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https://d.docs.live.net/7f82671aec45a15e/Desktop/NMVVCACP/Procesos PP/Rta Pliegos Definitivos/AP Tec Pliegos Def/"/>
    </mc:Choice>
  </mc:AlternateContent>
  <xr:revisionPtr revIDLastSave="0" documentId="13_ncr:1_{CA69AC98-C9CC-463A-8335-88E8AB45D13B}" xr6:coauthVersionLast="46" xr6:coauthVersionMax="46" xr10:uidLastSave="{00000000-0000-0000-0000-000000000000}"/>
  <bookViews>
    <workbookView xWindow="-120" yWindow="-120" windowWidth="20730" windowHeight="11160" tabRatio="702" firstSheet="2" activeTab="2" xr2:uid="{00000000-000D-0000-FFFF-FFFF00000000}"/>
  </bookViews>
  <sheets>
    <sheet name="Cronograma_1" sheetId="113" state="hidden" r:id="rId1"/>
    <sheet name="Convenciones" sheetId="114" state="hidden" r:id="rId2"/>
    <sheet name="SABANA COMPENSACIONES" sheetId="71" r:id="rId3"/>
    <sheet name="C abcsi" sheetId="124" state="hidden" r:id="rId4"/>
    <sheet name="Predios Entidades" sheetId="112" state="hidden" r:id="rId5"/>
    <sheet name="R UF1" sheetId="106" state="hidden" r:id="rId6"/>
    <sheet name="R UF2" sheetId="107" state="hidden" r:id="rId7"/>
    <sheet name="R UF3,1" sheetId="108" state="hidden" r:id="rId8"/>
    <sheet name="R UF3,2" sheetId="109" state="hidden" r:id="rId9"/>
    <sheet name="R UF4" sheetId="110" state="hidden" r:id="rId10"/>
    <sheet name="Kaizala_Internal_Data" sheetId="111" state="veryHidden" r:id="rId11"/>
    <sheet name="R UF5" sheetId="103" state="hidden" r:id="rId12"/>
    <sheet name="RA UF1" sheetId="118" state="hidden" r:id="rId13"/>
    <sheet name="RA UF2 " sheetId="119" state="hidden" r:id="rId14"/>
    <sheet name="RA UF3,1" sheetId="120" state="hidden" r:id="rId15"/>
    <sheet name="RA UF3,2" sheetId="122" state="hidden" r:id="rId16"/>
    <sheet name="RA UF4" sheetId="121" state="hidden" r:id="rId17"/>
    <sheet name="RA UF5" sheetId="117" state="hidden" r:id="rId18"/>
    <sheet name="S aval" sheetId="125" state="hidden" r:id="rId19"/>
    <sheet name="cateogrias" sheetId="99" state="hidden" r:id="rId20"/>
  </sheets>
  <externalReferences>
    <externalReference r:id="rId21"/>
    <externalReference r:id="rId22"/>
  </externalReferences>
  <definedNames>
    <definedName name="__xlnm.Print_Titles_2" localSheetId="2">#REF!</definedName>
    <definedName name="__xlnm.Print_Titles_2">#REF!</definedName>
    <definedName name="__xlnm.Print_Titles_4">"$#REF!.$B$1:$IS$6"</definedName>
    <definedName name="__xlnm.Print_Titles_5">"$#REF!.$C$1:$A$6"</definedName>
    <definedName name="__xlnm.Print_Titles_6">"$#REF!.$C$1:$A$6"</definedName>
    <definedName name="__xlnm.Print_Titles_7">"$#REF!.$C$1:$A$6"</definedName>
    <definedName name="_xlnm._FilterDatabase" localSheetId="19" hidden="1">cateogrias!$O$2:$P$135</definedName>
    <definedName name="_xlnm._FilterDatabase" localSheetId="0" hidden="1">Cronograma_1!$A$3:$AD$236</definedName>
    <definedName name="_xlnm._FilterDatabase" localSheetId="18" hidden="1">'S aval'!$A$4:$Z$738</definedName>
    <definedName name="_xlnm._FilterDatabase" localSheetId="2" hidden="1">'SABANA COMPENSACIONES'!$A$4:$Z$210</definedName>
    <definedName name="clasifi">cateogrias!$G$2:$H$239</definedName>
    <definedName name="enef" localSheetId="2">#REF!</definedName>
    <definedName name="enef">#REF!</definedName>
    <definedName name="enei" localSheetId="2">#REF!</definedName>
    <definedName name="enei">#REF!</definedName>
    <definedName name="ESTADO_AMBIENTAL">Convenciones!$E$4:$E$5</definedName>
    <definedName name="ESTADO_PREDIO">Convenciones!$G$4:$G$6</definedName>
    <definedName name="Excel_BuiltIn_Print_Area_1" localSheetId="2">#REF!</definedName>
    <definedName name="Excel_BuiltIn_Print_Area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FUNCION_PREDIO">Convenciones!$F$4:$F$11</definedName>
    <definedName name="predios">'[1]K5+900 A K7+500'!$A$3:$W$38</definedName>
    <definedName name="Principales" localSheetId="2">#REF!</definedName>
    <definedName name="Principales">#REF!</definedName>
    <definedName name="PrincipalesP" localSheetId="2">#REF!</definedName>
    <definedName name="PrincipalesP">#REF!</definedName>
    <definedName name="PrincipalesS" localSheetId="2">#REF!</definedName>
    <definedName name="PrincipalesS">#REF!</definedName>
    <definedName name="propietarios" localSheetId="2">'SABANA COMPENSACIONES'!#REF!</definedName>
    <definedName name="propietarios">#REF!</definedName>
    <definedName name="RUTA3" localSheetId="2">#REF!</definedName>
    <definedName name="RUTA3">#REF!</definedName>
    <definedName name="_xlnm.Print_Titles" localSheetId="2">'SABANA COMPENSACIONES'!$1:$3</definedName>
    <definedName name="trayecto" localSheetId="2">'SABANA COMPENSACIONES'!$C:$C</definedName>
    <definedName name="trayecto">#REF!</definedName>
    <definedName name="ubicacion">[2]AUXILIAR!$A$2:$A$4</definedName>
    <definedName name="Z_5670B098_2992_49D9_853A_CF0C35B6E415_.wvu.Cols" localSheetId="2" hidden="1">'SABANA COMPENSACIONES'!#REF!,'SABANA COMPENSACIONES'!#REF!,'SABANA COMPENSACIONES'!#REF!,'SABANA COMPENSACIONES'!$H:$Z</definedName>
    <definedName name="Z_5670B098_2992_49D9_853A_CF0C35B6E415_.wvu.FilterData" localSheetId="2" hidden="1">'SABANA COMPENSACIONES'!$A$5:$Z$5</definedName>
    <definedName name="Z_5670B098_2992_49D9_853A_CF0C35B6E415_.wvu.PrintTitles" localSheetId="2" hidden="1">'SABANA COMPENSACIONES'!$1:$3</definedName>
    <definedName name="Z_6039A238_978D_4A7D_8CE4_03B53F3FB4F1_.wvu.Cols" localSheetId="2" hidden="1">'SABANA COMPENSACIONES'!#REF!,'SABANA COMPENSACIONES'!$H:$W,'SABANA COMPENSACIONES'!#REF!,'SABANA COMPENSACIONES'!#REF!,'SABANA COMPENSACIONES'!#REF!,'SABANA COMPENSACIONES'!#REF!</definedName>
    <definedName name="Z_6039A238_978D_4A7D_8CE4_03B53F3FB4F1_.wvu.FilterData" localSheetId="2" hidden="1">'SABANA COMPENSACIONES'!$A$5:$Z$5</definedName>
    <definedName name="Z_6039A238_978D_4A7D_8CE4_03B53F3FB4F1_.wvu.PrintTitles" localSheetId="2" hidden="1">'SABANA COMPENSACIONES'!$1:$3</definedName>
    <definedName name="Z_74C54100_6030_49E1_B151_C35482AE950E_.wvu.FilterData" localSheetId="2" hidden="1">'SABANA COMPENSACIONES'!$A$5:$Z$5</definedName>
    <definedName name="Z_74C54100_6030_49E1_B151_C35482AE950E_.wvu.PrintTitles" localSheetId="2" hidden="1">'SABANA COMPENSACIONES'!$1:$3</definedName>
  </definedNames>
  <calcPr calcId="191028"/>
  <customWorkbookViews>
    <customWorkbookView name="OFER-ACT-ESC-DIS-EXP" guid="{6039A238-978D-4A7D-8CE4-03B53F3FB4F1}" maximized="1" xWindow="-8" yWindow="-8" windowWidth="1616" windowHeight="834" tabRatio="502" activeSheetId="32"/>
    <customWorkbookView name="GRAFICA" guid="{5670B098-2992-49D9-853A-CF0C35B6E415}" maximized="1" xWindow="-8" yWindow="-8" windowWidth="1616" windowHeight="834" tabRatio="502" activeSheetId="32"/>
    <customWorkbookView name="TOTAL" guid="{74C54100-6030-49E1-B151-C35482AE950E}" maximized="1" xWindow="-8" yWindow="-8" windowWidth="1616" windowHeight="834" tabRatio="502" activeSheetId="32"/>
  </customWorkbookViews>
  <pivotCaches>
    <pivotCache cacheId="0" r:id="rId23"/>
    <pivotCache cacheId="1"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08" i="125" l="1"/>
  <c r="Y309" i="125"/>
  <c r="Y6" i="125"/>
  <c r="Y7" i="125"/>
  <c r="Y8" i="125"/>
  <c r="Y9" i="125"/>
  <c r="Y10" i="125"/>
  <c r="Y11" i="125"/>
  <c r="Y12" i="125"/>
  <c r="Y13" i="125"/>
  <c r="Y14" i="125"/>
  <c r="Y15" i="125"/>
  <c r="Y16" i="125"/>
  <c r="Y17" i="125"/>
  <c r="Y18" i="125"/>
  <c r="Y19" i="125"/>
  <c r="Y20" i="125"/>
  <c r="Y21" i="125"/>
  <c r="Y22" i="125"/>
  <c r="Y23" i="125"/>
  <c r="Y24" i="125"/>
  <c r="Y25" i="125"/>
  <c r="Y26" i="125"/>
  <c r="Y27" i="125"/>
  <c r="Y28" i="125"/>
  <c r="Y29" i="125"/>
  <c r="Y30" i="125"/>
  <c r="Y31" i="125"/>
  <c r="Y32" i="125"/>
  <c r="Y33" i="125"/>
  <c r="Y34" i="125"/>
  <c r="Y35" i="125"/>
  <c r="Y36" i="125"/>
  <c r="Y37" i="125"/>
  <c r="Y38" i="125"/>
  <c r="Y39" i="125"/>
  <c r="Y40" i="125"/>
  <c r="Y41" i="125"/>
  <c r="Y42" i="125"/>
  <c r="Y43" i="125"/>
  <c r="Y44" i="125"/>
  <c r="Y45" i="125"/>
  <c r="Y46" i="125"/>
  <c r="Y47" i="125"/>
  <c r="Y48" i="125"/>
  <c r="Y49" i="125"/>
  <c r="Y50" i="125"/>
  <c r="Y51" i="125"/>
  <c r="Y52" i="125"/>
  <c r="Y53" i="125"/>
  <c r="Y54" i="125"/>
  <c r="Y55" i="125"/>
  <c r="Y56" i="125"/>
  <c r="Y57" i="125"/>
  <c r="Y58" i="125"/>
  <c r="Y59" i="125"/>
  <c r="Y60" i="125"/>
  <c r="Y61" i="125"/>
  <c r="Y62" i="125"/>
  <c r="Y63" i="125"/>
  <c r="Y64" i="125"/>
  <c r="Y65" i="125"/>
  <c r="Y66" i="125"/>
  <c r="Y67" i="125"/>
  <c r="Y68" i="125"/>
  <c r="Y69" i="125"/>
  <c r="Y70" i="125"/>
  <c r="Y71" i="125"/>
  <c r="Y72" i="125"/>
  <c r="Y73" i="125"/>
  <c r="Y74" i="125"/>
  <c r="Y75" i="125"/>
  <c r="Y76" i="125"/>
  <c r="Y77" i="125"/>
  <c r="Y78" i="125"/>
  <c r="Y79" i="125"/>
  <c r="Y80" i="125"/>
  <c r="Y81" i="125"/>
  <c r="Y82" i="125"/>
  <c r="Y83" i="125"/>
  <c r="Y84" i="125"/>
  <c r="Y85" i="125"/>
  <c r="Y86" i="125"/>
  <c r="Y87" i="125"/>
  <c r="Y88" i="125"/>
  <c r="Y89" i="125"/>
  <c r="Y90" i="125"/>
  <c r="Y91" i="125"/>
  <c r="Y92" i="125"/>
  <c r="Y93" i="125"/>
  <c r="Y94" i="125"/>
  <c r="Y95" i="125"/>
  <c r="Y96" i="125"/>
  <c r="Y97" i="125"/>
  <c r="Y98" i="125"/>
  <c r="Y99" i="125"/>
  <c r="Y100" i="125"/>
  <c r="Y101" i="125"/>
  <c r="Y102" i="125"/>
  <c r="Y103" i="125"/>
  <c r="Y104" i="125"/>
  <c r="Y105" i="125"/>
  <c r="Y106" i="125"/>
  <c r="Y107" i="125"/>
  <c r="Y108" i="125"/>
  <c r="Y109" i="125"/>
  <c r="Y110" i="125"/>
  <c r="Y111" i="125"/>
  <c r="Y112" i="125"/>
  <c r="Y113" i="125"/>
  <c r="Y114" i="125"/>
  <c r="Y115" i="125"/>
  <c r="Y116" i="125"/>
  <c r="Y117" i="125"/>
  <c r="Y118" i="125"/>
  <c r="Y119" i="125"/>
  <c r="Y120" i="125"/>
  <c r="Y121" i="125"/>
  <c r="Y122" i="125"/>
  <c r="Y123" i="125"/>
  <c r="Y124" i="125"/>
  <c r="Y125" i="125"/>
  <c r="Y126" i="125"/>
  <c r="Y127" i="125"/>
  <c r="Y128" i="125"/>
  <c r="Y129" i="125"/>
  <c r="Y130" i="125"/>
  <c r="Y131" i="125"/>
  <c r="Y132" i="125"/>
  <c r="Y133" i="125"/>
  <c r="Y134" i="125"/>
  <c r="Y135" i="125"/>
  <c r="Y136" i="125"/>
  <c r="Y137" i="125"/>
  <c r="Y138" i="125"/>
  <c r="Y139" i="125"/>
  <c r="Y140" i="125"/>
  <c r="Y141" i="125"/>
  <c r="Y142" i="125"/>
  <c r="Y143" i="125"/>
  <c r="Y144" i="125"/>
  <c r="Y145" i="125"/>
  <c r="Y146" i="125"/>
  <c r="Y147" i="125"/>
  <c r="Y148" i="125"/>
  <c r="Y149" i="125"/>
  <c r="Y150" i="125"/>
  <c r="Y151" i="125"/>
  <c r="Y152" i="125"/>
  <c r="Y153" i="125"/>
  <c r="Y154" i="125"/>
  <c r="Y155" i="125"/>
  <c r="Y156" i="125"/>
  <c r="Y157" i="125"/>
  <c r="Y158" i="125"/>
  <c r="Y159" i="125"/>
  <c r="Y160" i="125"/>
  <c r="Y161" i="125"/>
  <c r="Y162" i="125"/>
  <c r="Y163" i="125"/>
  <c r="Y164" i="125"/>
  <c r="Y165" i="125"/>
  <c r="Y166" i="125"/>
  <c r="Y167" i="125"/>
  <c r="Y168" i="125"/>
  <c r="Y169" i="125"/>
  <c r="Y170" i="125"/>
  <c r="Y171" i="125"/>
  <c r="Y172" i="125"/>
  <c r="Y173" i="125"/>
  <c r="Y174" i="125"/>
  <c r="Y175" i="125"/>
  <c r="Y176" i="125"/>
  <c r="Y177" i="125"/>
  <c r="Y178" i="125"/>
  <c r="Y179" i="125"/>
  <c r="Y180" i="125"/>
  <c r="Y181" i="125"/>
  <c r="Y182" i="125"/>
  <c r="Y183" i="125"/>
  <c r="Y184" i="125"/>
  <c r="Y185" i="125"/>
  <c r="Y186" i="125"/>
  <c r="Y187" i="125"/>
  <c r="Y188" i="125"/>
  <c r="Y189" i="125"/>
  <c r="Y190" i="125"/>
  <c r="Y191" i="125"/>
  <c r="Y192" i="125"/>
  <c r="Y193" i="125"/>
  <c r="Y194" i="125"/>
  <c r="Y195" i="125"/>
  <c r="Y196" i="125"/>
  <c r="Y197" i="125"/>
  <c r="Y198" i="125"/>
  <c r="Y199" i="125"/>
  <c r="Y200" i="125"/>
  <c r="Y201" i="125"/>
  <c r="Y202" i="125"/>
  <c r="Y203" i="125"/>
  <c r="Y204" i="125"/>
  <c r="Y205" i="125"/>
  <c r="Y206" i="125"/>
  <c r="Y207" i="125"/>
  <c r="Y208" i="125"/>
  <c r="Y209" i="125"/>
  <c r="Y210" i="125"/>
  <c r="Y211" i="125"/>
  <c r="Y212" i="125"/>
  <c r="Y213" i="125"/>
  <c r="Y214" i="125"/>
  <c r="Y215" i="125"/>
  <c r="Y216" i="125"/>
  <c r="Y217" i="125"/>
  <c r="Y218" i="125"/>
  <c r="Y219" i="125"/>
  <c r="Y220" i="125"/>
  <c r="Y221" i="125"/>
  <c r="Y222" i="125"/>
  <c r="Y223" i="125"/>
  <c r="Y224" i="125"/>
  <c r="Y225" i="125"/>
  <c r="Y226" i="125"/>
  <c r="Y227" i="125"/>
  <c r="Y228" i="125"/>
  <c r="Y229" i="125"/>
  <c r="Y230" i="125"/>
  <c r="Y231" i="125"/>
  <c r="Y232" i="125"/>
  <c r="Y233" i="125"/>
  <c r="Y234" i="125"/>
  <c r="Y235" i="125"/>
  <c r="Y236" i="125"/>
  <c r="Y237" i="125"/>
  <c r="Y238" i="125"/>
  <c r="Y239" i="125"/>
  <c r="Y240" i="125"/>
  <c r="Y241" i="125"/>
  <c r="Y242" i="125"/>
  <c r="Y243" i="125"/>
  <c r="Y244" i="125"/>
  <c r="Y245" i="125"/>
  <c r="Y246" i="125"/>
  <c r="Y247" i="125"/>
  <c r="Y248" i="125"/>
  <c r="Y249" i="125"/>
  <c r="Y250" i="125"/>
  <c r="Y251" i="125"/>
  <c r="Y252" i="125"/>
  <c r="Y253" i="125"/>
  <c r="Y254" i="125"/>
  <c r="Y255" i="125"/>
  <c r="Y256" i="125"/>
  <c r="Y257" i="125"/>
  <c r="Y258" i="125"/>
  <c r="Y259" i="125"/>
  <c r="Y260" i="125"/>
  <c r="Y261" i="125"/>
  <c r="Y262" i="125"/>
  <c r="Y263" i="125"/>
  <c r="Y264" i="125"/>
  <c r="Y265" i="125"/>
  <c r="Y266" i="125"/>
  <c r="Y267" i="125"/>
  <c r="Y268" i="125"/>
  <c r="Y269" i="125"/>
  <c r="Y270" i="125"/>
  <c r="Y271" i="125"/>
  <c r="Y272" i="125"/>
  <c r="Y273" i="125"/>
  <c r="Y274" i="125"/>
  <c r="Y275" i="125"/>
  <c r="Y276" i="125"/>
  <c r="Y277" i="125"/>
  <c r="Y278" i="125"/>
  <c r="Y279" i="125"/>
  <c r="Y280" i="125"/>
  <c r="Y281" i="125"/>
  <c r="Y282" i="125"/>
  <c r="Y283" i="125"/>
  <c r="Y284" i="125"/>
  <c r="Y285" i="125"/>
  <c r="Y286" i="125"/>
  <c r="Y287" i="125"/>
  <c r="Y288" i="125"/>
  <c r="Y289" i="125"/>
  <c r="Y290" i="125"/>
  <c r="Y291" i="125"/>
  <c r="Y292" i="125"/>
  <c r="Y293" i="125"/>
  <c r="Y294" i="125"/>
  <c r="Y295" i="125"/>
  <c r="Y296" i="125"/>
  <c r="Y297" i="125"/>
  <c r="Y298" i="125"/>
  <c r="Y299" i="125"/>
  <c r="Y300" i="125"/>
  <c r="Y301" i="125"/>
  <c r="Y302" i="125"/>
  <c r="Y303" i="125"/>
  <c r="Y304" i="125"/>
  <c r="Y305" i="125"/>
  <c r="Y306" i="125"/>
  <c r="Y307" i="125"/>
  <c r="Y310" i="125"/>
  <c r="Y311" i="125"/>
  <c r="Y312" i="125"/>
  <c r="Y313" i="125"/>
  <c r="Y314" i="125"/>
  <c r="Y315" i="125"/>
  <c r="Y316" i="125"/>
  <c r="Y317" i="125"/>
  <c r="Y318" i="125"/>
  <c r="Y319" i="125"/>
  <c r="Y320" i="125"/>
  <c r="Y321" i="125"/>
  <c r="Y322" i="125"/>
  <c r="Y323" i="125"/>
  <c r="Y324" i="125"/>
  <c r="Y325" i="125"/>
  <c r="Y326" i="125"/>
  <c r="Y327" i="125"/>
  <c r="Y328" i="125"/>
  <c r="Y329" i="125"/>
  <c r="Y330" i="125"/>
  <c r="Y331" i="125"/>
  <c r="Y332" i="125"/>
  <c r="Y333" i="125"/>
  <c r="Y334" i="125"/>
  <c r="Y335" i="125"/>
  <c r="Y336" i="125"/>
  <c r="Y337" i="125"/>
  <c r="Y338" i="125"/>
  <c r="Y339" i="125"/>
  <c r="Y340" i="125"/>
  <c r="Y341" i="125"/>
  <c r="Y342" i="125"/>
  <c r="Y343" i="125"/>
  <c r="Y344" i="125"/>
  <c r="Y345" i="125"/>
  <c r="Y346" i="125"/>
  <c r="Y347" i="125"/>
  <c r="Y348" i="125"/>
  <c r="Y349" i="125"/>
  <c r="Y350" i="125"/>
  <c r="Y351" i="125"/>
  <c r="Y352" i="125"/>
  <c r="Y353" i="125"/>
  <c r="Y354" i="125"/>
  <c r="Y355" i="125"/>
  <c r="Y356" i="125"/>
  <c r="Y357" i="125"/>
  <c r="Y358" i="125"/>
  <c r="Y359" i="125"/>
  <c r="Y360" i="125"/>
  <c r="Y361" i="125"/>
  <c r="Y362" i="125"/>
  <c r="Y363" i="125"/>
  <c r="Y364" i="125"/>
  <c r="Y365" i="125"/>
  <c r="Y366" i="125"/>
  <c r="Y367" i="125"/>
  <c r="Y368" i="125"/>
  <c r="Y369" i="125"/>
  <c r="Y370" i="125"/>
  <c r="Y371" i="125"/>
  <c r="Y372" i="125"/>
  <c r="Y373" i="125"/>
  <c r="Y374" i="125"/>
  <c r="Y375" i="125"/>
  <c r="Y376" i="125"/>
  <c r="Y377" i="125"/>
  <c r="Y378" i="125"/>
  <c r="Y379" i="125"/>
  <c r="Y380" i="125"/>
  <c r="Y381" i="125"/>
  <c r="Y382" i="125"/>
  <c r="Y383" i="125"/>
  <c r="Y384" i="125"/>
  <c r="Y385" i="125"/>
  <c r="Y386" i="125"/>
  <c r="Y387" i="125"/>
  <c r="Y388" i="125"/>
  <c r="Y389" i="125"/>
  <c r="Y390" i="125"/>
  <c r="Y391" i="125"/>
  <c r="Y392" i="125"/>
  <c r="Y393" i="125"/>
  <c r="Y394" i="125"/>
  <c r="Y395" i="125"/>
  <c r="Y396" i="125"/>
  <c r="Y397" i="125"/>
  <c r="Y398" i="125"/>
  <c r="Y399" i="125"/>
  <c r="Y400" i="125"/>
  <c r="Y401" i="125"/>
  <c r="Y402" i="125"/>
  <c r="Y403" i="125"/>
  <c r="Y404" i="125"/>
  <c r="Y405" i="125"/>
  <c r="Y406" i="125"/>
  <c r="Y407" i="125"/>
  <c r="Y408" i="125"/>
  <c r="Y409" i="125"/>
  <c r="Y410" i="125"/>
  <c r="Y411" i="125"/>
  <c r="Y412" i="125"/>
  <c r="Y413" i="125"/>
  <c r="Y414" i="125"/>
  <c r="Y415" i="125"/>
  <c r="Y416" i="125"/>
  <c r="Y417" i="125"/>
  <c r="Y418" i="125"/>
  <c r="Y419" i="125"/>
  <c r="Y420" i="125"/>
  <c r="Y421" i="125"/>
  <c r="Y422" i="125"/>
  <c r="Y423" i="125"/>
  <c r="Y424" i="125"/>
  <c r="Y425" i="125"/>
  <c r="Y426" i="125"/>
  <c r="Y427" i="125"/>
  <c r="Y428" i="125"/>
  <c r="Y429" i="125"/>
  <c r="Y430" i="125"/>
  <c r="Y431" i="125"/>
  <c r="Y432" i="125"/>
  <c r="Y433" i="125"/>
  <c r="Y434" i="125"/>
  <c r="Y435" i="125"/>
  <c r="Y436" i="125"/>
  <c r="Y437" i="125"/>
  <c r="Y438" i="125"/>
  <c r="Y439" i="125"/>
  <c r="Y440" i="125"/>
  <c r="Y441" i="125"/>
  <c r="Y442" i="125"/>
  <c r="Y443" i="125"/>
  <c r="Y444" i="125"/>
  <c r="Y445" i="125"/>
  <c r="Y446" i="125"/>
  <c r="Y447" i="125"/>
  <c r="Y448" i="125"/>
  <c r="Y449" i="125"/>
  <c r="Y450" i="125"/>
  <c r="Y451" i="125"/>
  <c r="Y452" i="125"/>
  <c r="Y453" i="125"/>
  <c r="Y454" i="125"/>
  <c r="Y455" i="125"/>
  <c r="Y456" i="125"/>
  <c r="Y457" i="125"/>
  <c r="Y458" i="125"/>
  <c r="Y459" i="125"/>
  <c r="Y460" i="125"/>
  <c r="Y461" i="125"/>
  <c r="Y462" i="125"/>
  <c r="Y463" i="125"/>
  <c r="Y464" i="125"/>
  <c r="Y465" i="125"/>
  <c r="Y466" i="125"/>
  <c r="Y467" i="125"/>
  <c r="Y468" i="125"/>
  <c r="Y469" i="125"/>
  <c r="Y470" i="125"/>
  <c r="Y471" i="125"/>
  <c r="Y472" i="125"/>
  <c r="Y473" i="125"/>
  <c r="Y474" i="125"/>
  <c r="Y475" i="125"/>
  <c r="Y476" i="125"/>
  <c r="Y477" i="125"/>
  <c r="Y478" i="125"/>
  <c r="Y479" i="125"/>
  <c r="Y480" i="125"/>
  <c r="Y481" i="125"/>
  <c r="Y482" i="125"/>
  <c r="Y483" i="125"/>
  <c r="Y484" i="125"/>
  <c r="Y485" i="125"/>
  <c r="Y486" i="125"/>
  <c r="Y487" i="125"/>
  <c r="Y488" i="125"/>
  <c r="Y489" i="125"/>
  <c r="Y490" i="125"/>
  <c r="Y491" i="125"/>
  <c r="Y492" i="125"/>
  <c r="Y493" i="125"/>
  <c r="Y494" i="125"/>
  <c r="Y495" i="125"/>
  <c r="Y496" i="125"/>
  <c r="Y497" i="125"/>
  <c r="Y498" i="125"/>
  <c r="Y499" i="125"/>
  <c r="Y500" i="125"/>
  <c r="Y501" i="125"/>
  <c r="Y502" i="125"/>
  <c r="Y503" i="125"/>
  <c r="Y504" i="125"/>
  <c r="Y505" i="125"/>
  <c r="Y506" i="125"/>
  <c r="Y507" i="125"/>
  <c r="Y508" i="125"/>
  <c r="Y509" i="125"/>
  <c r="Y510" i="125"/>
  <c r="Y511" i="125"/>
  <c r="Y512" i="125"/>
  <c r="Y513" i="125"/>
  <c r="Y514" i="125"/>
  <c r="Y515" i="125"/>
  <c r="Y516" i="125"/>
  <c r="Y517" i="125"/>
  <c r="Y518" i="125"/>
  <c r="Y519" i="125"/>
  <c r="Y520" i="125"/>
  <c r="Y521" i="125"/>
  <c r="Y522" i="125"/>
  <c r="Y523" i="125"/>
  <c r="Y524" i="125"/>
  <c r="Y525" i="125"/>
  <c r="Y526" i="125"/>
  <c r="Y527" i="125"/>
  <c r="Y528" i="125"/>
  <c r="Y529" i="125"/>
  <c r="Y530" i="125"/>
  <c r="Y531" i="125"/>
  <c r="Y532" i="125"/>
  <c r="Y533" i="125"/>
  <c r="Y534" i="125"/>
  <c r="Y535" i="125"/>
  <c r="Y536" i="125"/>
  <c r="Y537" i="125"/>
  <c r="Y538" i="125"/>
  <c r="Y539" i="125"/>
  <c r="Y540" i="125"/>
  <c r="Y541" i="125"/>
  <c r="Y542" i="125"/>
  <c r="Y543" i="125"/>
  <c r="Y544" i="125"/>
  <c r="Y545" i="125"/>
  <c r="Y546" i="125"/>
  <c r="Y547" i="125"/>
  <c r="Y548" i="125"/>
  <c r="Y549" i="125"/>
  <c r="Y550" i="125"/>
  <c r="Y551" i="125"/>
  <c r="Y552" i="125"/>
  <c r="Y553" i="125"/>
  <c r="Y554" i="125"/>
  <c r="Y555" i="125"/>
  <c r="Y556" i="125"/>
  <c r="Y557" i="125"/>
  <c r="Y558" i="125"/>
  <c r="Y559" i="125"/>
  <c r="Y560" i="125"/>
  <c r="Y561" i="125"/>
  <c r="Y562" i="125"/>
  <c r="Y563" i="125"/>
  <c r="Y564" i="125"/>
  <c r="Y565" i="125"/>
  <c r="Y566" i="125"/>
  <c r="Y567" i="125"/>
  <c r="Y568" i="125"/>
  <c r="Y569" i="125"/>
  <c r="Y570" i="125"/>
  <c r="Y571" i="125"/>
  <c r="Y572" i="125"/>
  <c r="Y573" i="125"/>
  <c r="Y574" i="125"/>
  <c r="Y575" i="125"/>
  <c r="Y576" i="125"/>
  <c r="Y577" i="125"/>
  <c r="Y578" i="125"/>
  <c r="Y579" i="125"/>
  <c r="Y580" i="125"/>
  <c r="Y581" i="125"/>
  <c r="Y582" i="125"/>
  <c r="Y583" i="125"/>
  <c r="Y584" i="125"/>
  <c r="Y585" i="125"/>
  <c r="Y586" i="125"/>
  <c r="Y587" i="125"/>
  <c r="Y588" i="125"/>
  <c r="Y589" i="125"/>
  <c r="Y590" i="125"/>
  <c r="Y591" i="125"/>
  <c r="Y592" i="125"/>
  <c r="Y593" i="125"/>
  <c r="Y594" i="125"/>
  <c r="Y595" i="125"/>
  <c r="Y596" i="125"/>
  <c r="Y597" i="125"/>
  <c r="Y598" i="125"/>
  <c r="Y599" i="125"/>
  <c r="Y600" i="125"/>
  <c r="Y601" i="125"/>
  <c r="Y602" i="125"/>
  <c r="Y603" i="125"/>
  <c r="Y604" i="125"/>
  <c r="Y605" i="125"/>
  <c r="Y606" i="125"/>
  <c r="Y607" i="125"/>
  <c r="Y608" i="125"/>
  <c r="Y609" i="125"/>
  <c r="Y610" i="125"/>
  <c r="Y611" i="125"/>
  <c r="Y612" i="125"/>
  <c r="Y613" i="125"/>
  <c r="Y614" i="125"/>
  <c r="Y615" i="125"/>
  <c r="Y616" i="125"/>
  <c r="Y617" i="125"/>
  <c r="Y618" i="125"/>
  <c r="Y619" i="125"/>
  <c r="Y620" i="125"/>
  <c r="Y621" i="125"/>
  <c r="Y622" i="125"/>
  <c r="Y623" i="125"/>
  <c r="Y624" i="125"/>
  <c r="Y625" i="125"/>
  <c r="Y626" i="125"/>
  <c r="Y627" i="125"/>
  <c r="Y628" i="125"/>
  <c r="Y629" i="125"/>
  <c r="Y630" i="125"/>
  <c r="Y631" i="125"/>
  <c r="Y632" i="125"/>
  <c r="Y633" i="125"/>
  <c r="Y634" i="125"/>
  <c r="Y635" i="125"/>
  <c r="Y636" i="125"/>
  <c r="Y637" i="125"/>
  <c r="Y638" i="125"/>
  <c r="Y639" i="125"/>
  <c r="Y640" i="125"/>
  <c r="Y641" i="125"/>
  <c r="Y642" i="125"/>
  <c r="Y643" i="125"/>
  <c r="Y644" i="125"/>
  <c r="Y645" i="125"/>
  <c r="Y646" i="125"/>
  <c r="Y647" i="125"/>
  <c r="Y648" i="125"/>
  <c r="Y649" i="125"/>
  <c r="Y650" i="125"/>
  <c r="Y651" i="125"/>
  <c r="Y652" i="125"/>
  <c r="Y653" i="125"/>
  <c r="Y654" i="125"/>
  <c r="Y655" i="125"/>
  <c r="Y656" i="125"/>
  <c r="Y657" i="125"/>
  <c r="Y658" i="125"/>
  <c r="Y659" i="125"/>
  <c r="Y660" i="125"/>
  <c r="Y661" i="125"/>
  <c r="Y662" i="125"/>
  <c r="Y663" i="125"/>
  <c r="Y664" i="125"/>
  <c r="Y665" i="125"/>
  <c r="Y666" i="125"/>
  <c r="Y667" i="125"/>
  <c r="Y668" i="125"/>
  <c r="Y669" i="125"/>
  <c r="Y670" i="125"/>
  <c r="Y671" i="125"/>
  <c r="Y672" i="125"/>
  <c r="Y673" i="125"/>
  <c r="Y674" i="125"/>
  <c r="Y675" i="125"/>
  <c r="Y676" i="125"/>
  <c r="Y677" i="125"/>
  <c r="Y678" i="125"/>
  <c r="Y679" i="125"/>
  <c r="Y680" i="125"/>
  <c r="Y681" i="125"/>
  <c r="Y682" i="125"/>
  <c r="Y683" i="125"/>
  <c r="Y684" i="125"/>
  <c r="Y685" i="125"/>
  <c r="Y686" i="125"/>
  <c r="Y687" i="125"/>
  <c r="Y688" i="125"/>
  <c r="Y689" i="125"/>
  <c r="Y690" i="125"/>
  <c r="Y691" i="125"/>
  <c r="Y692" i="125"/>
  <c r="Y693" i="125"/>
  <c r="Y694" i="125"/>
  <c r="Y695" i="125"/>
  <c r="Y696" i="125"/>
  <c r="Y697" i="125"/>
  <c r="Y698" i="125"/>
  <c r="Y699" i="125"/>
  <c r="Y700" i="125"/>
  <c r="Y701" i="125"/>
  <c r="Y702" i="125"/>
  <c r="Y703" i="125"/>
  <c r="Y704" i="125"/>
  <c r="Y705" i="125"/>
  <c r="Y706" i="125"/>
  <c r="Y707" i="125"/>
  <c r="Y708" i="125"/>
  <c r="Y709" i="125"/>
  <c r="Y710" i="125"/>
  <c r="Y711" i="125"/>
  <c r="Y712" i="125"/>
  <c r="Y713" i="125"/>
  <c r="Y714" i="125"/>
  <c r="Y715" i="125"/>
  <c r="Y716" i="125"/>
  <c r="Y717" i="125"/>
  <c r="Y718" i="125"/>
  <c r="Y719" i="125"/>
  <c r="Y720" i="125"/>
  <c r="Y721" i="125"/>
  <c r="Y722" i="125"/>
  <c r="Y723" i="125"/>
  <c r="Y724" i="125"/>
  <c r="Y725" i="125"/>
  <c r="Y726" i="125"/>
  <c r="Y727" i="125"/>
  <c r="Y728" i="125"/>
  <c r="Y729" i="125"/>
  <c r="Y730" i="125"/>
  <c r="Y731" i="125"/>
  <c r="Y732" i="125"/>
  <c r="Y733" i="125"/>
  <c r="Y734" i="125"/>
  <c r="Y735" i="125"/>
  <c r="Y736" i="125"/>
  <c r="Y737" i="125"/>
  <c r="Y738" i="125"/>
  <c r="Y5" i="125"/>
  <c r="AE211" i="71" l="1"/>
  <c r="M7" i="103" l="1"/>
  <c r="M8" i="103" s="1"/>
  <c r="N7" i="103"/>
  <c r="N8" i="103" s="1"/>
  <c r="J7" i="103"/>
  <c r="J8" i="103" l="1"/>
  <c r="O112" i="117" l="1"/>
  <c r="O113" i="117"/>
  <c r="O114" i="117"/>
  <c r="O115" i="117"/>
  <c r="O116" i="117"/>
  <c r="O117" i="117"/>
  <c r="O118" i="117"/>
  <c r="O121" i="117"/>
  <c r="O122" i="117"/>
  <c r="O123" i="117"/>
  <c r="O124" i="117"/>
  <c r="O125" i="117"/>
  <c r="O126" i="117"/>
  <c r="O127" i="117"/>
  <c r="O128" i="117"/>
  <c r="O129" i="117"/>
  <c r="O130" i="117"/>
  <c r="O131" i="117"/>
  <c r="O132" i="117"/>
  <c r="O133" i="117"/>
  <c r="O134" i="117"/>
  <c r="O135" i="117"/>
  <c r="O136" i="117"/>
  <c r="O137" i="117"/>
  <c r="O138" i="117"/>
  <c r="O139" i="117"/>
  <c r="O140" i="117"/>
  <c r="O141" i="117"/>
  <c r="O142" i="117"/>
  <c r="O143" i="117"/>
  <c r="O144" i="117"/>
  <c r="O145" i="117"/>
  <c r="O146" i="117"/>
  <c r="O147" i="117"/>
  <c r="O148" i="117"/>
  <c r="O149" i="117"/>
  <c r="O150" i="117"/>
  <c r="O151" i="117"/>
  <c r="O152" i="117"/>
  <c r="O153" i="117"/>
  <c r="O154" i="117"/>
  <c r="O155" i="117"/>
  <c r="O156" i="117"/>
  <c r="O157" i="117"/>
  <c r="O158" i="117"/>
  <c r="O159" i="117"/>
  <c r="O160" i="117"/>
  <c r="O161" i="117"/>
  <c r="O162" i="117"/>
  <c r="O163" i="117"/>
  <c r="O164" i="117"/>
  <c r="O165" i="117"/>
  <c r="O166" i="117"/>
  <c r="O167" i="117"/>
  <c r="O168" i="117"/>
  <c r="O169" i="117"/>
  <c r="O170" i="117"/>
  <c r="O171" i="117"/>
  <c r="O172" i="117"/>
  <c r="O173" i="117"/>
  <c r="O174" i="117"/>
  <c r="O175" i="117"/>
  <c r="O26" i="117"/>
  <c r="O27" i="117"/>
  <c r="O28" i="117"/>
  <c r="O29" i="117"/>
  <c r="O30" i="117"/>
  <c r="O31" i="117"/>
  <c r="O32" i="117"/>
  <c r="O33" i="117"/>
  <c r="O34" i="117"/>
  <c r="O35" i="117"/>
  <c r="O36" i="117"/>
  <c r="O37" i="117"/>
  <c r="O38" i="117"/>
  <c r="O39" i="117"/>
  <c r="O40" i="117"/>
  <c r="O41" i="117"/>
  <c r="O42" i="117"/>
  <c r="O43" i="117"/>
  <c r="O44" i="117"/>
  <c r="O45" i="117"/>
  <c r="O46" i="117"/>
  <c r="O47" i="117"/>
  <c r="O48" i="117"/>
  <c r="O49" i="117"/>
  <c r="O50" i="117"/>
  <c r="O51" i="117"/>
  <c r="O52" i="117"/>
  <c r="O53" i="117"/>
  <c r="O54" i="117"/>
  <c r="O55" i="117"/>
  <c r="O56" i="117"/>
  <c r="O57" i="117"/>
  <c r="O58" i="117"/>
  <c r="O59" i="117"/>
  <c r="O60" i="117"/>
  <c r="O61" i="117"/>
  <c r="O62" i="117"/>
  <c r="O63" i="117"/>
  <c r="O64" i="117"/>
  <c r="O65" i="117"/>
  <c r="O66" i="117"/>
  <c r="O67" i="117"/>
  <c r="O68" i="117"/>
  <c r="O69" i="117"/>
  <c r="O70" i="117"/>
  <c r="O71" i="117"/>
  <c r="O72" i="117"/>
  <c r="O73" i="117"/>
  <c r="O74" i="117"/>
  <c r="O75" i="117"/>
  <c r="O76" i="117"/>
  <c r="O77" i="117"/>
  <c r="O78" i="117"/>
  <c r="O79" i="117"/>
  <c r="O80" i="117"/>
  <c r="O81" i="117"/>
  <c r="O82" i="117"/>
  <c r="O83" i="117"/>
  <c r="O84" i="117"/>
  <c r="O85" i="117"/>
  <c r="O86" i="117"/>
  <c r="O87" i="117"/>
  <c r="O88" i="117"/>
  <c r="O89" i="117"/>
  <c r="O90" i="117"/>
  <c r="O91" i="117"/>
  <c r="O92" i="117"/>
  <c r="O93" i="117"/>
  <c r="O94" i="117"/>
  <c r="O95" i="117"/>
  <c r="O96" i="117"/>
  <c r="O97" i="117"/>
  <c r="O98" i="117"/>
  <c r="O99" i="117"/>
  <c r="O100" i="117"/>
  <c r="O103" i="117"/>
  <c r="O104" i="117"/>
  <c r="O105" i="117"/>
  <c r="O106" i="117"/>
  <c r="O107" i="117"/>
  <c r="O108" i="117"/>
  <c r="O109" i="117"/>
  <c r="O110" i="117"/>
  <c r="O111" i="117"/>
  <c r="O25" i="117"/>
  <c r="O24" i="117"/>
  <c r="O55" i="103" l="1"/>
  <c r="O37" i="103"/>
  <c r="O36" i="103"/>
  <c r="O53" i="103"/>
  <c r="O52" i="103"/>
  <c r="O119" i="103"/>
  <c r="H5" i="103" l="1"/>
  <c r="H7" i="109" l="1"/>
  <c r="J7" i="117"/>
  <c r="K7" i="103"/>
  <c r="K8" i="103" s="1"/>
  <c r="H7" i="110" l="1"/>
  <c r="H14" i="109"/>
  <c r="H7" i="106"/>
  <c r="H7" i="103"/>
  <c r="H14" i="103"/>
  <c r="J14" i="103"/>
  <c r="E5" i="117" l="1"/>
  <c r="F5" i="117"/>
  <c r="E6" i="117"/>
  <c r="F6" i="117"/>
  <c r="E7" i="117"/>
  <c r="F7" i="117"/>
  <c r="E8" i="117"/>
  <c r="F8" i="117"/>
  <c r="E9" i="117"/>
  <c r="F9" i="117"/>
  <c r="E10" i="117"/>
  <c r="F10" i="117"/>
  <c r="E11" i="117"/>
  <c r="F11" i="117"/>
  <c r="E12" i="117"/>
  <c r="F12" i="117"/>
  <c r="E13" i="117"/>
  <c r="F13" i="117"/>
  <c r="E14" i="117"/>
  <c r="F14" i="117"/>
  <c r="E15" i="117"/>
  <c r="F15" i="117"/>
  <c r="E16" i="117"/>
  <c r="F16" i="117"/>
  <c r="E17" i="117"/>
  <c r="E5" i="121"/>
  <c r="F5" i="121"/>
  <c r="E6" i="121"/>
  <c r="F6" i="121"/>
  <c r="E7" i="121"/>
  <c r="F7" i="121"/>
  <c r="E8" i="121"/>
  <c r="F8" i="121"/>
  <c r="E9" i="121"/>
  <c r="F9" i="121"/>
  <c r="E10" i="121"/>
  <c r="F10" i="121"/>
  <c r="E11" i="121"/>
  <c r="F11" i="121"/>
  <c r="E12" i="121"/>
  <c r="F12" i="121"/>
  <c r="E13" i="121"/>
  <c r="F13" i="121"/>
  <c r="E14" i="121"/>
  <c r="F14" i="121"/>
  <c r="E15" i="121"/>
  <c r="F15" i="121"/>
  <c r="E16" i="121"/>
  <c r="F16" i="121"/>
  <c r="E17" i="121"/>
  <c r="E5" i="122"/>
  <c r="F5" i="122"/>
  <c r="E6" i="122"/>
  <c r="F6" i="122"/>
  <c r="E7" i="122"/>
  <c r="F7" i="122"/>
  <c r="E8" i="122"/>
  <c r="F8" i="122"/>
  <c r="E9" i="122"/>
  <c r="F9" i="122"/>
  <c r="E10" i="122"/>
  <c r="F10" i="122"/>
  <c r="E11" i="122"/>
  <c r="F11" i="122"/>
  <c r="E12" i="122"/>
  <c r="F12" i="122"/>
  <c r="E13" i="122"/>
  <c r="F13" i="122"/>
  <c r="E14" i="122"/>
  <c r="F14" i="122"/>
  <c r="E15" i="122"/>
  <c r="F15" i="122"/>
  <c r="E16" i="122"/>
  <c r="F16" i="122"/>
  <c r="E17" i="122"/>
  <c r="E5" i="120"/>
  <c r="F5" i="120"/>
  <c r="E6" i="120"/>
  <c r="F6" i="120"/>
  <c r="E7" i="120"/>
  <c r="F7" i="120"/>
  <c r="E8" i="120"/>
  <c r="F8" i="120"/>
  <c r="E9" i="120"/>
  <c r="F9" i="120"/>
  <c r="E10" i="120"/>
  <c r="F10" i="120"/>
  <c r="E11" i="120"/>
  <c r="F11" i="120"/>
  <c r="E12" i="120"/>
  <c r="F12" i="120"/>
  <c r="E13" i="120"/>
  <c r="F13" i="120"/>
  <c r="E14" i="120"/>
  <c r="F14" i="120"/>
  <c r="E15" i="120"/>
  <c r="F15" i="120"/>
  <c r="E16" i="120"/>
  <c r="F16" i="120"/>
  <c r="E17" i="120"/>
  <c r="F18" i="121" l="1"/>
  <c r="F18" i="122"/>
  <c r="F18" i="117"/>
  <c r="F18" i="120"/>
  <c r="F17" i="119"/>
  <c r="E17" i="119"/>
  <c r="F16" i="119"/>
  <c r="E16" i="119"/>
  <c r="F15" i="119"/>
  <c r="E15" i="119"/>
  <c r="F14" i="119"/>
  <c r="E14" i="119"/>
  <c r="F13" i="119"/>
  <c r="E13" i="119"/>
  <c r="F12" i="119"/>
  <c r="E12" i="119"/>
  <c r="F11" i="119"/>
  <c r="E11" i="119"/>
  <c r="F10" i="119"/>
  <c r="E10" i="119"/>
  <c r="F9" i="119"/>
  <c r="E9" i="119"/>
  <c r="F8" i="119"/>
  <c r="E8" i="119"/>
  <c r="F7" i="119"/>
  <c r="E7" i="119"/>
  <c r="F6" i="119"/>
  <c r="E6" i="119"/>
  <c r="F5" i="119"/>
  <c r="E5" i="119"/>
  <c r="E17" i="118"/>
  <c r="F16" i="118"/>
  <c r="E16" i="118"/>
  <c r="F15" i="118"/>
  <c r="E15" i="118"/>
  <c r="F14" i="118"/>
  <c r="E14" i="118"/>
  <c r="F13" i="118"/>
  <c r="E13" i="118"/>
  <c r="F12" i="118"/>
  <c r="E12" i="118"/>
  <c r="F11" i="118"/>
  <c r="E11" i="118"/>
  <c r="F10" i="118"/>
  <c r="E10" i="118"/>
  <c r="F9" i="118"/>
  <c r="E9" i="118"/>
  <c r="F8" i="118"/>
  <c r="E8" i="118"/>
  <c r="F7" i="118"/>
  <c r="E7" i="118"/>
  <c r="F6" i="118"/>
  <c r="E6" i="118"/>
  <c r="F5" i="118"/>
  <c r="E5" i="118"/>
  <c r="F6" i="103"/>
  <c r="F7" i="103"/>
  <c r="F8" i="103"/>
  <c r="F9" i="103"/>
  <c r="F10" i="103"/>
  <c r="F11" i="103"/>
  <c r="F12" i="103"/>
  <c r="F13" i="103"/>
  <c r="F14" i="103"/>
  <c r="F15" i="103"/>
  <c r="F16" i="103"/>
  <c r="F5" i="103"/>
  <c r="F15" i="110"/>
  <c r="F5" i="110"/>
  <c r="F6" i="110"/>
  <c r="F7" i="110"/>
  <c r="F8" i="110"/>
  <c r="F9" i="110"/>
  <c r="F10" i="110"/>
  <c r="F11" i="110"/>
  <c r="F12" i="110"/>
  <c r="F13" i="110"/>
  <c r="F14" i="110"/>
  <c r="F16" i="110"/>
  <c r="F5" i="108"/>
  <c r="F15" i="108"/>
  <c r="F6" i="109"/>
  <c r="F7" i="109"/>
  <c r="F8" i="109"/>
  <c r="F9" i="109"/>
  <c r="F10" i="109"/>
  <c r="F11" i="109"/>
  <c r="F12" i="109"/>
  <c r="F13" i="109"/>
  <c r="F14" i="109"/>
  <c r="F15" i="109"/>
  <c r="F16" i="109"/>
  <c r="F5" i="109"/>
  <c r="F6" i="108"/>
  <c r="F7" i="108"/>
  <c r="F8" i="108"/>
  <c r="F9" i="108"/>
  <c r="F10" i="108"/>
  <c r="F11" i="108"/>
  <c r="F12" i="108"/>
  <c r="F13" i="108"/>
  <c r="F14" i="108"/>
  <c r="F16" i="108"/>
  <c r="F15" i="107"/>
  <c r="F5" i="107"/>
  <c r="F6" i="107"/>
  <c r="F7" i="107"/>
  <c r="F8" i="107"/>
  <c r="F9" i="107"/>
  <c r="F10" i="107"/>
  <c r="F11" i="107"/>
  <c r="F12" i="107"/>
  <c r="F13" i="107"/>
  <c r="F14" i="107"/>
  <c r="F16" i="107"/>
  <c r="E17" i="103"/>
  <c r="E16" i="103"/>
  <c r="E15" i="103"/>
  <c r="E14" i="103"/>
  <c r="E13" i="103"/>
  <c r="E12" i="103"/>
  <c r="E11" i="103"/>
  <c r="E10" i="103"/>
  <c r="E9" i="103"/>
  <c r="E8" i="103"/>
  <c r="E7" i="103"/>
  <c r="E6" i="103"/>
  <c r="E5" i="103"/>
  <c r="E17" i="110"/>
  <c r="E16" i="110"/>
  <c r="E15" i="110"/>
  <c r="E14" i="110"/>
  <c r="E13" i="110"/>
  <c r="E12" i="110"/>
  <c r="E11" i="110"/>
  <c r="E10" i="110"/>
  <c r="E9" i="110"/>
  <c r="E8" i="110"/>
  <c r="E7" i="110"/>
  <c r="E6" i="110"/>
  <c r="E5" i="110"/>
  <c r="E17" i="109"/>
  <c r="E16" i="109"/>
  <c r="E15" i="109"/>
  <c r="E14" i="109"/>
  <c r="E13" i="109"/>
  <c r="E12" i="109"/>
  <c r="E11" i="109"/>
  <c r="E10" i="109"/>
  <c r="E9" i="109"/>
  <c r="E8" i="109"/>
  <c r="E7" i="109"/>
  <c r="E6" i="109"/>
  <c r="E5" i="109"/>
  <c r="E17" i="108"/>
  <c r="E16" i="108"/>
  <c r="E15" i="108"/>
  <c r="E14" i="108"/>
  <c r="E13" i="108"/>
  <c r="E12" i="108"/>
  <c r="E11" i="108"/>
  <c r="E10" i="108"/>
  <c r="E9" i="108"/>
  <c r="E8" i="108"/>
  <c r="E7" i="108"/>
  <c r="E6" i="108"/>
  <c r="E5" i="108"/>
  <c r="E17" i="107"/>
  <c r="E16" i="107"/>
  <c r="E15" i="107"/>
  <c r="E14" i="107"/>
  <c r="E13" i="107"/>
  <c r="E12" i="107"/>
  <c r="E11" i="107"/>
  <c r="E10" i="107"/>
  <c r="E9" i="107"/>
  <c r="E8" i="107"/>
  <c r="E7" i="107"/>
  <c r="E6" i="107"/>
  <c r="E5" i="107"/>
  <c r="F6" i="106"/>
  <c r="F7" i="106"/>
  <c r="F8" i="106"/>
  <c r="F9" i="106"/>
  <c r="F10" i="106"/>
  <c r="F11" i="106"/>
  <c r="F12" i="106"/>
  <c r="F13" i="106"/>
  <c r="F14" i="106"/>
  <c r="F15" i="106"/>
  <c r="F16" i="106"/>
  <c r="F5" i="106"/>
  <c r="E6" i="106"/>
  <c r="E7" i="106"/>
  <c r="E8" i="106"/>
  <c r="E9" i="106"/>
  <c r="E10" i="106"/>
  <c r="E11" i="106"/>
  <c r="E12" i="106"/>
  <c r="E13" i="106"/>
  <c r="E14" i="106"/>
  <c r="E15" i="106"/>
  <c r="E16" i="106"/>
  <c r="E17" i="106"/>
  <c r="E5" i="106"/>
  <c r="F18" i="110" l="1"/>
  <c r="F18" i="119"/>
  <c r="F18" i="118"/>
  <c r="H14" i="122" l="1"/>
  <c r="I7" i="122"/>
  <c r="H7" i="122"/>
  <c r="J14" i="119"/>
  <c r="H7" i="119"/>
  <c r="H7" i="118"/>
  <c r="I14" i="117"/>
  <c r="K14" i="117"/>
  <c r="J14" i="117"/>
  <c r="H14" i="117"/>
  <c r="K7" i="117"/>
  <c r="K8" i="117" s="1"/>
  <c r="J8" i="117"/>
  <c r="I7" i="117"/>
  <c r="I8" i="117" s="1"/>
  <c r="H7" i="117"/>
  <c r="H8" i="117" s="1"/>
  <c r="K14" i="122" l="1"/>
  <c r="J14" i="122"/>
  <c r="I14" i="122"/>
  <c r="K7" i="122"/>
  <c r="K8" i="122" s="1"/>
  <c r="K15" i="122" s="1"/>
  <c r="J7" i="122"/>
  <c r="J8" i="122" s="1"/>
  <c r="J15" i="122" s="1"/>
  <c r="I8" i="122"/>
  <c r="I15" i="122" s="1"/>
  <c r="H8" i="122"/>
  <c r="H15" i="122" s="1"/>
  <c r="C5" i="122"/>
  <c r="H12" i="122" s="1"/>
  <c r="K14" i="121"/>
  <c r="J14" i="121"/>
  <c r="I14" i="121"/>
  <c r="H14" i="121"/>
  <c r="K7" i="121"/>
  <c r="K8" i="121" s="1"/>
  <c r="K15" i="121" s="1"/>
  <c r="J7" i="121"/>
  <c r="J8" i="121" s="1"/>
  <c r="J15" i="121" s="1"/>
  <c r="I7" i="121"/>
  <c r="I8" i="121" s="1"/>
  <c r="I15" i="121" s="1"/>
  <c r="H7" i="121"/>
  <c r="H8" i="121" s="1"/>
  <c r="H15" i="121" s="1"/>
  <c r="C5" i="121"/>
  <c r="H12" i="121" s="1"/>
  <c r="G20" i="120"/>
  <c r="K14" i="120"/>
  <c r="J14" i="120"/>
  <c r="I14" i="120"/>
  <c r="H14" i="120"/>
  <c r="K7" i="120"/>
  <c r="K8" i="120" s="1"/>
  <c r="K15" i="120" s="1"/>
  <c r="J7" i="120"/>
  <c r="J8" i="120" s="1"/>
  <c r="J15" i="120" s="1"/>
  <c r="I7" i="120"/>
  <c r="I8" i="120" s="1"/>
  <c r="I15" i="120" s="1"/>
  <c r="H7" i="120"/>
  <c r="H8" i="120" s="1"/>
  <c r="H15" i="120" s="1"/>
  <c r="H5" i="120"/>
  <c r="C5" i="120"/>
  <c r="H12" i="120" s="1"/>
  <c r="K14" i="119"/>
  <c r="I14" i="119"/>
  <c r="H14" i="119"/>
  <c r="K7" i="119"/>
  <c r="K8" i="119" s="1"/>
  <c r="K15" i="119" s="1"/>
  <c r="J7" i="119"/>
  <c r="J8" i="119" s="1"/>
  <c r="J15" i="119" s="1"/>
  <c r="I7" i="119"/>
  <c r="I8" i="119" s="1"/>
  <c r="I15" i="119" s="1"/>
  <c r="H8" i="119"/>
  <c r="H15" i="119" s="1"/>
  <c r="H5" i="119"/>
  <c r="K14" i="118"/>
  <c r="J14" i="118"/>
  <c r="I14" i="118"/>
  <c r="H14" i="118"/>
  <c r="K7" i="118"/>
  <c r="K8" i="118" s="1"/>
  <c r="K15" i="118" s="1"/>
  <c r="J7" i="118"/>
  <c r="J8" i="118" s="1"/>
  <c r="J15" i="118" s="1"/>
  <c r="I7" i="118"/>
  <c r="I8" i="118" s="1"/>
  <c r="I15" i="118" s="1"/>
  <c r="H8" i="118"/>
  <c r="H15" i="118" s="1"/>
  <c r="H5" i="118"/>
  <c r="C5" i="118"/>
  <c r="H12" i="118" s="1"/>
  <c r="I5" i="122" l="1"/>
  <c r="I5" i="118"/>
  <c r="I5" i="120"/>
  <c r="C5" i="119"/>
  <c r="H12" i="119" s="1"/>
  <c r="I5" i="121"/>
  <c r="I5" i="119" l="1"/>
  <c r="K14" i="103"/>
  <c r="I14" i="103"/>
  <c r="I7" i="103"/>
  <c r="H5" i="117"/>
  <c r="K15" i="117" l="1"/>
  <c r="J15" i="117"/>
  <c r="I15" i="117"/>
  <c r="H15" i="117"/>
  <c r="C5" i="117" l="1"/>
  <c r="H12" i="117" s="1"/>
  <c r="I5" i="117" l="1"/>
  <c r="G20" i="108" l="1"/>
  <c r="H5" i="106"/>
  <c r="O175" i="103" l="1"/>
  <c r="O26" i="103"/>
  <c r="O27" i="103"/>
  <c r="O28" i="103"/>
  <c r="O29" i="103"/>
  <c r="O31" i="103"/>
  <c r="O33" i="103"/>
  <c r="O39" i="103"/>
  <c r="O41" i="103"/>
  <c r="O42" i="103"/>
  <c r="O43" i="103"/>
  <c r="O44" i="103"/>
  <c r="O45" i="103"/>
  <c r="O46" i="103"/>
  <c r="O47" i="103"/>
  <c r="O56" i="103"/>
  <c r="O57" i="103"/>
  <c r="O61" i="103"/>
  <c r="O66" i="103"/>
  <c r="O68" i="103"/>
  <c r="O70" i="103"/>
  <c r="O71" i="103"/>
  <c r="O77" i="103"/>
  <c r="O78" i="103"/>
  <c r="O85" i="103"/>
  <c r="O86" i="103"/>
  <c r="O87" i="103"/>
  <c r="O88" i="103"/>
  <c r="O89" i="103"/>
  <c r="O92" i="103"/>
  <c r="O93" i="103"/>
  <c r="O94" i="103"/>
  <c r="O95" i="103"/>
  <c r="O96" i="103"/>
  <c r="O97" i="103"/>
  <c r="O98" i="103"/>
  <c r="O99" i="103"/>
  <c r="O100" i="103"/>
  <c r="O101" i="103"/>
  <c r="O102" i="103"/>
  <c r="O103" i="103"/>
  <c r="O104" i="103"/>
  <c r="O106" i="103"/>
  <c r="O108" i="103"/>
  <c r="O109" i="103"/>
  <c r="O110" i="103"/>
  <c r="O111" i="103"/>
  <c r="O113" i="103"/>
  <c r="O114" i="103"/>
  <c r="O116" i="103"/>
  <c r="O117" i="103"/>
  <c r="O118" i="103"/>
  <c r="O121" i="103"/>
  <c r="O122" i="103"/>
  <c r="O123" i="103"/>
  <c r="O124" i="103"/>
  <c r="O125" i="103"/>
  <c r="O126" i="103"/>
  <c r="O128" i="103"/>
  <c r="O129" i="103"/>
  <c r="O130" i="103"/>
  <c r="O131" i="103"/>
  <c r="O132" i="103"/>
  <c r="O134" i="103"/>
  <c r="O135" i="103"/>
  <c r="O137" i="103"/>
  <c r="O138" i="103"/>
  <c r="O140" i="103"/>
  <c r="O141" i="103"/>
  <c r="O142" i="103"/>
  <c r="O143" i="103"/>
  <c r="O144" i="103"/>
  <c r="O145" i="103"/>
  <c r="O152" i="103"/>
  <c r="O153" i="103"/>
  <c r="O154" i="103"/>
  <c r="O155" i="103"/>
  <c r="O156" i="103"/>
  <c r="O158" i="103"/>
  <c r="O159" i="103"/>
  <c r="O160" i="103"/>
  <c r="O162" i="103"/>
  <c r="O163" i="103"/>
  <c r="O164" i="103"/>
  <c r="O166" i="103"/>
  <c r="O167" i="103"/>
  <c r="O169" i="103"/>
  <c r="O170" i="103"/>
  <c r="O171" i="103"/>
  <c r="O172" i="103"/>
  <c r="O173" i="103"/>
  <c r="O174" i="103"/>
  <c r="O24" i="103"/>
  <c r="Q211" i="113" l="1"/>
  <c r="R211" i="113" s="1"/>
  <c r="T211" i="113" s="1"/>
  <c r="U211" i="113" s="1"/>
  <c r="V211" i="113" s="1"/>
  <c r="W211" i="113" s="1"/>
  <c r="M177" i="113"/>
  <c r="N177" i="113" s="1"/>
  <c r="O177" i="113" s="1"/>
  <c r="P177" i="113" s="1"/>
  <c r="Q177" i="113" s="1"/>
  <c r="R177" i="113" s="1"/>
  <c r="T177" i="113" s="1"/>
  <c r="U177" i="113" s="1"/>
  <c r="V177" i="113" s="1"/>
  <c r="W177" i="113" s="1"/>
  <c r="Q14" i="113"/>
  <c r="R14" i="113" s="1"/>
  <c r="T14" i="113" s="1"/>
  <c r="U14" i="113" s="1"/>
  <c r="V14" i="113" s="1"/>
  <c r="W14" i="113" s="1"/>
  <c r="AB211" i="113" l="1"/>
  <c r="AC211" i="113" s="1"/>
  <c r="X211" i="113"/>
  <c r="AB177" i="113"/>
  <c r="AC177" i="113" s="1"/>
  <c r="X177" i="113"/>
  <c r="AB14" i="113"/>
  <c r="AC14" i="113" s="1"/>
  <c r="X14" i="113"/>
  <c r="Q218" i="113"/>
  <c r="R218" i="113" s="1"/>
  <c r="T218" i="113" s="1"/>
  <c r="U218" i="113" s="1"/>
  <c r="V218" i="113" s="1"/>
  <c r="W218" i="113" s="1"/>
  <c r="AB218" i="113" l="1"/>
  <c r="AC218" i="113" s="1"/>
  <c r="X218" i="113"/>
  <c r="I135" i="113" l="1"/>
  <c r="U23" i="113" l="1"/>
  <c r="V23" i="113" s="1"/>
  <c r="W23" i="113" s="1"/>
  <c r="AB108" i="113" l="1"/>
  <c r="AB91" i="113"/>
  <c r="AC91" i="113" s="1"/>
  <c r="AB106" i="113"/>
  <c r="AC106" i="113" s="1"/>
  <c r="AB107" i="113"/>
  <c r="AB110" i="113"/>
  <c r="AC110" i="113" s="1"/>
  <c r="AB111" i="113"/>
  <c r="AC111" i="113" s="1"/>
  <c r="AB230" i="113"/>
  <c r="AC230" i="113" s="1"/>
  <c r="AB235" i="113"/>
  <c r="AC235" i="113" s="1"/>
  <c r="AB236" i="113"/>
  <c r="AC236" i="113" s="1"/>
  <c r="AB227" i="113"/>
  <c r="AC227" i="113" s="1"/>
  <c r="AB228" i="113"/>
  <c r="AC228" i="113" s="1"/>
  <c r="AB229" i="113"/>
  <c r="AC229" i="113" s="1"/>
  <c r="AB231" i="113"/>
  <c r="AC231" i="113" s="1"/>
  <c r="AB232" i="113"/>
  <c r="AC232" i="113" s="1"/>
  <c r="AB233" i="113"/>
  <c r="AC233" i="113" s="1"/>
  <c r="AB234" i="113"/>
  <c r="AC234" i="113" s="1"/>
  <c r="AB88" i="113"/>
  <c r="AB92" i="113"/>
  <c r="AB18" i="113"/>
  <c r="AB19" i="113"/>
  <c r="AC19" i="113" s="1"/>
  <c r="AB20" i="113"/>
  <c r="AC20" i="113" s="1"/>
  <c r="AB21" i="113"/>
  <c r="AC21" i="113" s="1"/>
  <c r="AB22" i="113"/>
  <c r="AC22" i="113" s="1"/>
  <c r="AB23" i="113"/>
  <c r="AC23" i="113" s="1"/>
  <c r="AB24" i="113"/>
  <c r="AC24" i="113" s="1"/>
  <c r="AB25" i="113"/>
  <c r="AC25" i="113" s="1"/>
  <c r="AB26" i="113"/>
  <c r="AC26" i="113" s="1"/>
  <c r="AB27" i="113"/>
  <c r="AC27" i="113" s="1"/>
  <c r="AB36" i="113"/>
  <c r="AC36" i="113" s="1"/>
  <c r="AB38" i="113"/>
  <c r="AC38" i="113" s="1"/>
  <c r="AB42" i="113"/>
  <c r="AC107" i="113"/>
  <c r="AC108" i="113"/>
  <c r="AC88" i="113"/>
  <c r="AC93" i="113"/>
  <c r="AC43" i="113"/>
  <c r="AC44" i="113"/>
  <c r="AC18" i="113"/>
  <c r="X232" i="113"/>
  <c r="X233" i="113"/>
  <c r="X234" i="113"/>
  <c r="X231" i="113"/>
  <c r="X227" i="113"/>
  <c r="X228" i="113"/>
  <c r="X229" i="113"/>
  <c r="X110" i="113"/>
  <c r="X111" i="113"/>
  <c r="X106" i="113"/>
  <c r="X107" i="113"/>
  <c r="X88" i="113"/>
  <c r="X36" i="113"/>
  <c r="X38" i="113"/>
  <c r="X18" i="113"/>
  <c r="X19" i="113"/>
  <c r="X21" i="113"/>
  <c r="X22" i="113"/>
  <c r="X23" i="113"/>
  <c r="W223" i="113"/>
  <c r="W224" i="113"/>
  <c r="W225" i="113"/>
  <c r="W219" i="113"/>
  <c r="W220" i="113"/>
  <c r="W221" i="113"/>
  <c r="W222" i="113"/>
  <c r="W109" i="113"/>
  <c r="W103" i="113"/>
  <c r="W104" i="113"/>
  <c r="W105" i="113"/>
  <c r="W89" i="113"/>
  <c r="W85" i="113"/>
  <c r="W86" i="113"/>
  <c r="W87" i="113"/>
  <c r="W63" i="113"/>
  <c r="W64" i="113"/>
  <c r="W65" i="113"/>
  <c r="W66" i="113"/>
  <c r="W67" i="113"/>
  <c r="W68" i="113"/>
  <c r="W41" i="113"/>
  <c r="W40" i="113"/>
  <c r="W39" i="113"/>
  <c r="U213" i="113"/>
  <c r="V213" i="113" s="1"/>
  <c r="W213" i="113" s="1"/>
  <c r="U216" i="113"/>
  <c r="V216" i="113" s="1"/>
  <c r="W216" i="113" s="1"/>
  <c r="T90" i="113"/>
  <c r="U90" i="113" s="1"/>
  <c r="V90" i="113" s="1"/>
  <c r="W90" i="113" s="1"/>
  <c r="V61" i="113"/>
  <c r="W61" i="113" s="1"/>
  <c r="V62" i="113"/>
  <c r="W62" i="113" s="1"/>
  <c r="V37" i="113"/>
  <c r="W37" i="113" s="1"/>
  <c r="U84" i="113"/>
  <c r="V84" i="113" s="1"/>
  <c r="W84" i="113" s="1"/>
  <c r="T69" i="113"/>
  <c r="U69" i="113" s="1"/>
  <c r="V69" i="113" s="1"/>
  <c r="W69" i="113" s="1"/>
  <c r="U77" i="113"/>
  <c r="V77" i="113" s="1"/>
  <c r="W77" i="113" s="1"/>
  <c r="U78" i="113"/>
  <c r="V78" i="113" s="1"/>
  <c r="W78" i="113" s="1"/>
  <c r="U79" i="113"/>
  <c r="V79" i="113" s="1"/>
  <c r="W79" i="113" s="1"/>
  <c r="U80" i="113"/>
  <c r="V80" i="113" s="1"/>
  <c r="W80" i="113" s="1"/>
  <c r="U81" i="113"/>
  <c r="V81" i="113" s="1"/>
  <c r="W81" i="113" s="1"/>
  <c r="U82" i="113"/>
  <c r="V82" i="113" s="1"/>
  <c r="W82" i="113" s="1"/>
  <c r="U83" i="113"/>
  <c r="V83" i="113" s="1"/>
  <c r="W83" i="113" s="1"/>
  <c r="T217" i="113"/>
  <c r="U217" i="113" s="1"/>
  <c r="V217" i="113" s="1"/>
  <c r="W217" i="113" s="1"/>
  <c r="T215" i="113"/>
  <c r="U215" i="113" s="1"/>
  <c r="V215" i="113" s="1"/>
  <c r="W215" i="113" s="1"/>
  <c r="T214" i="113"/>
  <c r="U214" i="113" s="1"/>
  <c r="V214" i="113" s="1"/>
  <c r="W214" i="113" s="1"/>
  <c r="T70" i="113"/>
  <c r="U70" i="113" s="1"/>
  <c r="V70" i="113" s="1"/>
  <c r="W70" i="113" s="1"/>
  <c r="T71" i="113"/>
  <c r="U71" i="113" s="1"/>
  <c r="V71" i="113" s="1"/>
  <c r="W71" i="113" s="1"/>
  <c r="T72" i="113"/>
  <c r="U72" i="113" s="1"/>
  <c r="V72" i="113" s="1"/>
  <c r="W72" i="113" s="1"/>
  <c r="T73" i="113"/>
  <c r="U73" i="113" s="1"/>
  <c r="V73" i="113" s="1"/>
  <c r="W73" i="113" s="1"/>
  <c r="T74" i="113"/>
  <c r="U74" i="113" s="1"/>
  <c r="V74" i="113" s="1"/>
  <c r="W74" i="113" s="1"/>
  <c r="T75" i="113"/>
  <c r="U75" i="113" s="1"/>
  <c r="V75" i="113" s="1"/>
  <c r="W75" i="113" s="1"/>
  <c r="T76" i="113"/>
  <c r="U76" i="113" s="1"/>
  <c r="V76" i="113" s="1"/>
  <c r="W76" i="113" s="1"/>
  <c r="R212" i="113"/>
  <c r="T212" i="113" s="1"/>
  <c r="U212" i="113" s="1"/>
  <c r="V212" i="113" s="1"/>
  <c r="W212" i="113" s="1"/>
  <c r="U4" i="113"/>
  <c r="V4" i="113" s="1"/>
  <c r="W4" i="113" s="1"/>
  <c r="U5" i="113"/>
  <c r="V5" i="113" s="1"/>
  <c r="W5" i="113" s="1"/>
  <c r="T6" i="113"/>
  <c r="U6" i="113" s="1"/>
  <c r="V6" i="113" s="1"/>
  <c r="W6" i="113" s="1"/>
  <c r="T7" i="113"/>
  <c r="U7" i="113" s="1"/>
  <c r="V7" i="113" s="1"/>
  <c r="W7" i="113" s="1"/>
  <c r="T8" i="113"/>
  <c r="U8" i="113" s="1"/>
  <c r="V8" i="113" s="1"/>
  <c r="W8" i="113" s="1"/>
  <c r="T9" i="113"/>
  <c r="U9" i="113" s="1"/>
  <c r="V9" i="113" s="1"/>
  <c r="W9" i="113" s="1"/>
  <c r="T10" i="113"/>
  <c r="U10" i="113" s="1"/>
  <c r="V10" i="113" s="1"/>
  <c r="W10" i="113" s="1"/>
  <c r="T11" i="113"/>
  <c r="U11" i="113" s="1"/>
  <c r="V11" i="113" s="1"/>
  <c r="W11" i="113" s="1"/>
  <c r="T12" i="113"/>
  <c r="U12" i="113" s="1"/>
  <c r="V12" i="113" s="1"/>
  <c r="W12" i="113" s="1"/>
  <c r="T13" i="113"/>
  <c r="U13" i="113" s="1"/>
  <c r="V13" i="113" s="1"/>
  <c r="W13" i="113" s="1"/>
  <c r="U15" i="113"/>
  <c r="V15" i="113" s="1"/>
  <c r="W15" i="113" s="1"/>
  <c r="Q116" i="113"/>
  <c r="T116" i="113" s="1"/>
  <c r="U116" i="113" s="1"/>
  <c r="V116" i="113" s="1"/>
  <c r="W116" i="113" s="1"/>
  <c r="N53" i="113"/>
  <c r="O53" i="113" s="1"/>
  <c r="P53" i="113" s="1"/>
  <c r="Q53" i="113" s="1"/>
  <c r="R53" i="113" s="1"/>
  <c r="T53" i="113" s="1"/>
  <c r="U53" i="113" s="1"/>
  <c r="V53" i="113" s="1"/>
  <c r="W53" i="113" s="1"/>
  <c r="Q117" i="113"/>
  <c r="R117" i="113" s="1"/>
  <c r="T117" i="113" s="1"/>
  <c r="U117" i="113" s="1"/>
  <c r="V117" i="113" s="1"/>
  <c r="W117" i="113" s="1"/>
  <c r="Q118" i="113"/>
  <c r="R118" i="113" s="1"/>
  <c r="T118" i="113" s="1"/>
  <c r="U118" i="113" s="1"/>
  <c r="V118" i="113" s="1"/>
  <c r="Q119" i="113"/>
  <c r="R119" i="113" s="1"/>
  <c r="T119" i="113" s="1"/>
  <c r="U119" i="113" s="1"/>
  <c r="V119" i="113" s="1"/>
  <c r="Q120" i="113"/>
  <c r="R120" i="113" s="1"/>
  <c r="T120" i="113" s="1"/>
  <c r="U120" i="113" s="1"/>
  <c r="V120" i="113" s="1"/>
  <c r="Q121" i="113"/>
  <c r="R121" i="113" s="1"/>
  <c r="T121" i="113" s="1"/>
  <c r="U121" i="113" s="1"/>
  <c r="V121" i="113" s="1"/>
  <c r="Q122" i="113"/>
  <c r="R122" i="113" s="1"/>
  <c r="T122" i="113" s="1"/>
  <c r="U122" i="113" s="1"/>
  <c r="V122" i="113" s="1"/>
  <c r="W122" i="113" s="1"/>
  <c r="Q123" i="113"/>
  <c r="T123" i="113" s="1"/>
  <c r="U123" i="113" s="1"/>
  <c r="V123" i="113" s="1"/>
  <c r="W123" i="113" s="1"/>
  <c r="Q124" i="113"/>
  <c r="R124" i="113" s="1"/>
  <c r="T124" i="113" s="1"/>
  <c r="U124" i="113" s="1"/>
  <c r="V124" i="113" s="1"/>
  <c r="W124" i="113" s="1"/>
  <c r="N178" i="113"/>
  <c r="O178" i="113" s="1"/>
  <c r="P178" i="113" s="1"/>
  <c r="Q178" i="113" s="1"/>
  <c r="R178" i="113" s="1"/>
  <c r="T178" i="113" s="1"/>
  <c r="U178" i="113" s="1"/>
  <c r="V178" i="113" s="1"/>
  <c r="W178" i="113" s="1"/>
  <c r="X178" i="113" s="1"/>
  <c r="N179" i="113"/>
  <c r="O179" i="113" s="1"/>
  <c r="P179" i="113" s="1"/>
  <c r="Q179" i="113" s="1"/>
  <c r="N180" i="113"/>
  <c r="O180" i="113" s="1"/>
  <c r="P180" i="113" s="1"/>
  <c r="Q180" i="113" s="1"/>
  <c r="R180" i="113" s="1"/>
  <c r="T180" i="113" s="1"/>
  <c r="U180" i="113" s="1"/>
  <c r="V180" i="113" s="1"/>
  <c r="W180" i="113" s="1"/>
  <c r="X180" i="113" s="1"/>
  <c r="N181" i="113"/>
  <c r="O181" i="113" s="1"/>
  <c r="P181" i="113" s="1"/>
  <c r="Q181" i="113" s="1"/>
  <c r="R181" i="113" s="1"/>
  <c r="T181" i="113" s="1"/>
  <c r="U181" i="113" s="1"/>
  <c r="V181" i="113" s="1"/>
  <c r="W181" i="113" s="1"/>
  <c r="X181" i="113" s="1"/>
  <c r="N182" i="113"/>
  <c r="O182" i="113" s="1"/>
  <c r="P182" i="113" s="1"/>
  <c r="Q182" i="113" s="1"/>
  <c r="R182" i="113" s="1"/>
  <c r="T182" i="113" s="1"/>
  <c r="U182" i="113" s="1"/>
  <c r="V182" i="113" s="1"/>
  <c r="W182" i="113" s="1"/>
  <c r="X182" i="113" s="1"/>
  <c r="N183" i="113"/>
  <c r="O183" i="113" s="1"/>
  <c r="P183" i="113" s="1"/>
  <c r="Q183" i="113" s="1"/>
  <c r="R183" i="113" s="1"/>
  <c r="T183" i="113" s="1"/>
  <c r="U183" i="113" s="1"/>
  <c r="V183" i="113" s="1"/>
  <c r="W183" i="113" s="1"/>
  <c r="X183" i="113" s="1"/>
  <c r="N184" i="113"/>
  <c r="O184" i="113" s="1"/>
  <c r="P184" i="113" s="1"/>
  <c r="Q184" i="113" s="1"/>
  <c r="R184" i="113" s="1"/>
  <c r="T184" i="113" s="1"/>
  <c r="U184" i="113" s="1"/>
  <c r="V184" i="113" s="1"/>
  <c r="W184" i="113" s="1"/>
  <c r="X184" i="113" s="1"/>
  <c r="N185" i="113"/>
  <c r="O185" i="113" s="1"/>
  <c r="P185" i="113" s="1"/>
  <c r="Q185" i="113" s="1"/>
  <c r="R185" i="113" s="1"/>
  <c r="T185" i="113" s="1"/>
  <c r="U185" i="113" s="1"/>
  <c r="V185" i="113" s="1"/>
  <c r="W185" i="113" s="1"/>
  <c r="X185" i="113" s="1"/>
  <c r="N186" i="113"/>
  <c r="O186" i="113" s="1"/>
  <c r="P186" i="113" s="1"/>
  <c r="Q186" i="113" s="1"/>
  <c r="R186" i="113" s="1"/>
  <c r="T186" i="113" s="1"/>
  <c r="U186" i="113" s="1"/>
  <c r="V186" i="113" s="1"/>
  <c r="W186" i="113" s="1"/>
  <c r="X186" i="113" s="1"/>
  <c r="N187" i="113"/>
  <c r="O187" i="113" s="1"/>
  <c r="P187" i="113" s="1"/>
  <c r="Q187" i="113" s="1"/>
  <c r="R187" i="113" s="1"/>
  <c r="T187" i="113" s="1"/>
  <c r="U187" i="113" s="1"/>
  <c r="V187" i="113" s="1"/>
  <c r="W187" i="113" s="1"/>
  <c r="X187" i="113" s="1"/>
  <c r="N188" i="113"/>
  <c r="O188" i="113" s="1"/>
  <c r="P188" i="113" s="1"/>
  <c r="Q188" i="113" s="1"/>
  <c r="R188" i="113" s="1"/>
  <c r="T188" i="113" s="1"/>
  <c r="U188" i="113" s="1"/>
  <c r="V188" i="113" s="1"/>
  <c r="W188" i="113" s="1"/>
  <c r="X188" i="113" s="1"/>
  <c r="N189" i="113"/>
  <c r="O189" i="113" s="1"/>
  <c r="P189" i="113" s="1"/>
  <c r="Q189" i="113" s="1"/>
  <c r="R189" i="113" s="1"/>
  <c r="T189" i="113" s="1"/>
  <c r="U189" i="113" s="1"/>
  <c r="V189" i="113" s="1"/>
  <c r="W189" i="113" s="1"/>
  <c r="X189" i="113" s="1"/>
  <c r="N190" i="113"/>
  <c r="O190" i="113" s="1"/>
  <c r="P190" i="113" s="1"/>
  <c r="Q190" i="113" s="1"/>
  <c r="R190" i="113" s="1"/>
  <c r="T190" i="113" s="1"/>
  <c r="U190" i="113" s="1"/>
  <c r="V190" i="113" s="1"/>
  <c r="W190" i="113" s="1"/>
  <c r="X190" i="113" s="1"/>
  <c r="N191" i="113"/>
  <c r="O191" i="113" s="1"/>
  <c r="P191" i="113" s="1"/>
  <c r="Q191" i="113" s="1"/>
  <c r="R191" i="113" s="1"/>
  <c r="T191" i="113" s="1"/>
  <c r="U191" i="113" s="1"/>
  <c r="V191" i="113" s="1"/>
  <c r="W191" i="113" s="1"/>
  <c r="N192" i="113"/>
  <c r="O192" i="113" s="1"/>
  <c r="P192" i="113" s="1"/>
  <c r="Q192" i="113" s="1"/>
  <c r="R192" i="113" s="1"/>
  <c r="T192" i="113" s="1"/>
  <c r="U192" i="113" s="1"/>
  <c r="V192" i="113" s="1"/>
  <c r="W192" i="113" s="1"/>
  <c r="N193" i="113"/>
  <c r="O193" i="113" s="1"/>
  <c r="P193" i="113" s="1"/>
  <c r="Q193" i="113" s="1"/>
  <c r="R193" i="113" s="1"/>
  <c r="T193" i="113" s="1"/>
  <c r="U193" i="113" s="1"/>
  <c r="V193" i="113" s="1"/>
  <c r="W193" i="113" s="1"/>
  <c r="N194" i="113"/>
  <c r="O194" i="113" s="1"/>
  <c r="P194" i="113" s="1"/>
  <c r="Q194" i="113" s="1"/>
  <c r="R194" i="113" s="1"/>
  <c r="T194" i="113" s="1"/>
  <c r="U194" i="113" s="1"/>
  <c r="V194" i="113" s="1"/>
  <c r="W194" i="113" s="1"/>
  <c r="N195" i="113"/>
  <c r="O195" i="113" s="1"/>
  <c r="P195" i="113" s="1"/>
  <c r="Q195" i="113" s="1"/>
  <c r="R195" i="113" s="1"/>
  <c r="T195" i="113" s="1"/>
  <c r="U195" i="113" s="1"/>
  <c r="V195" i="113" s="1"/>
  <c r="W195" i="113" s="1"/>
  <c r="N196" i="113"/>
  <c r="O196" i="113" s="1"/>
  <c r="P196" i="113" s="1"/>
  <c r="Q196" i="113" s="1"/>
  <c r="R196" i="113" s="1"/>
  <c r="T196" i="113" s="1"/>
  <c r="U196" i="113" s="1"/>
  <c r="V196" i="113" s="1"/>
  <c r="W196" i="113" s="1"/>
  <c r="N197" i="113"/>
  <c r="O197" i="113" s="1"/>
  <c r="P197" i="113" s="1"/>
  <c r="Q197" i="113" s="1"/>
  <c r="R197" i="113" s="1"/>
  <c r="T197" i="113" s="1"/>
  <c r="U197" i="113" s="1"/>
  <c r="V197" i="113" s="1"/>
  <c r="W197" i="113" s="1"/>
  <c r="N198" i="113"/>
  <c r="O198" i="113" s="1"/>
  <c r="P198" i="113" s="1"/>
  <c r="Q198" i="113" s="1"/>
  <c r="R198" i="113" s="1"/>
  <c r="T198" i="113" s="1"/>
  <c r="U198" i="113" s="1"/>
  <c r="V198" i="113" s="1"/>
  <c r="W198" i="113" s="1"/>
  <c r="N199" i="113"/>
  <c r="O199" i="113" s="1"/>
  <c r="P199" i="113" s="1"/>
  <c r="Q199" i="113" s="1"/>
  <c r="R199" i="113" s="1"/>
  <c r="T199" i="113" s="1"/>
  <c r="U199" i="113" s="1"/>
  <c r="V199" i="113" s="1"/>
  <c r="W199" i="113" s="1"/>
  <c r="N200" i="113"/>
  <c r="O200" i="113" s="1"/>
  <c r="P200" i="113" s="1"/>
  <c r="Q200" i="113" s="1"/>
  <c r="R200" i="113" s="1"/>
  <c r="T200" i="113" s="1"/>
  <c r="U200" i="113" s="1"/>
  <c r="V200" i="113" s="1"/>
  <c r="W200" i="113" s="1"/>
  <c r="N201" i="113"/>
  <c r="O201" i="113" s="1"/>
  <c r="P201" i="113" s="1"/>
  <c r="Q201" i="113" s="1"/>
  <c r="R201" i="113" s="1"/>
  <c r="T201" i="113" s="1"/>
  <c r="U201" i="113" s="1"/>
  <c r="V201" i="113" s="1"/>
  <c r="W201" i="113" s="1"/>
  <c r="N202" i="113"/>
  <c r="O202" i="113" s="1"/>
  <c r="P202" i="113" s="1"/>
  <c r="Q202" i="113" s="1"/>
  <c r="R202" i="113" s="1"/>
  <c r="T202" i="113" s="1"/>
  <c r="U202" i="113" s="1"/>
  <c r="V202" i="113" s="1"/>
  <c r="W202" i="113" s="1"/>
  <c r="N203" i="113"/>
  <c r="O203" i="113" s="1"/>
  <c r="P203" i="113" s="1"/>
  <c r="Q203" i="113" s="1"/>
  <c r="R203" i="113" s="1"/>
  <c r="T203" i="113" s="1"/>
  <c r="U203" i="113" s="1"/>
  <c r="V203" i="113" s="1"/>
  <c r="W203" i="113" s="1"/>
  <c r="N204" i="113"/>
  <c r="O204" i="113" s="1"/>
  <c r="P204" i="113" s="1"/>
  <c r="Q204" i="113" s="1"/>
  <c r="R204" i="113" s="1"/>
  <c r="T204" i="113" s="1"/>
  <c r="U204" i="113" s="1"/>
  <c r="V204" i="113" s="1"/>
  <c r="W204" i="113" s="1"/>
  <c r="N205" i="113"/>
  <c r="O205" i="113" s="1"/>
  <c r="P205" i="113" s="1"/>
  <c r="Q205" i="113" s="1"/>
  <c r="R205" i="113" s="1"/>
  <c r="T205" i="113" s="1"/>
  <c r="U205" i="113" s="1"/>
  <c r="V205" i="113" s="1"/>
  <c r="W205" i="113" s="1"/>
  <c r="N206" i="113"/>
  <c r="O206" i="113" s="1"/>
  <c r="P206" i="113" s="1"/>
  <c r="Q206" i="113" s="1"/>
  <c r="R206" i="113" s="1"/>
  <c r="T206" i="113" s="1"/>
  <c r="U206" i="113" s="1"/>
  <c r="V206" i="113" s="1"/>
  <c r="W206" i="113" s="1"/>
  <c r="N207" i="113"/>
  <c r="O207" i="113" s="1"/>
  <c r="P207" i="113" s="1"/>
  <c r="Q207" i="113" s="1"/>
  <c r="R207" i="113" s="1"/>
  <c r="T207" i="113" s="1"/>
  <c r="U207" i="113" s="1"/>
  <c r="V207" i="113" s="1"/>
  <c r="W207" i="113" s="1"/>
  <c r="N208" i="113"/>
  <c r="O208" i="113" s="1"/>
  <c r="P208" i="113" s="1"/>
  <c r="Q208" i="113" s="1"/>
  <c r="R208" i="113" s="1"/>
  <c r="T208" i="113" s="1"/>
  <c r="U208" i="113" s="1"/>
  <c r="V208" i="113" s="1"/>
  <c r="W208" i="113" s="1"/>
  <c r="N209" i="113"/>
  <c r="O209" i="113" s="1"/>
  <c r="P209" i="113" s="1"/>
  <c r="Q209" i="113" s="1"/>
  <c r="R209" i="113" s="1"/>
  <c r="T209" i="113" s="1"/>
  <c r="U209" i="113" s="1"/>
  <c r="V209" i="113" s="1"/>
  <c r="W209" i="113" s="1"/>
  <c r="N210" i="113"/>
  <c r="O210" i="113" s="1"/>
  <c r="P210" i="113" s="1"/>
  <c r="Q210" i="113" s="1"/>
  <c r="R210" i="113" s="1"/>
  <c r="T210" i="113" s="1"/>
  <c r="U210" i="113" s="1"/>
  <c r="V210" i="113" s="1"/>
  <c r="W210" i="113" s="1"/>
  <c r="N115" i="113"/>
  <c r="O115" i="113" s="1"/>
  <c r="P115" i="113" s="1"/>
  <c r="Q115" i="113" s="1"/>
  <c r="R115" i="113" s="1"/>
  <c r="T115" i="113" s="1"/>
  <c r="U115" i="113" s="1"/>
  <c r="V115" i="113" s="1"/>
  <c r="W115" i="113" s="1"/>
  <c r="N101" i="113"/>
  <c r="O101" i="113" s="1"/>
  <c r="P101" i="113" s="1"/>
  <c r="Q101" i="113" s="1"/>
  <c r="R101" i="113" s="1"/>
  <c r="T101" i="113" s="1"/>
  <c r="U101" i="113" s="1"/>
  <c r="V101" i="113" s="1"/>
  <c r="W101" i="113" s="1"/>
  <c r="N102" i="113"/>
  <c r="O102" i="113" s="1"/>
  <c r="P102" i="113" s="1"/>
  <c r="Q102" i="113" s="1"/>
  <c r="R102" i="113" s="1"/>
  <c r="T102" i="113" s="1"/>
  <c r="U102" i="113" s="1"/>
  <c r="V102" i="113" s="1"/>
  <c r="W102" i="113" s="1"/>
  <c r="N54" i="113"/>
  <c r="O54" i="113" s="1"/>
  <c r="P54" i="113" s="1"/>
  <c r="Q54" i="113" s="1"/>
  <c r="R54" i="113" s="1"/>
  <c r="T54" i="113" s="1"/>
  <c r="U54" i="113" s="1"/>
  <c r="V54" i="113" s="1"/>
  <c r="W54" i="113" s="1"/>
  <c r="N55" i="113"/>
  <c r="O55" i="113" s="1"/>
  <c r="P55" i="113" s="1"/>
  <c r="Q55" i="113" s="1"/>
  <c r="R55" i="113" s="1"/>
  <c r="T55" i="113" s="1"/>
  <c r="U55" i="113" s="1"/>
  <c r="V55" i="113" s="1"/>
  <c r="W55" i="113" s="1"/>
  <c r="O56" i="113"/>
  <c r="P56" i="113" s="1"/>
  <c r="Q56" i="113" s="1"/>
  <c r="R56" i="113" s="1"/>
  <c r="T56" i="113" s="1"/>
  <c r="U56" i="113" s="1"/>
  <c r="V56" i="113" s="1"/>
  <c r="W56" i="113" s="1"/>
  <c r="N57" i="113"/>
  <c r="O57" i="113" s="1"/>
  <c r="P57" i="113" s="1"/>
  <c r="Q57" i="113" s="1"/>
  <c r="R57" i="113" s="1"/>
  <c r="T57" i="113" s="1"/>
  <c r="U57" i="113" s="1"/>
  <c r="V57" i="113" s="1"/>
  <c r="W57" i="113" s="1"/>
  <c r="N58" i="113"/>
  <c r="O58" i="113" s="1"/>
  <c r="P58" i="113" s="1"/>
  <c r="Q58" i="113" s="1"/>
  <c r="R58" i="113" s="1"/>
  <c r="T58" i="113" s="1"/>
  <c r="U58" i="113" s="1"/>
  <c r="V58" i="113" s="1"/>
  <c r="W58" i="113" s="1"/>
  <c r="N59" i="113"/>
  <c r="O59" i="113" s="1"/>
  <c r="P59" i="113" s="1"/>
  <c r="Q59" i="113" s="1"/>
  <c r="R59" i="113" s="1"/>
  <c r="T59" i="113" s="1"/>
  <c r="U59" i="113" s="1"/>
  <c r="V59" i="113" s="1"/>
  <c r="W59" i="113" s="1"/>
  <c r="N60" i="113"/>
  <c r="O60" i="113" s="1"/>
  <c r="P60" i="113" s="1"/>
  <c r="Q60" i="113" s="1"/>
  <c r="R60" i="113" s="1"/>
  <c r="T60" i="113" s="1"/>
  <c r="U60" i="113" s="1"/>
  <c r="V60" i="113" s="1"/>
  <c r="W60" i="113" s="1"/>
  <c r="N35" i="113"/>
  <c r="O35" i="113" s="1"/>
  <c r="P35" i="113" s="1"/>
  <c r="Q35" i="113" s="1"/>
  <c r="R35" i="113" s="1"/>
  <c r="T35" i="113" s="1"/>
  <c r="U35" i="113" s="1"/>
  <c r="V35" i="113" s="1"/>
  <c r="W35" i="113" s="1"/>
  <c r="J126" i="113"/>
  <c r="K126" i="113" s="1"/>
  <c r="L126" i="113" s="1"/>
  <c r="M126" i="113" s="1"/>
  <c r="N126" i="113" s="1"/>
  <c r="O126" i="113" s="1"/>
  <c r="P126" i="113" s="1"/>
  <c r="Q126" i="113" s="1"/>
  <c r="R126" i="113" s="1"/>
  <c r="T126" i="113" s="1"/>
  <c r="U126" i="113" s="1"/>
  <c r="V126" i="113" s="1"/>
  <c r="W126" i="113" s="1"/>
  <c r="J127" i="113"/>
  <c r="K127" i="113" s="1"/>
  <c r="L127" i="113" s="1"/>
  <c r="M127" i="113" s="1"/>
  <c r="N127" i="113" s="1"/>
  <c r="O127" i="113" s="1"/>
  <c r="P127" i="113" s="1"/>
  <c r="Q127" i="113" s="1"/>
  <c r="J128" i="113"/>
  <c r="K128" i="113" s="1"/>
  <c r="L128" i="113" s="1"/>
  <c r="M128" i="113" s="1"/>
  <c r="N128" i="113" s="1"/>
  <c r="O128" i="113" s="1"/>
  <c r="P128" i="113" s="1"/>
  <c r="Q128" i="113" s="1"/>
  <c r="J129" i="113"/>
  <c r="K129" i="113" s="1"/>
  <c r="L129" i="113" s="1"/>
  <c r="M129" i="113" s="1"/>
  <c r="N129" i="113" s="1"/>
  <c r="O129" i="113" s="1"/>
  <c r="P129" i="113" s="1"/>
  <c r="Q129" i="113" s="1"/>
  <c r="K130" i="113"/>
  <c r="M130" i="113" s="1"/>
  <c r="N130" i="113" s="1"/>
  <c r="O130" i="113" s="1"/>
  <c r="P130" i="113" s="1"/>
  <c r="Q130" i="113" s="1"/>
  <c r="K131" i="113"/>
  <c r="L131" i="113" s="1"/>
  <c r="M131" i="113" s="1"/>
  <c r="N131" i="113" s="1"/>
  <c r="O131" i="113" s="1"/>
  <c r="P131" i="113" s="1"/>
  <c r="Q131" i="113" s="1"/>
  <c r="J132" i="113"/>
  <c r="K132" i="113" s="1"/>
  <c r="L132" i="113" s="1"/>
  <c r="M132" i="113" s="1"/>
  <c r="N132" i="113" s="1"/>
  <c r="O132" i="113" s="1"/>
  <c r="P132" i="113" s="1"/>
  <c r="Q132" i="113" s="1"/>
  <c r="J133" i="113"/>
  <c r="K133" i="113" s="1"/>
  <c r="L133" i="113" s="1"/>
  <c r="M133" i="113" s="1"/>
  <c r="N133" i="113" s="1"/>
  <c r="O133" i="113" s="1"/>
  <c r="P133" i="113" s="1"/>
  <c r="Q133" i="113" s="1"/>
  <c r="J134" i="113"/>
  <c r="K134" i="113" s="1"/>
  <c r="L134" i="113" s="1"/>
  <c r="M134" i="113" s="1"/>
  <c r="N134" i="113" s="1"/>
  <c r="O134" i="113" s="1"/>
  <c r="P134" i="113" s="1"/>
  <c r="Q134" i="113" s="1"/>
  <c r="K136" i="113"/>
  <c r="L136" i="113" s="1"/>
  <c r="M136" i="113" s="1"/>
  <c r="N136" i="113" s="1"/>
  <c r="O136" i="113" s="1"/>
  <c r="P136" i="113" s="1"/>
  <c r="Q136" i="113" s="1"/>
  <c r="K137" i="113"/>
  <c r="L137" i="113" s="1"/>
  <c r="J138" i="113"/>
  <c r="K138" i="113" s="1"/>
  <c r="L138" i="113" s="1"/>
  <c r="M138" i="113" s="1"/>
  <c r="N138" i="113" s="1"/>
  <c r="O138" i="113" s="1"/>
  <c r="P138" i="113" s="1"/>
  <c r="Q138" i="113" s="1"/>
  <c r="J139" i="113"/>
  <c r="K139" i="113" s="1"/>
  <c r="L139" i="113" s="1"/>
  <c r="M139" i="113" s="1"/>
  <c r="N139" i="113" s="1"/>
  <c r="O139" i="113" s="1"/>
  <c r="P139" i="113" s="1"/>
  <c r="Q139" i="113" s="1"/>
  <c r="K140" i="113"/>
  <c r="L140" i="113" s="1"/>
  <c r="M140" i="113" s="1"/>
  <c r="N140" i="113" s="1"/>
  <c r="O140" i="113" s="1"/>
  <c r="P140" i="113" s="1"/>
  <c r="Q140" i="113" s="1"/>
  <c r="J141" i="113"/>
  <c r="K141" i="113" s="1"/>
  <c r="L141" i="113" s="1"/>
  <c r="M141" i="113" s="1"/>
  <c r="N141" i="113" s="1"/>
  <c r="O141" i="113" s="1"/>
  <c r="P141" i="113" s="1"/>
  <c r="Q141" i="113" s="1"/>
  <c r="J142" i="113"/>
  <c r="K142" i="113" s="1"/>
  <c r="L142" i="113" s="1"/>
  <c r="M142" i="113" s="1"/>
  <c r="N142" i="113" s="1"/>
  <c r="O142" i="113" s="1"/>
  <c r="P142" i="113" s="1"/>
  <c r="Q142" i="113" s="1"/>
  <c r="J143" i="113"/>
  <c r="K143" i="113" s="1"/>
  <c r="L143" i="113" s="1"/>
  <c r="M143" i="113" s="1"/>
  <c r="N143" i="113" s="1"/>
  <c r="O143" i="113" s="1"/>
  <c r="P143" i="113" s="1"/>
  <c r="Q143" i="113" s="1"/>
  <c r="J144" i="113"/>
  <c r="K144" i="113" s="1"/>
  <c r="L144" i="113" s="1"/>
  <c r="M144" i="113" s="1"/>
  <c r="N144" i="113" s="1"/>
  <c r="O144" i="113" s="1"/>
  <c r="P144" i="113" s="1"/>
  <c r="Q144" i="113" s="1"/>
  <c r="J145" i="113"/>
  <c r="K145" i="113" s="1"/>
  <c r="L145" i="113" s="1"/>
  <c r="M145" i="113" s="1"/>
  <c r="N145" i="113" s="1"/>
  <c r="O145" i="113" s="1"/>
  <c r="P145" i="113" s="1"/>
  <c r="Q145" i="113" s="1"/>
  <c r="J146" i="113"/>
  <c r="K146" i="113" s="1"/>
  <c r="L146" i="113" s="1"/>
  <c r="M146" i="113" s="1"/>
  <c r="N146" i="113" s="1"/>
  <c r="O146" i="113" s="1"/>
  <c r="P146" i="113" s="1"/>
  <c r="Q146" i="113" s="1"/>
  <c r="J147" i="113"/>
  <c r="K147" i="113" s="1"/>
  <c r="L147" i="113" s="1"/>
  <c r="M147" i="113" s="1"/>
  <c r="N147" i="113" s="1"/>
  <c r="O147" i="113" s="1"/>
  <c r="P147" i="113" s="1"/>
  <c r="Q147" i="113" s="1"/>
  <c r="J148" i="113"/>
  <c r="K148" i="113" s="1"/>
  <c r="L148" i="113" s="1"/>
  <c r="M148" i="113" s="1"/>
  <c r="N148" i="113" s="1"/>
  <c r="O148" i="113" s="1"/>
  <c r="P148" i="113" s="1"/>
  <c r="Q148" i="113" s="1"/>
  <c r="J149" i="113"/>
  <c r="K149" i="113" s="1"/>
  <c r="L149" i="113" s="1"/>
  <c r="M149" i="113" s="1"/>
  <c r="N149" i="113" s="1"/>
  <c r="O149" i="113" s="1"/>
  <c r="P149" i="113" s="1"/>
  <c r="Q149" i="113" s="1"/>
  <c r="K150" i="113"/>
  <c r="L150" i="113" s="1"/>
  <c r="M150" i="113" s="1"/>
  <c r="N150" i="113" s="1"/>
  <c r="O150" i="113" s="1"/>
  <c r="P150" i="113" s="1"/>
  <c r="Q150" i="113" s="1"/>
  <c r="K151" i="113"/>
  <c r="L151" i="113" s="1"/>
  <c r="M151" i="113" s="1"/>
  <c r="N151" i="113" s="1"/>
  <c r="O151" i="113" s="1"/>
  <c r="P151" i="113" s="1"/>
  <c r="Q151" i="113" s="1"/>
  <c r="J152" i="113"/>
  <c r="K152" i="113" s="1"/>
  <c r="L152" i="113" s="1"/>
  <c r="M152" i="113" s="1"/>
  <c r="N152" i="113" s="1"/>
  <c r="O152" i="113" s="1"/>
  <c r="P152" i="113" s="1"/>
  <c r="Q152" i="113" s="1"/>
  <c r="K153" i="113"/>
  <c r="L153" i="113" s="1"/>
  <c r="M153" i="113" s="1"/>
  <c r="N153" i="113" s="1"/>
  <c r="O153" i="113" s="1"/>
  <c r="P153" i="113" s="1"/>
  <c r="Q153" i="113" s="1"/>
  <c r="J154" i="113"/>
  <c r="K154" i="113" s="1"/>
  <c r="L154" i="113" s="1"/>
  <c r="M154" i="113" s="1"/>
  <c r="N154" i="113" s="1"/>
  <c r="O154" i="113" s="1"/>
  <c r="P154" i="113" s="1"/>
  <c r="Q154" i="113" s="1"/>
  <c r="J155" i="113"/>
  <c r="K155" i="113" s="1"/>
  <c r="L155" i="113" s="1"/>
  <c r="M155" i="113" s="1"/>
  <c r="N155" i="113" s="1"/>
  <c r="O155" i="113" s="1"/>
  <c r="P155" i="113" s="1"/>
  <c r="Q155" i="113" s="1"/>
  <c r="J156" i="113"/>
  <c r="K156" i="113" s="1"/>
  <c r="L156" i="113" s="1"/>
  <c r="M156" i="113" s="1"/>
  <c r="N156" i="113" s="1"/>
  <c r="O156" i="113" s="1"/>
  <c r="P156" i="113" s="1"/>
  <c r="Q156" i="113" s="1"/>
  <c r="J157" i="113"/>
  <c r="K157" i="113" s="1"/>
  <c r="L157" i="113" s="1"/>
  <c r="M157" i="113" s="1"/>
  <c r="N157" i="113" s="1"/>
  <c r="O157" i="113" s="1"/>
  <c r="P157" i="113" s="1"/>
  <c r="Q157" i="113" s="1"/>
  <c r="K158" i="113"/>
  <c r="L158" i="113" s="1"/>
  <c r="M158" i="113" s="1"/>
  <c r="N158" i="113" s="1"/>
  <c r="O158" i="113" s="1"/>
  <c r="P158" i="113" s="1"/>
  <c r="Q158" i="113" s="1"/>
  <c r="J159" i="113"/>
  <c r="K159" i="113" s="1"/>
  <c r="L159" i="113" s="1"/>
  <c r="M159" i="113" s="1"/>
  <c r="N159" i="113" s="1"/>
  <c r="O159" i="113" s="1"/>
  <c r="P159" i="113" s="1"/>
  <c r="Q159" i="113" s="1"/>
  <c r="K160" i="113"/>
  <c r="L160" i="113" s="1"/>
  <c r="M160" i="113" s="1"/>
  <c r="N160" i="113" s="1"/>
  <c r="O160" i="113" s="1"/>
  <c r="P160" i="113" s="1"/>
  <c r="Q160" i="113" s="1"/>
  <c r="K161" i="113"/>
  <c r="L161" i="113" s="1"/>
  <c r="M161" i="113" s="1"/>
  <c r="N161" i="113" s="1"/>
  <c r="O161" i="113" s="1"/>
  <c r="P161" i="113" s="1"/>
  <c r="Q161" i="113" s="1"/>
  <c r="K162" i="113"/>
  <c r="L162" i="113" s="1"/>
  <c r="M162" i="113" s="1"/>
  <c r="N162" i="113" s="1"/>
  <c r="O162" i="113" s="1"/>
  <c r="P162" i="113" s="1"/>
  <c r="Q162" i="113" s="1"/>
  <c r="K163" i="113"/>
  <c r="L163" i="113" s="1"/>
  <c r="M163" i="113" s="1"/>
  <c r="N163" i="113" s="1"/>
  <c r="O163" i="113" s="1"/>
  <c r="P163" i="113" s="1"/>
  <c r="Q163" i="113" s="1"/>
  <c r="K164" i="113"/>
  <c r="L164" i="113" s="1"/>
  <c r="M164" i="113" s="1"/>
  <c r="N164" i="113" s="1"/>
  <c r="O164" i="113" s="1"/>
  <c r="P164" i="113" s="1"/>
  <c r="Q164" i="113" s="1"/>
  <c r="K165" i="113"/>
  <c r="L165" i="113" s="1"/>
  <c r="M165" i="113" s="1"/>
  <c r="N165" i="113" s="1"/>
  <c r="O165" i="113" s="1"/>
  <c r="P165" i="113" s="1"/>
  <c r="Q165" i="113" s="1"/>
  <c r="J166" i="113"/>
  <c r="K166" i="113" s="1"/>
  <c r="L166" i="113" s="1"/>
  <c r="M166" i="113" s="1"/>
  <c r="N166" i="113" s="1"/>
  <c r="O166" i="113" s="1"/>
  <c r="P166" i="113" s="1"/>
  <c r="Q166" i="113" s="1"/>
  <c r="J167" i="113"/>
  <c r="K167" i="113" s="1"/>
  <c r="L167" i="113" s="1"/>
  <c r="M167" i="113" s="1"/>
  <c r="N167" i="113" s="1"/>
  <c r="O167" i="113" s="1"/>
  <c r="P167" i="113" s="1"/>
  <c r="Q167" i="113" s="1"/>
  <c r="J169" i="113"/>
  <c r="K169" i="113" s="1"/>
  <c r="L169" i="113" s="1"/>
  <c r="M169" i="113" s="1"/>
  <c r="N169" i="113" s="1"/>
  <c r="O169" i="113" s="1"/>
  <c r="P169" i="113" s="1"/>
  <c r="Q169" i="113" s="1"/>
  <c r="J170" i="113"/>
  <c r="K170" i="113" s="1"/>
  <c r="L170" i="113" s="1"/>
  <c r="M170" i="113" s="1"/>
  <c r="N170" i="113" s="1"/>
  <c r="O170" i="113" s="1"/>
  <c r="P170" i="113" s="1"/>
  <c r="Q170" i="113" s="1"/>
  <c r="J171" i="113"/>
  <c r="K171" i="113" s="1"/>
  <c r="L171" i="113" s="1"/>
  <c r="M171" i="113" s="1"/>
  <c r="N171" i="113" s="1"/>
  <c r="O171" i="113" s="1"/>
  <c r="P171" i="113" s="1"/>
  <c r="Q171" i="113" s="1"/>
  <c r="J172" i="113"/>
  <c r="K172" i="113" s="1"/>
  <c r="L172" i="113" s="1"/>
  <c r="M172" i="113" s="1"/>
  <c r="N172" i="113" s="1"/>
  <c r="O172" i="113" s="1"/>
  <c r="P172" i="113" s="1"/>
  <c r="Q172" i="113" s="1"/>
  <c r="J173" i="113"/>
  <c r="K173" i="113" s="1"/>
  <c r="L173" i="113" s="1"/>
  <c r="M173" i="113" s="1"/>
  <c r="N173" i="113" s="1"/>
  <c r="O173" i="113" s="1"/>
  <c r="P173" i="113" s="1"/>
  <c r="Q173" i="113" s="1"/>
  <c r="J174" i="113"/>
  <c r="K174" i="113" s="1"/>
  <c r="L174" i="113" s="1"/>
  <c r="M174" i="113" s="1"/>
  <c r="N174" i="113" s="1"/>
  <c r="O174" i="113" s="1"/>
  <c r="P174" i="113" s="1"/>
  <c r="Q174" i="113" s="1"/>
  <c r="K175" i="113"/>
  <c r="L175" i="113" s="1"/>
  <c r="M175" i="113" s="1"/>
  <c r="N175" i="113" s="1"/>
  <c r="O175" i="113" s="1"/>
  <c r="P175" i="113" s="1"/>
  <c r="Q175" i="113" s="1"/>
  <c r="J176" i="113"/>
  <c r="K176" i="113" s="1"/>
  <c r="L176" i="113" s="1"/>
  <c r="M176" i="113" s="1"/>
  <c r="N176" i="113" s="1"/>
  <c r="O176" i="113" s="1"/>
  <c r="P176" i="113" s="1"/>
  <c r="Q176" i="113" s="1"/>
  <c r="J125" i="113"/>
  <c r="K125" i="113" s="1"/>
  <c r="L125" i="113" s="1"/>
  <c r="M125" i="113" s="1"/>
  <c r="N125" i="113" s="1"/>
  <c r="O125" i="113" s="1"/>
  <c r="P125" i="113" s="1"/>
  <c r="Q125" i="113" s="1"/>
  <c r="R125" i="113" s="1"/>
  <c r="T125" i="113" s="1"/>
  <c r="U125" i="113" s="1"/>
  <c r="V125" i="113" s="1"/>
  <c r="W125" i="113" s="1"/>
  <c r="J113" i="113"/>
  <c r="K113" i="113" s="1"/>
  <c r="L113" i="113" s="1"/>
  <c r="M113" i="113" s="1"/>
  <c r="N113" i="113" s="1"/>
  <c r="O113" i="113" s="1"/>
  <c r="P113" i="113" s="1"/>
  <c r="Q113" i="113" s="1"/>
  <c r="K112" i="113"/>
  <c r="L112" i="113" s="1"/>
  <c r="M112" i="113" s="1"/>
  <c r="N112" i="113" s="1"/>
  <c r="O112" i="113" s="1"/>
  <c r="P112" i="113" s="1"/>
  <c r="Q112" i="113" s="1"/>
  <c r="J100" i="113"/>
  <c r="K100" i="113" s="1"/>
  <c r="L100" i="113" s="1"/>
  <c r="J95" i="113"/>
  <c r="K95" i="113" s="1"/>
  <c r="L95" i="113" s="1"/>
  <c r="M95" i="113" s="1"/>
  <c r="N95" i="113" s="1"/>
  <c r="O95" i="113" s="1"/>
  <c r="P95" i="113" s="1"/>
  <c r="Q95" i="113" s="1"/>
  <c r="J96" i="113"/>
  <c r="K96" i="113" s="1"/>
  <c r="L96" i="113" s="1"/>
  <c r="M96" i="113" s="1"/>
  <c r="N96" i="113" s="1"/>
  <c r="O96" i="113" s="1"/>
  <c r="P96" i="113" s="1"/>
  <c r="Q96" i="113" s="1"/>
  <c r="J94" i="113"/>
  <c r="K94" i="113" s="1"/>
  <c r="L94" i="113" s="1"/>
  <c r="M94" i="113" s="1"/>
  <c r="N94" i="113" s="1"/>
  <c r="O94" i="113" s="1"/>
  <c r="P94" i="113" s="1"/>
  <c r="Q94" i="113" s="1"/>
  <c r="J52" i="113"/>
  <c r="K52" i="113" s="1"/>
  <c r="L52" i="113" s="1"/>
  <c r="M52" i="113" s="1"/>
  <c r="N52" i="113" s="1"/>
  <c r="O52" i="113" s="1"/>
  <c r="P52" i="113" s="1"/>
  <c r="Q52" i="113" s="1"/>
  <c r="J51" i="113"/>
  <c r="K51" i="113" s="1"/>
  <c r="L51" i="113" s="1"/>
  <c r="M51" i="113" s="1"/>
  <c r="N51" i="113" s="1"/>
  <c r="O51" i="113" s="1"/>
  <c r="P51" i="113" s="1"/>
  <c r="Q51" i="113" s="1"/>
  <c r="J50" i="113"/>
  <c r="K50" i="113" s="1"/>
  <c r="L50" i="113" s="1"/>
  <c r="M50" i="113" s="1"/>
  <c r="N50" i="113" s="1"/>
  <c r="O50" i="113" s="1"/>
  <c r="P50" i="113" s="1"/>
  <c r="Q50" i="113" s="1"/>
  <c r="J48" i="113"/>
  <c r="K48" i="113" s="1"/>
  <c r="L48" i="113" s="1"/>
  <c r="M48" i="113" s="1"/>
  <c r="N48" i="113" s="1"/>
  <c r="O48" i="113" s="1"/>
  <c r="P48" i="113" s="1"/>
  <c r="Q48" i="113" s="1"/>
  <c r="J47" i="113"/>
  <c r="K47" i="113" s="1"/>
  <c r="L47" i="113" s="1"/>
  <c r="M47" i="113" s="1"/>
  <c r="N47" i="113" s="1"/>
  <c r="O47" i="113" s="1"/>
  <c r="P47" i="113" s="1"/>
  <c r="Q47" i="113" s="1"/>
  <c r="J45" i="113"/>
  <c r="K45" i="113" s="1"/>
  <c r="L45" i="113" s="1"/>
  <c r="M45" i="113" s="1"/>
  <c r="N45" i="113" s="1"/>
  <c r="O45" i="113" s="1"/>
  <c r="P45" i="113" s="1"/>
  <c r="Q45" i="113" s="1"/>
  <c r="R45" i="113" s="1"/>
  <c r="T45" i="113" s="1"/>
  <c r="U45" i="113" s="1"/>
  <c r="V45" i="113" s="1"/>
  <c r="W45" i="113" s="1"/>
  <c r="X45" i="113" s="1"/>
  <c r="J29" i="113"/>
  <c r="K29" i="113" s="1"/>
  <c r="L29" i="113" s="1"/>
  <c r="M29" i="113" s="1"/>
  <c r="N29" i="113" s="1"/>
  <c r="O29" i="113" s="1"/>
  <c r="P29" i="113" s="1"/>
  <c r="Q29" i="113" s="1"/>
  <c r="J30" i="113"/>
  <c r="K30" i="113" s="1"/>
  <c r="L30" i="113" s="1"/>
  <c r="M30" i="113" s="1"/>
  <c r="N30" i="113" s="1"/>
  <c r="O30" i="113" s="1"/>
  <c r="P30" i="113" s="1"/>
  <c r="Q30" i="113" s="1"/>
  <c r="J31" i="113"/>
  <c r="K31" i="113" s="1"/>
  <c r="L31" i="113" s="1"/>
  <c r="M31" i="113" s="1"/>
  <c r="N31" i="113" s="1"/>
  <c r="O31" i="113" s="1"/>
  <c r="P31" i="113" s="1"/>
  <c r="Q31" i="113" s="1"/>
  <c r="J32" i="113"/>
  <c r="K32" i="113" s="1"/>
  <c r="L32" i="113" s="1"/>
  <c r="M32" i="113" s="1"/>
  <c r="N32" i="113" s="1"/>
  <c r="O32" i="113" s="1"/>
  <c r="P32" i="113" s="1"/>
  <c r="Q32" i="113" s="1"/>
  <c r="J33" i="113"/>
  <c r="K33" i="113" s="1"/>
  <c r="L33" i="113" s="1"/>
  <c r="M33" i="113" s="1"/>
  <c r="N33" i="113" s="1"/>
  <c r="O33" i="113" s="1"/>
  <c r="P33" i="113" s="1"/>
  <c r="Q33" i="113" s="1"/>
  <c r="J34" i="113"/>
  <c r="K34" i="113" s="1"/>
  <c r="L34" i="113" s="1"/>
  <c r="M34" i="113" s="1"/>
  <c r="N34" i="113" s="1"/>
  <c r="O34" i="113" s="1"/>
  <c r="P34" i="113" s="1"/>
  <c r="Q34" i="113" s="1"/>
  <c r="J28" i="113"/>
  <c r="K28" i="113" s="1"/>
  <c r="L28" i="113" s="1"/>
  <c r="M28" i="113" s="1"/>
  <c r="N28" i="113" s="1"/>
  <c r="O28" i="113" s="1"/>
  <c r="P28" i="113" s="1"/>
  <c r="Q28" i="113" s="1"/>
  <c r="R28" i="113" s="1"/>
  <c r="T28" i="113" s="1"/>
  <c r="U28" i="113" s="1"/>
  <c r="V28" i="113" s="1"/>
  <c r="W28" i="113" s="1"/>
  <c r="M137" i="113" l="1"/>
  <c r="N137" i="113" s="1"/>
  <c r="O137" i="113" s="1"/>
  <c r="P137" i="113" s="1"/>
  <c r="Q137" i="113" s="1"/>
  <c r="AB35" i="113"/>
  <c r="AC35" i="113" s="1"/>
  <c r="X35" i="113"/>
  <c r="AB53" i="113"/>
  <c r="AC53" i="113" s="1"/>
  <c r="X53" i="113"/>
  <c r="AB54" i="113"/>
  <c r="AC54" i="113" s="1"/>
  <c r="X54" i="113"/>
  <c r="AB55" i="113"/>
  <c r="AC55" i="113" s="1"/>
  <c r="X55" i="113"/>
  <c r="AB56" i="113"/>
  <c r="AC56" i="113" s="1"/>
  <c r="X56" i="113"/>
  <c r="AB57" i="113"/>
  <c r="AC57" i="113" s="1"/>
  <c r="X57" i="113"/>
  <c r="AB58" i="113"/>
  <c r="AC58" i="113" s="1"/>
  <c r="X58" i="113"/>
  <c r="AB59" i="113"/>
  <c r="AC59" i="113" s="1"/>
  <c r="X59" i="113"/>
  <c r="AB60" i="113"/>
  <c r="AC60" i="113" s="1"/>
  <c r="X60" i="113"/>
  <c r="AB101" i="113"/>
  <c r="AC101" i="113" s="1"/>
  <c r="X101" i="113"/>
  <c r="AB102" i="113"/>
  <c r="AC102" i="113" s="1"/>
  <c r="X102" i="113"/>
  <c r="AB115" i="113"/>
  <c r="AC115" i="113" s="1"/>
  <c r="X115" i="113"/>
  <c r="AB191" i="113"/>
  <c r="AC191" i="113" s="1"/>
  <c r="X191" i="113"/>
  <c r="AB192" i="113"/>
  <c r="AC192" i="113" s="1"/>
  <c r="X192" i="113"/>
  <c r="AB193" i="113"/>
  <c r="AC193" i="113" s="1"/>
  <c r="X193" i="113"/>
  <c r="AB194" i="113"/>
  <c r="AC194" i="113" s="1"/>
  <c r="X194" i="113"/>
  <c r="AB195" i="113"/>
  <c r="AC195" i="113" s="1"/>
  <c r="X195" i="113"/>
  <c r="AB196" i="113"/>
  <c r="AC196" i="113" s="1"/>
  <c r="X196" i="113"/>
  <c r="AB197" i="113"/>
  <c r="AC197" i="113" s="1"/>
  <c r="X197" i="113"/>
  <c r="AB198" i="113"/>
  <c r="AC198" i="113" s="1"/>
  <c r="X198" i="113"/>
  <c r="AB199" i="113"/>
  <c r="AC199" i="113" s="1"/>
  <c r="X199" i="113"/>
  <c r="AB200" i="113"/>
  <c r="AC200" i="113" s="1"/>
  <c r="X200" i="113"/>
  <c r="AB201" i="113"/>
  <c r="AC201" i="113" s="1"/>
  <c r="X201" i="113"/>
  <c r="AB202" i="113"/>
  <c r="AC202" i="113" s="1"/>
  <c r="X202" i="113"/>
  <c r="AB203" i="113"/>
  <c r="AC203" i="113" s="1"/>
  <c r="X203" i="113"/>
  <c r="AB204" i="113"/>
  <c r="AC204" i="113" s="1"/>
  <c r="X204" i="113"/>
  <c r="AB205" i="113"/>
  <c r="AC205" i="113" s="1"/>
  <c r="X205" i="113"/>
  <c r="AB206" i="113"/>
  <c r="AC206" i="113" s="1"/>
  <c r="X206" i="113"/>
  <c r="AB207" i="113"/>
  <c r="AC207" i="113" s="1"/>
  <c r="X207" i="113"/>
  <c r="AB208" i="113"/>
  <c r="AC208" i="113" s="1"/>
  <c r="X208" i="113"/>
  <c r="AB209" i="113"/>
  <c r="AC209" i="113" s="1"/>
  <c r="X209" i="113"/>
  <c r="AB210" i="113"/>
  <c r="AC210" i="113" s="1"/>
  <c r="X210" i="113"/>
  <c r="AB28" i="113"/>
  <c r="X28" i="113"/>
  <c r="M100" i="113"/>
  <c r="N100" i="113" s="1"/>
  <c r="O100" i="113" s="1"/>
  <c r="P100" i="113" s="1"/>
  <c r="Q100" i="113" s="1"/>
  <c r="R100" i="113" s="1"/>
  <c r="T100" i="113" s="1"/>
  <c r="U100" i="113" s="1"/>
  <c r="V100" i="113" s="1"/>
  <c r="W100" i="113" s="1"/>
  <c r="AB125" i="113"/>
  <c r="AC125" i="113" s="1"/>
  <c r="X125" i="113"/>
  <c r="AB126" i="113"/>
  <c r="AC126" i="113" s="1"/>
  <c r="X126" i="113"/>
  <c r="AB124" i="113"/>
  <c r="AC124" i="113" s="1"/>
  <c r="AB123" i="113"/>
  <c r="AC123" i="113" s="1"/>
  <c r="X123" i="113"/>
  <c r="AB122" i="113"/>
  <c r="AC122" i="113" s="1"/>
  <c r="AB121" i="113"/>
  <c r="AC121" i="113" s="1"/>
  <c r="X121" i="113"/>
  <c r="AB120" i="113"/>
  <c r="AC120" i="113" s="1"/>
  <c r="X120" i="113"/>
  <c r="AB119" i="113"/>
  <c r="AC119" i="113" s="1"/>
  <c r="X119" i="113"/>
  <c r="AB118" i="113"/>
  <c r="AC118" i="113" s="1"/>
  <c r="X118" i="113"/>
  <c r="AB117" i="113"/>
  <c r="AC117" i="113" s="1"/>
  <c r="X117" i="113"/>
  <c r="AB116" i="113"/>
  <c r="AC116" i="113" s="1"/>
  <c r="AB15" i="113"/>
  <c r="AC15" i="113" s="1"/>
  <c r="X15" i="113"/>
  <c r="AB13" i="113"/>
  <c r="AC13" i="113" s="1"/>
  <c r="X13" i="113"/>
  <c r="AB12" i="113"/>
  <c r="AC12" i="113" s="1"/>
  <c r="X12" i="113"/>
  <c r="AB11" i="113"/>
  <c r="AC11" i="113" s="1"/>
  <c r="X11" i="113"/>
  <c r="AB10" i="113"/>
  <c r="AC10" i="113" s="1"/>
  <c r="X10" i="113"/>
  <c r="AB9" i="113"/>
  <c r="AC9" i="113" s="1"/>
  <c r="X9" i="113"/>
  <c r="AB8" i="113"/>
  <c r="AC8" i="113" s="1"/>
  <c r="X8" i="113"/>
  <c r="AB7" i="113"/>
  <c r="AC7" i="113" s="1"/>
  <c r="AB6" i="113"/>
  <c r="AC6" i="113" s="1"/>
  <c r="AB5" i="113"/>
  <c r="AC5" i="113" s="1"/>
  <c r="X5" i="113"/>
  <c r="AB4" i="113"/>
  <c r="AC4" i="113" s="1"/>
  <c r="AB212" i="113"/>
  <c r="AC212" i="113" s="1"/>
  <c r="X212" i="113"/>
  <c r="AB76" i="113"/>
  <c r="AC76" i="113" s="1"/>
  <c r="X76" i="113"/>
  <c r="AB75" i="113"/>
  <c r="AC75" i="113" s="1"/>
  <c r="X75" i="113"/>
  <c r="AB74" i="113"/>
  <c r="AC74" i="113" s="1"/>
  <c r="X74" i="113"/>
  <c r="AB73" i="113"/>
  <c r="AC73" i="113" s="1"/>
  <c r="X73" i="113"/>
  <c r="AB72" i="113"/>
  <c r="AC72" i="113" s="1"/>
  <c r="X72" i="113"/>
  <c r="AB71" i="113"/>
  <c r="AC71" i="113" s="1"/>
  <c r="X71" i="113"/>
  <c r="AB70" i="113"/>
  <c r="AC70" i="113" s="1"/>
  <c r="X70" i="113"/>
  <c r="AB214" i="113"/>
  <c r="AC214" i="113" s="1"/>
  <c r="X214" i="113"/>
  <c r="AB215" i="113"/>
  <c r="AC215" i="113" s="1"/>
  <c r="X215" i="113"/>
  <c r="AB217" i="113"/>
  <c r="AC217" i="113" s="1"/>
  <c r="X217" i="113"/>
  <c r="AB83" i="113"/>
  <c r="AC83" i="113" s="1"/>
  <c r="X83" i="113"/>
  <c r="AB82" i="113"/>
  <c r="AC82" i="113" s="1"/>
  <c r="X82" i="113"/>
  <c r="AB81" i="113"/>
  <c r="AC81" i="113" s="1"/>
  <c r="X81" i="113"/>
  <c r="AB80" i="113"/>
  <c r="AC80" i="113" s="1"/>
  <c r="X80" i="113"/>
  <c r="AB79" i="113"/>
  <c r="AC79" i="113" s="1"/>
  <c r="X79" i="113"/>
  <c r="AB78" i="113"/>
  <c r="AC78" i="113" s="1"/>
  <c r="X78" i="113"/>
  <c r="AB77" i="113"/>
  <c r="AC77" i="113" s="1"/>
  <c r="X77" i="113"/>
  <c r="AB69" i="113"/>
  <c r="AC69" i="113" s="1"/>
  <c r="X69" i="113"/>
  <c r="AB84" i="113"/>
  <c r="AC84" i="113" s="1"/>
  <c r="X84" i="113"/>
  <c r="AB37" i="113"/>
  <c r="AC37" i="113" s="1"/>
  <c r="X37" i="113"/>
  <c r="AB62" i="113"/>
  <c r="AC62" i="113" s="1"/>
  <c r="X62" i="113"/>
  <c r="AB61" i="113"/>
  <c r="AC61" i="113" s="1"/>
  <c r="X61" i="113"/>
  <c r="AB90" i="113"/>
  <c r="AC90" i="113" s="1"/>
  <c r="X90" i="113"/>
  <c r="AB216" i="113"/>
  <c r="AC216" i="113" s="1"/>
  <c r="X216" i="113"/>
  <c r="AB213" i="113"/>
  <c r="AC213" i="113" s="1"/>
  <c r="X213" i="113"/>
  <c r="AB17" i="113"/>
  <c r="AC17" i="113" s="1"/>
  <c r="X17" i="113"/>
  <c r="AB16" i="113"/>
  <c r="AC16" i="113" s="1"/>
  <c r="X16" i="113"/>
  <c r="AB39" i="113"/>
  <c r="AC39" i="113" s="1"/>
  <c r="X39" i="113"/>
  <c r="AB40" i="113"/>
  <c r="AC40" i="113" s="1"/>
  <c r="X40" i="113"/>
  <c r="AB41" i="113"/>
  <c r="AC41" i="113" s="1"/>
  <c r="X41" i="113"/>
  <c r="AB68" i="113"/>
  <c r="AC68" i="113" s="1"/>
  <c r="X68" i="113"/>
  <c r="AB67" i="113"/>
  <c r="AC67" i="113" s="1"/>
  <c r="X67" i="113"/>
  <c r="AB66" i="113"/>
  <c r="AC66" i="113" s="1"/>
  <c r="X66" i="113"/>
  <c r="AB65" i="113"/>
  <c r="AC65" i="113" s="1"/>
  <c r="X65" i="113"/>
  <c r="AB64" i="113"/>
  <c r="AC64" i="113" s="1"/>
  <c r="X64" i="113"/>
  <c r="AB63" i="113"/>
  <c r="AC63" i="113" s="1"/>
  <c r="X63" i="113"/>
  <c r="AB87" i="113"/>
  <c r="AC87" i="113" s="1"/>
  <c r="X87" i="113"/>
  <c r="AB86" i="113"/>
  <c r="AC86" i="113" s="1"/>
  <c r="X86" i="113"/>
  <c r="AB85" i="113"/>
  <c r="AC85" i="113" s="1"/>
  <c r="X85" i="113"/>
  <c r="AB89" i="113"/>
  <c r="AC89" i="113" s="1"/>
  <c r="X89" i="113"/>
  <c r="AB105" i="113"/>
  <c r="AC105" i="113" s="1"/>
  <c r="X105" i="113"/>
  <c r="AB104" i="113"/>
  <c r="AC104" i="113" s="1"/>
  <c r="X104" i="113"/>
  <c r="AB103" i="113"/>
  <c r="AC103" i="113" s="1"/>
  <c r="X103" i="113"/>
  <c r="AB109" i="113"/>
  <c r="AC109" i="113" s="1"/>
  <c r="X109" i="113"/>
  <c r="AB222" i="113"/>
  <c r="AC222" i="113" s="1"/>
  <c r="X222" i="113"/>
  <c r="AB221" i="113"/>
  <c r="AC221" i="113" s="1"/>
  <c r="X221" i="113"/>
  <c r="AB220" i="113"/>
  <c r="AC220" i="113" s="1"/>
  <c r="X220" i="113"/>
  <c r="AB219" i="113"/>
  <c r="AC219" i="113" s="1"/>
  <c r="X219" i="113"/>
  <c r="AB225" i="113"/>
  <c r="AC225" i="113" s="1"/>
  <c r="X225" i="113"/>
  <c r="AB224" i="113"/>
  <c r="AC224" i="113" s="1"/>
  <c r="X224" i="113"/>
  <c r="AB223" i="113"/>
  <c r="AC223" i="113" s="1"/>
  <c r="X223" i="113"/>
  <c r="AB190" i="113"/>
  <c r="AC190" i="113" s="1"/>
  <c r="AB189" i="113"/>
  <c r="AC189" i="113" s="1"/>
  <c r="AB188" i="113"/>
  <c r="AC188" i="113" s="1"/>
  <c r="AB187" i="113"/>
  <c r="AC187" i="113" s="1"/>
  <c r="AB186" i="113"/>
  <c r="AC186" i="113" s="1"/>
  <c r="AB185" i="113"/>
  <c r="AC185" i="113" s="1"/>
  <c r="AB184" i="113"/>
  <c r="AC184" i="113" s="1"/>
  <c r="AB183" i="113"/>
  <c r="AC183" i="113" s="1"/>
  <c r="AB182" i="113"/>
  <c r="AC182" i="113" s="1"/>
  <c r="AB181" i="113"/>
  <c r="AC181" i="113" s="1"/>
  <c r="AB180" i="113"/>
  <c r="AC180" i="113" s="1"/>
  <c r="AB178" i="113"/>
  <c r="AC178" i="113" s="1"/>
  <c r="AB100" i="113" l="1"/>
  <c r="AC100" i="113" s="1"/>
  <c r="X100" i="113"/>
  <c r="R176" i="113" l="1"/>
  <c r="T176" i="113" s="1"/>
  <c r="U176" i="113" s="1"/>
  <c r="V176" i="113" s="1"/>
  <c r="W176" i="113" s="1"/>
  <c r="X176" i="113" s="1"/>
  <c r="R175" i="113"/>
  <c r="T175" i="113" s="1"/>
  <c r="U175" i="113" s="1"/>
  <c r="V175" i="113" s="1"/>
  <c r="W175" i="113" s="1"/>
  <c r="X175" i="113" s="1"/>
  <c r="R138" i="113"/>
  <c r="T138" i="113" s="1"/>
  <c r="U138" i="113" s="1"/>
  <c r="V138" i="113" s="1"/>
  <c r="W138" i="113" s="1"/>
  <c r="X138" i="113" s="1"/>
  <c r="R34" i="113"/>
  <c r="T34" i="113" s="1"/>
  <c r="U34" i="113" s="1"/>
  <c r="V34" i="113" s="1"/>
  <c r="W34" i="113" s="1"/>
  <c r="R33" i="113"/>
  <c r="T33" i="113" s="1"/>
  <c r="U33" i="113" s="1"/>
  <c r="V33" i="113" s="1"/>
  <c r="W33" i="113" s="1"/>
  <c r="R32" i="113"/>
  <c r="T32" i="113" s="1"/>
  <c r="U32" i="113" s="1"/>
  <c r="V32" i="113" s="1"/>
  <c r="W32" i="113" s="1"/>
  <c r="AB32" i="113" l="1"/>
  <c r="AC32" i="113" s="1"/>
  <c r="X32" i="113"/>
  <c r="AB33" i="113"/>
  <c r="AC33" i="113" s="1"/>
  <c r="X33" i="113"/>
  <c r="AB34" i="113"/>
  <c r="AC34" i="113" s="1"/>
  <c r="X34" i="113"/>
  <c r="AB138" i="113"/>
  <c r="AC138" i="113" s="1"/>
  <c r="AB175" i="113"/>
  <c r="AC175" i="113" s="1"/>
  <c r="AB176" i="113"/>
  <c r="AC176" i="113" s="1"/>
  <c r="V226" i="113" l="1"/>
  <c r="W226" i="113" s="1"/>
  <c r="AC92" i="113"/>
  <c r="AC42" i="113"/>
  <c r="X226" i="113" l="1"/>
  <c r="AB226" i="113"/>
  <c r="R29" i="113"/>
  <c r="T29" i="113" s="1"/>
  <c r="U29" i="113" s="1"/>
  <c r="V29" i="113" s="1"/>
  <c r="W29" i="113" s="1"/>
  <c r="R30" i="113"/>
  <c r="T30" i="113" s="1"/>
  <c r="U30" i="113" s="1"/>
  <c r="V30" i="113" s="1"/>
  <c r="W30" i="113" s="1"/>
  <c r="R31" i="113"/>
  <c r="T31" i="113" s="1"/>
  <c r="U31" i="113" s="1"/>
  <c r="V31" i="113" s="1"/>
  <c r="W31" i="113" s="1"/>
  <c r="I46" i="113"/>
  <c r="R47" i="113"/>
  <c r="T47" i="113" s="1"/>
  <c r="U47" i="113" s="1"/>
  <c r="V47" i="113" s="1"/>
  <c r="W47" i="113" s="1"/>
  <c r="R48" i="113"/>
  <c r="T48" i="113" s="1"/>
  <c r="U48" i="113" s="1"/>
  <c r="V48" i="113" s="1"/>
  <c r="W48" i="113" s="1"/>
  <c r="I49" i="113"/>
  <c r="R50" i="113"/>
  <c r="T50" i="113" s="1"/>
  <c r="U50" i="113" s="1"/>
  <c r="V50" i="113" s="1"/>
  <c r="W50" i="113" s="1"/>
  <c r="R51" i="113"/>
  <c r="T51" i="113" s="1"/>
  <c r="U51" i="113" s="1"/>
  <c r="V51" i="113" s="1"/>
  <c r="W51" i="113" s="1"/>
  <c r="R52" i="113"/>
  <c r="T52" i="113" s="1"/>
  <c r="U52" i="113" s="1"/>
  <c r="V52" i="113" s="1"/>
  <c r="W52" i="113" s="1"/>
  <c r="R94" i="113"/>
  <c r="T94" i="113" s="1"/>
  <c r="U94" i="113" s="1"/>
  <c r="V94" i="113" s="1"/>
  <c r="W94" i="113" s="1"/>
  <c r="X94" i="113" s="1"/>
  <c r="R95" i="113"/>
  <c r="T95" i="113" s="1"/>
  <c r="U95" i="113" s="1"/>
  <c r="V95" i="113" s="1"/>
  <c r="W95" i="113" s="1"/>
  <c r="X95" i="113" s="1"/>
  <c r="R96" i="113"/>
  <c r="T96" i="113" s="1"/>
  <c r="U96" i="113" s="1"/>
  <c r="V96" i="113" s="1"/>
  <c r="W96" i="113" s="1"/>
  <c r="I97" i="113"/>
  <c r="I98" i="113"/>
  <c r="I99" i="113"/>
  <c r="R112" i="113"/>
  <c r="T112" i="113" s="1"/>
  <c r="U112" i="113" s="1"/>
  <c r="V112" i="113" s="1"/>
  <c r="W112" i="113" s="1"/>
  <c r="X112" i="113" s="1"/>
  <c r="R113" i="113"/>
  <c r="T113" i="113" s="1"/>
  <c r="U113" i="113" s="1"/>
  <c r="V113" i="113" s="1"/>
  <c r="W113" i="113" s="1"/>
  <c r="I114" i="113"/>
  <c r="R127" i="113"/>
  <c r="T127" i="113" s="1"/>
  <c r="U127" i="113" s="1"/>
  <c r="V127" i="113" s="1"/>
  <c r="W127" i="113" s="1"/>
  <c r="R128" i="113"/>
  <c r="T128" i="113" s="1"/>
  <c r="U128" i="113" s="1"/>
  <c r="V128" i="113" s="1"/>
  <c r="W128" i="113" s="1"/>
  <c r="R129" i="113"/>
  <c r="T129" i="113" s="1"/>
  <c r="U129" i="113" s="1"/>
  <c r="V129" i="113" s="1"/>
  <c r="W129" i="113" s="1"/>
  <c r="R130" i="113"/>
  <c r="T130" i="113" s="1"/>
  <c r="U130" i="113" s="1"/>
  <c r="V130" i="113" s="1"/>
  <c r="W130" i="113" s="1"/>
  <c r="R131" i="113"/>
  <c r="T131" i="113" s="1"/>
  <c r="U131" i="113" s="1"/>
  <c r="V131" i="113" s="1"/>
  <c r="W131" i="113" s="1"/>
  <c r="R132" i="113"/>
  <c r="T132" i="113" s="1"/>
  <c r="U132" i="113" s="1"/>
  <c r="V132" i="113" s="1"/>
  <c r="W132" i="113" s="1"/>
  <c r="R133" i="113"/>
  <c r="T133" i="113" s="1"/>
  <c r="U133" i="113" s="1"/>
  <c r="V133" i="113" s="1"/>
  <c r="W133" i="113" s="1"/>
  <c r="R134" i="113"/>
  <c r="T134" i="113" s="1"/>
  <c r="U134" i="113" s="1"/>
  <c r="V134" i="113" s="1"/>
  <c r="W134" i="113" s="1"/>
  <c r="R136" i="113"/>
  <c r="T136" i="113" s="1"/>
  <c r="U136" i="113" s="1"/>
  <c r="V136" i="113" s="1"/>
  <c r="W136" i="113" s="1"/>
  <c r="X136" i="113" s="1"/>
  <c r="R137" i="113"/>
  <c r="T137" i="113" s="1"/>
  <c r="U137" i="113" s="1"/>
  <c r="V137" i="113" s="1"/>
  <c r="W137" i="113" s="1"/>
  <c r="X137" i="113" s="1"/>
  <c r="R139" i="113"/>
  <c r="T139" i="113" s="1"/>
  <c r="U139" i="113" s="1"/>
  <c r="V139" i="113" s="1"/>
  <c r="W139" i="113" s="1"/>
  <c r="X139" i="113" s="1"/>
  <c r="R140" i="113"/>
  <c r="T140" i="113" s="1"/>
  <c r="U140" i="113" s="1"/>
  <c r="V140" i="113" s="1"/>
  <c r="W140" i="113" s="1"/>
  <c r="X140" i="113" s="1"/>
  <c r="R141" i="113"/>
  <c r="T141" i="113" s="1"/>
  <c r="U141" i="113" s="1"/>
  <c r="V141" i="113" s="1"/>
  <c r="W141" i="113" s="1"/>
  <c r="X141" i="113" s="1"/>
  <c r="R142" i="113"/>
  <c r="T142" i="113" s="1"/>
  <c r="U142" i="113" s="1"/>
  <c r="V142" i="113" s="1"/>
  <c r="W142" i="113" s="1"/>
  <c r="X142" i="113" s="1"/>
  <c r="R143" i="113"/>
  <c r="T143" i="113" s="1"/>
  <c r="U143" i="113" s="1"/>
  <c r="V143" i="113" s="1"/>
  <c r="W143" i="113" s="1"/>
  <c r="X143" i="113" s="1"/>
  <c r="R144" i="113"/>
  <c r="T144" i="113" s="1"/>
  <c r="U144" i="113" s="1"/>
  <c r="V144" i="113" s="1"/>
  <c r="W144" i="113" s="1"/>
  <c r="X144" i="113" s="1"/>
  <c r="R145" i="113"/>
  <c r="T145" i="113" s="1"/>
  <c r="U145" i="113" s="1"/>
  <c r="V145" i="113" s="1"/>
  <c r="W145" i="113" s="1"/>
  <c r="X145" i="113" s="1"/>
  <c r="R146" i="113"/>
  <c r="T146" i="113" s="1"/>
  <c r="U146" i="113" s="1"/>
  <c r="V146" i="113" s="1"/>
  <c r="W146" i="113" s="1"/>
  <c r="X146" i="113" s="1"/>
  <c r="R147" i="113"/>
  <c r="T147" i="113" s="1"/>
  <c r="U147" i="113" s="1"/>
  <c r="V147" i="113" s="1"/>
  <c r="W147" i="113" s="1"/>
  <c r="X147" i="113" s="1"/>
  <c r="R148" i="113"/>
  <c r="T148" i="113" s="1"/>
  <c r="U148" i="113" s="1"/>
  <c r="V148" i="113" s="1"/>
  <c r="W148" i="113" s="1"/>
  <c r="X148" i="113" s="1"/>
  <c r="R149" i="113"/>
  <c r="T149" i="113" s="1"/>
  <c r="U149" i="113" s="1"/>
  <c r="V149" i="113" s="1"/>
  <c r="W149" i="113" s="1"/>
  <c r="X149" i="113" s="1"/>
  <c r="R150" i="113"/>
  <c r="T150" i="113" s="1"/>
  <c r="U150" i="113" s="1"/>
  <c r="V150" i="113" s="1"/>
  <c r="W150" i="113" s="1"/>
  <c r="X150" i="113" s="1"/>
  <c r="R151" i="113"/>
  <c r="T151" i="113" s="1"/>
  <c r="U151" i="113" s="1"/>
  <c r="V151" i="113" s="1"/>
  <c r="W151" i="113" s="1"/>
  <c r="X151" i="113" s="1"/>
  <c r="R152" i="113"/>
  <c r="T152" i="113" s="1"/>
  <c r="U152" i="113" s="1"/>
  <c r="V152" i="113" s="1"/>
  <c r="W152" i="113" s="1"/>
  <c r="X152" i="113" s="1"/>
  <c r="R153" i="113"/>
  <c r="T153" i="113" s="1"/>
  <c r="U153" i="113" s="1"/>
  <c r="V153" i="113" s="1"/>
  <c r="W153" i="113" s="1"/>
  <c r="X153" i="113" s="1"/>
  <c r="R154" i="113"/>
  <c r="T154" i="113" s="1"/>
  <c r="U154" i="113" s="1"/>
  <c r="V154" i="113" s="1"/>
  <c r="W154" i="113" s="1"/>
  <c r="X154" i="113" s="1"/>
  <c r="R155" i="113"/>
  <c r="T155" i="113" s="1"/>
  <c r="U155" i="113" s="1"/>
  <c r="V155" i="113" s="1"/>
  <c r="W155" i="113" s="1"/>
  <c r="X155" i="113" s="1"/>
  <c r="R156" i="113"/>
  <c r="T156" i="113" s="1"/>
  <c r="U156" i="113" s="1"/>
  <c r="V156" i="113" s="1"/>
  <c r="W156" i="113" s="1"/>
  <c r="X156" i="113" s="1"/>
  <c r="R157" i="113"/>
  <c r="T157" i="113" s="1"/>
  <c r="U157" i="113" s="1"/>
  <c r="V157" i="113" s="1"/>
  <c r="W157" i="113" s="1"/>
  <c r="X157" i="113" s="1"/>
  <c r="R158" i="113"/>
  <c r="T158" i="113" s="1"/>
  <c r="U158" i="113" s="1"/>
  <c r="V158" i="113" s="1"/>
  <c r="W158" i="113" s="1"/>
  <c r="X158" i="113" s="1"/>
  <c r="R159" i="113"/>
  <c r="T159" i="113" s="1"/>
  <c r="U159" i="113" s="1"/>
  <c r="V159" i="113" s="1"/>
  <c r="W159" i="113" s="1"/>
  <c r="X159" i="113" s="1"/>
  <c r="R160" i="113"/>
  <c r="T160" i="113" s="1"/>
  <c r="U160" i="113" s="1"/>
  <c r="V160" i="113" s="1"/>
  <c r="W160" i="113" s="1"/>
  <c r="X160" i="113" s="1"/>
  <c r="R161" i="113"/>
  <c r="T161" i="113" s="1"/>
  <c r="U161" i="113" s="1"/>
  <c r="V161" i="113" s="1"/>
  <c r="W161" i="113" s="1"/>
  <c r="X161" i="113" s="1"/>
  <c r="R162" i="113"/>
  <c r="T162" i="113" s="1"/>
  <c r="U162" i="113" s="1"/>
  <c r="V162" i="113" s="1"/>
  <c r="W162" i="113" s="1"/>
  <c r="X162" i="113" s="1"/>
  <c r="R163" i="113"/>
  <c r="T163" i="113" s="1"/>
  <c r="U163" i="113" s="1"/>
  <c r="V163" i="113" s="1"/>
  <c r="W163" i="113" s="1"/>
  <c r="X163" i="113" s="1"/>
  <c r="R164" i="113"/>
  <c r="T164" i="113" s="1"/>
  <c r="U164" i="113" s="1"/>
  <c r="V164" i="113" s="1"/>
  <c r="W164" i="113" s="1"/>
  <c r="X164" i="113" s="1"/>
  <c r="R165" i="113"/>
  <c r="T165" i="113" s="1"/>
  <c r="U165" i="113" s="1"/>
  <c r="V165" i="113" s="1"/>
  <c r="W165" i="113" s="1"/>
  <c r="X165" i="113" s="1"/>
  <c r="R166" i="113"/>
  <c r="T166" i="113" s="1"/>
  <c r="U166" i="113" s="1"/>
  <c r="V166" i="113" s="1"/>
  <c r="W166" i="113" s="1"/>
  <c r="X166" i="113" s="1"/>
  <c r="R167" i="113"/>
  <c r="T167" i="113" s="1"/>
  <c r="U167" i="113" s="1"/>
  <c r="V167" i="113" s="1"/>
  <c r="W167" i="113" s="1"/>
  <c r="X167" i="113" s="1"/>
  <c r="I168" i="113"/>
  <c r="R169" i="113"/>
  <c r="T169" i="113" s="1"/>
  <c r="U169" i="113" s="1"/>
  <c r="V169" i="113" s="1"/>
  <c r="W169" i="113" s="1"/>
  <c r="X169" i="113" s="1"/>
  <c r="R170" i="113"/>
  <c r="T170" i="113" s="1"/>
  <c r="U170" i="113" s="1"/>
  <c r="V170" i="113" s="1"/>
  <c r="W170" i="113" s="1"/>
  <c r="X170" i="113" s="1"/>
  <c r="R171" i="113"/>
  <c r="T171" i="113" s="1"/>
  <c r="U171" i="113" s="1"/>
  <c r="V171" i="113" s="1"/>
  <c r="W171" i="113" s="1"/>
  <c r="X171" i="113" s="1"/>
  <c r="R172" i="113"/>
  <c r="T172" i="113" s="1"/>
  <c r="U172" i="113" s="1"/>
  <c r="V172" i="113" s="1"/>
  <c r="W172" i="113" s="1"/>
  <c r="X172" i="113" s="1"/>
  <c r="R173" i="113"/>
  <c r="T173" i="113" s="1"/>
  <c r="U173" i="113" s="1"/>
  <c r="V173" i="113" s="1"/>
  <c r="W173" i="113" s="1"/>
  <c r="X173" i="113" s="1"/>
  <c r="R174" i="113"/>
  <c r="T174" i="113" s="1"/>
  <c r="U174" i="113" s="1"/>
  <c r="V174" i="113" s="1"/>
  <c r="W174" i="113" s="1"/>
  <c r="X174" i="113" s="1"/>
  <c r="R179" i="113"/>
  <c r="T179" i="113" s="1"/>
  <c r="U179" i="113" s="1"/>
  <c r="V179" i="113" s="1"/>
  <c r="W179" i="113" s="1"/>
  <c r="X179" i="113" s="1"/>
  <c r="AB1" i="113"/>
  <c r="P1" i="113"/>
  <c r="L1" i="113"/>
  <c r="J168" i="113" l="1"/>
  <c r="K168" i="113" s="1"/>
  <c r="L168" i="113" s="1"/>
  <c r="M168" i="113" s="1"/>
  <c r="N168" i="113" s="1"/>
  <c r="O168" i="113" s="1"/>
  <c r="P168" i="113" s="1"/>
  <c r="Q168" i="113" s="1"/>
  <c r="R168" i="113" s="1"/>
  <c r="T168" i="113" s="1"/>
  <c r="U168" i="113" s="1"/>
  <c r="V168" i="113" s="1"/>
  <c r="W168" i="113" s="1"/>
  <c r="X168" i="113" s="1"/>
  <c r="J135" i="113"/>
  <c r="K135" i="113" s="1"/>
  <c r="L135" i="113" s="1"/>
  <c r="M135" i="113" s="1"/>
  <c r="N135" i="113" s="1"/>
  <c r="O135" i="113" s="1"/>
  <c r="P135" i="113" s="1"/>
  <c r="Q135" i="113" s="1"/>
  <c r="R135" i="113" s="1"/>
  <c r="T135" i="113" s="1"/>
  <c r="U135" i="113" s="1"/>
  <c r="V135" i="113" s="1"/>
  <c r="W135" i="113" s="1"/>
  <c r="X135" i="113" s="1"/>
  <c r="AB134" i="113"/>
  <c r="AC134" i="113" s="1"/>
  <c r="X134" i="113"/>
  <c r="AB133" i="113"/>
  <c r="AC133" i="113" s="1"/>
  <c r="X133" i="113"/>
  <c r="AB132" i="113"/>
  <c r="AC132" i="113" s="1"/>
  <c r="X132" i="113"/>
  <c r="AB131" i="113"/>
  <c r="AC131" i="113" s="1"/>
  <c r="X131" i="113"/>
  <c r="AB130" i="113"/>
  <c r="AC130" i="113" s="1"/>
  <c r="X130" i="113"/>
  <c r="AB129" i="113"/>
  <c r="AC129" i="113" s="1"/>
  <c r="X129" i="113"/>
  <c r="AB128" i="113"/>
  <c r="AC128" i="113" s="1"/>
  <c r="X128" i="113"/>
  <c r="AB127" i="113"/>
  <c r="AC127" i="113" s="1"/>
  <c r="X127" i="113"/>
  <c r="J114" i="113"/>
  <c r="K114" i="113" s="1"/>
  <c r="L114" i="113" s="1"/>
  <c r="M114" i="113" s="1"/>
  <c r="N114" i="113" s="1"/>
  <c r="O114" i="113" s="1"/>
  <c r="P114" i="113" s="1"/>
  <c r="Q114" i="113" s="1"/>
  <c r="R114" i="113" s="1"/>
  <c r="T114" i="113" s="1"/>
  <c r="U114" i="113" s="1"/>
  <c r="V114" i="113" s="1"/>
  <c r="W114" i="113" s="1"/>
  <c r="AB113" i="113"/>
  <c r="AC113" i="113" s="1"/>
  <c r="X113" i="113"/>
  <c r="AB112" i="113"/>
  <c r="AC112" i="113" s="1"/>
  <c r="J99" i="113"/>
  <c r="K99" i="113" s="1"/>
  <c r="L99" i="113" s="1"/>
  <c r="M99" i="113" s="1"/>
  <c r="N99" i="113" s="1"/>
  <c r="O99" i="113" s="1"/>
  <c r="P99" i="113" s="1"/>
  <c r="Q99" i="113" s="1"/>
  <c r="R99" i="113" s="1"/>
  <c r="T99" i="113" s="1"/>
  <c r="U99" i="113" s="1"/>
  <c r="V99" i="113" s="1"/>
  <c r="W99" i="113" s="1"/>
  <c r="J98" i="113"/>
  <c r="K98" i="113" s="1"/>
  <c r="L98" i="113" s="1"/>
  <c r="M98" i="113" s="1"/>
  <c r="N98" i="113" s="1"/>
  <c r="O98" i="113" s="1"/>
  <c r="P98" i="113" s="1"/>
  <c r="Q98" i="113" s="1"/>
  <c r="R98" i="113" s="1"/>
  <c r="T98" i="113" s="1"/>
  <c r="U98" i="113" s="1"/>
  <c r="V98" i="113" s="1"/>
  <c r="W98" i="113" s="1"/>
  <c r="J97" i="113"/>
  <c r="K97" i="113" s="1"/>
  <c r="L97" i="113" s="1"/>
  <c r="M97" i="113" s="1"/>
  <c r="N97" i="113" s="1"/>
  <c r="O97" i="113" s="1"/>
  <c r="P97" i="113" s="1"/>
  <c r="Q97" i="113" s="1"/>
  <c r="R97" i="113" s="1"/>
  <c r="T97" i="113" s="1"/>
  <c r="U97" i="113" s="1"/>
  <c r="V97" i="113" s="1"/>
  <c r="W97" i="113" s="1"/>
  <c r="AB96" i="113"/>
  <c r="AC96" i="113" s="1"/>
  <c r="X96" i="113"/>
  <c r="AB52" i="113"/>
  <c r="AC52" i="113" s="1"/>
  <c r="X52" i="113"/>
  <c r="AB51" i="113"/>
  <c r="AC51" i="113" s="1"/>
  <c r="X51" i="113"/>
  <c r="AB50" i="113"/>
  <c r="AC50" i="113" s="1"/>
  <c r="X50" i="113"/>
  <c r="J49" i="113"/>
  <c r="K49" i="113" s="1"/>
  <c r="L49" i="113" s="1"/>
  <c r="M49" i="113" s="1"/>
  <c r="N49" i="113" s="1"/>
  <c r="O49" i="113" s="1"/>
  <c r="P49" i="113" s="1"/>
  <c r="Q49" i="113" s="1"/>
  <c r="R49" i="113" s="1"/>
  <c r="T49" i="113" s="1"/>
  <c r="U49" i="113" s="1"/>
  <c r="V49" i="113" s="1"/>
  <c r="W49" i="113" s="1"/>
  <c r="AB48" i="113"/>
  <c r="AC48" i="113" s="1"/>
  <c r="X48" i="113"/>
  <c r="AB47" i="113"/>
  <c r="AC47" i="113" s="1"/>
  <c r="X47" i="113"/>
  <c r="J46" i="113"/>
  <c r="K46" i="113" s="1"/>
  <c r="L46" i="113" s="1"/>
  <c r="M46" i="113" s="1"/>
  <c r="N46" i="113" s="1"/>
  <c r="O46" i="113" s="1"/>
  <c r="P46" i="113" s="1"/>
  <c r="Q46" i="113" s="1"/>
  <c r="R46" i="113" s="1"/>
  <c r="T46" i="113" s="1"/>
  <c r="U46" i="113" s="1"/>
  <c r="V46" i="113" s="1"/>
  <c r="W46" i="113" s="1"/>
  <c r="AB31" i="113"/>
  <c r="AC31" i="113" s="1"/>
  <c r="X31" i="113"/>
  <c r="AB30" i="113"/>
  <c r="AC30" i="113" s="1"/>
  <c r="X30" i="113"/>
  <c r="AB29" i="113"/>
  <c r="AC29" i="113" s="1"/>
  <c r="X29" i="113"/>
  <c r="AB174" i="113"/>
  <c r="AC174" i="113" s="1"/>
  <c r="AB173" i="113"/>
  <c r="AC173" i="113" s="1"/>
  <c r="AB172" i="113"/>
  <c r="AC172" i="113" s="1"/>
  <c r="AB171" i="113"/>
  <c r="AC171" i="113" s="1"/>
  <c r="AB170" i="113"/>
  <c r="AC170" i="113" s="1"/>
  <c r="AB169" i="113"/>
  <c r="AC169" i="113" s="1"/>
  <c r="AB167" i="113"/>
  <c r="AC167" i="113" s="1"/>
  <c r="AB166" i="113"/>
  <c r="AC166" i="113" s="1"/>
  <c r="AB165" i="113"/>
  <c r="AC165" i="113" s="1"/>
  <c r="AB164" i="113"/>
  <c r="AC164" i="113" s="1"/>
  <c r="AB163" i="113"/>
  <c r="AC163" i="113" s="1"/>
  <c r="AB162" i="113"/>
  <c r="AC162" i="113" s="1"/>
  <c r="AB161" i="113"/>
  <c r="AC161" i="113" s="1"/>
  <c r="AB160" i="113"/>
  <c r="AC160" i="113" s="1"/>
  <c r="AB159" i="113"/>
  <c r="AC159" i="113" s="1"/>
  <c r="AB158" i="113"/>
  <c r="AC158" i="113" s="1"/>
  <c r="AB157" i="113"/>
  <c r="AC157" i="113" s="1"/>
  <c r="AB156" i="113"/>
  <c r="AC156" i="113" s="1"/>
  <c r="AB155" i="113"/>
  <c r="AC155" i="113" s="1"/>
  <c r="AB154" i="113"/>
  <c r="AC154" i="113" s="1"/>
  <c r="AB153" i="113"/>
  <c r="AC153" i="113" s="1"/>
  <c r="AB152" i="113"/>
  <c r="AC152" i="113" s="1"/>
  <c r="AB151" i="113"/>
  <c r="AC151" i="113" s="1"/>
  <c r="AB150" i="113"/>
  <c r="AC150" i="113" s="1"/>
  <c r="AB149" i="113"/>
  <c r="AC149" i="113" s="1"/>
  <c r="AB148" i="113"/>
  <c r="AC148" i="113" s="1"/>
  <c r="AB147" i="113"/>
  <c r="AC147" i="113" s="1"/>
  <c r="AB146" i="113"/>
  <c r="AC146" i="113" s="1"/>
  <c r="AB145" i="113"/>
  <c r="AC145" i="113" s="1"/>
  <c r="AB144" i="113"/>
  <c r="AC144" i="113" s="1"/>
  <c r="AB143" i="113"/>
  <c r="AC143" i="113" s="1"/>
  <c r="AB142" i="113"/>
  <c r="AC142" i="113" s="1"/>
  <c r="AB141" i="113"/>
  <c r="AC141" i="113" s="1"/>
  <c r="AB140" i="113"/>
  <c r="AC140" i="113" s="1"/>
  <c r="AB139" i="113"/>
  <c r="AC139" i="113" s="1"/>
  <c r="AB137" i="113"/>
  <c r="AC137" i="113" s="1"/>
  <c r="AB136" i="113"/>
  <c r="AC136" i="113" s="1"/>
  <c r="AB95" i="113"/>
  <c r="AC95" i="113" s="1"/>
  <c r="AB94" i="113"/>
  <c r="AC94" i="113" s="1"/>
  <c r="AB45" i="113"/>
  <c r="AC45" i="113" s="1"/>
  <c r="AC28" i="113"/>
  <c r="AB179" i="113"/>
  <c r="AC179" i="113" s="1"/>
  <c r="AC226" i="113"/>
  <c r="AB135" i="113" l="1"/>
  <c r="AC135" i="113" s="1"/>
  <c r="AB168" i="113"/>
  <c r="AC168" i="113" s="1"/>
  <c r="AB46" i="113"/>
  <c r="AC46" i="113" s="1"/>
  <c r="X46" i="113"/>
  <c r="AB49" i="113"/>
  <c r="AC49" i="113" s="1"/>
  <c r="X49" i="113"/>
  <c r="AB97" i="113"/>
  <c r="AC97" i="113" s="1"/>
  <c r="X97" i="113"/>
  <c r="AB98" i="113"/>
  <c r="AC98" i="113" s="1"/>
  <c r="X98" i="113"/>
  <c r="AB99" i="113"/>
  <c r="AC99" i="113" s="1"/>
  <c r="X99" i="113"/>
  <c r="AB114" i="113"/>
  <c r="AC114" i="113" s="1"/>
  <c r="X114" i="113"/>
  <c r="H5" i="107" l="1"/>
  <c r="H5" i="108"/>
  <c r="H14" i="110" l="1"/>
  <c r="C5" i="110"/>
  <c r="H12" i="110" s="1"/>
  <c r="I5" i="110" l="1"/>
  <c r="F17" i="107"/>
  <c r="F18" i="103"/>
  <c r="I5" i="103" s="1"/>
  <c r="F18" i="109"/>
  <c r="I5" i="109" s="1"/>
  <c r="F18" i="108"/>
  <c r="I5" i="108" s="1"/>
  <c r="F18" i="107" l="1"/>
  <c r="I5" i="107" s="1"/>
  <c r="F18" i="106"/>
  <c r="I5" i="106" s="1"/>
  <c r="C5" i="103"/>
  <c r="H12" i="103" s="1"/>
  <c r="I8" i="103"/>
  <c r="H8" i="103"/>
  <c r="I14" i="110"/>
  <c r="J14" i="110"/>
  <c r="K14" i="110"/>
  <c r="K7" i="110"/>
  <c r="K8" i="110" s="1"/>
  <c r="J7" i="110"/>
  <c r="J8" i="110" s="1"/>
  <c r="I7" i="110"/>
  <c r="I8" i="110" s="1"/>
  <c r="H8" i="110"/>
  <c r="I14" i="109"/>
  <c r="K14" i="109"/>
  <c r="J14" i="109"/>
  <c r="K7" i="109"/>
  <c r="K8" i="109" s="1"/>
  <c r="J7" i="109"/>
  <c r="J8" i="109" s="1"/>
  <c r="I7" i="109"/>
  <c r="I8" i="109" s="1"/>
  <c r="H8" i="109"/>
  <c r="C5" i="109"/>
  <c r="C5" i="108"/>
  <c r="H12" i="108" s="1"/>
  <c r="K14" i="108"/>
  <c r="J14" i="108"/>
  <c r="I14" i="108"/>
  <c r="H14" i="108"/>
  <c r="K7" i="108"/>
  <c r="K8" i="108" s="1"/>
  <c r="J7" i="108"/>
  <c r="J8" i="108" s="1"/>
  <c r="I7" i="108"/>
  <c r="I8" i="108" s="1"/>
  <c r="H7" i="108"/>
  <c r="H8" i="108" s="1"/>
  <c r="K14" i="107"/>
  <c r="J14" i="107"/>
  <c r="K7" i="107" l="1"/>
  <c r="K8" i="107" s="1"/>
  <c r="I14" i="107"/>
  <c r="H14" i="107"/>
  <c r="J7" i="107"/>
  <c r="J8" i="107" s="1"/>
  <c r="C5" i="107"/>
  <c r="I7" i="107"/>
  <c r="I8" i="107" s="1"/>
  <c r="H7" i="107"/>
  <c r="H8" i="107" s="1"/>
  <c r="C5" i="106"/>
  <c r="K14" i="106"/>
  <c r="J14" i="106"/>
  <c r="K7" i="106"/>
  <c r="K8" i="106" s="1"/>
  <c r="J7" i="106"/>
  <c r="J8" i="106" s="1"/>
  <c r="I14" i="106"/>
  <c r="H14" i="106"/>
  <c r="I7" i="106"/>
  <c r="I8" i="106" s="1"/>
  <c r="H8" i="106"/>
  <c r="H12" i="106" l="1"/>
  <c r="H12" i="109" l="1"/>
  <c r="H12" i="107"/>
  <c r="K15" i="106"/>
  <c r="J15" i="109"/>
  <c r="H15" i="108"/>
  <c r="I15" i="107"/>
  <c r="J15" i="106"/>
  <c r="K15" i="110"/>
  <c r="I15" i="109"/>
  <c r="K15" i="108"/>
  <c r="H15" i="107"/>
  <c r="H15" i="110"/>
  <c r="I15" i="106"/>
  <c r="J15" i="110"/>
  <c r="H15" i="109"/>
  <c r="J15" i="108"/>
  <c r="K15" i="107"/>
  <c r="H15" i="106"/>
  <c r="I15" i="110"/>
  <c r="K15" i="109"/>
  <c r="I15" i="108"/>
  <c r="J15" i="107"/>
  <c r="K15" i="103" l="1"/>
  <c r="J15" i="103"/>
  <c r="H15" i="103"/>
  <c r="I15" i="103" l="1"/>
  <c r="C4" i="121" l="1"/>
  <c r="C4" i="119"/>
  <c r="C4" i="122"/>
  <c r="C4" i="118"/>
  <c r="C4" i="120"/>
  <c r="C4" i="117"/>
  <c r="C4" i="107"/>
  <c r="C4" i="110"/>
  <c r="C4" i="108"/>
  <c r="C4" i="106"/>
  <c r="C4" i="109"/>
  <c r="C4" i="103"/>
  <c r="AF211" i="71" l="1"/>
</calcChain>
</file>

<file path=xl/sharedStrings.xml><?xml version="1.0" encoding="utf-8"?>
<sst xmlns="http://schemas.openxmlformats.org/spreadsheetml/2006/main" count="15157" uniqueCount="2051">
  <si>
    <t>Insumo</t>
  </si>
  <si>
    <t>Avaluo</t>
  </si>
  <si>
    <t>Enajenacion</t>
  </si>
  <si>
    <t>UF</t>
  </si>
  <si>
    <t>ID CAT</t>
  </si>
  <si>
    <t>ESTADO</t>
  </si>
  <si>
    <t>Socio</t>
  </si>
  <si>
    <t>Equipo</t>
  </si>
  <si>
    <t>Predio</t>
  </si>
  <si>
    <t>Fecha de inicio</t>
  </si>
  <si>
    <t>Comentarios</t>
  </si>
  <si>
    <t>Entrega ficha a interventoria</t>
  </si>
  <si>
    <t>aprobacion interventoria</t>
  </si>
  <si>
    <t>correccion</t>
  </si>
  <si>
    <t>Entrega avaluo</t>
  </si>
  <si>
    <t>Diagnostico social</t>
  </si>
  <si>
    <t>Previa aprobacion</t>
  </si>
  <si>
    <t>Notificacion</t>
  </si>
  <si>
    <t>Oferta</t>
  </si>
  <si>
    <t>Registro oferta</t>
  </si>
  <si>
    <t>Promesa</t>
  </si>
  <si>
    <t>Escrituracion</t>
  </si>
  <si>
    <t>Resolucion de expropiacion</t>
  </si>
  <si>
    <t>Demanda de expropiacion</t>
  </si>
  <si>
    <t>Entrega anticipada</t>
  </si>
  <si>
    <t>Sentencia</t>
  </si>
  <si>
    <t>Registro</t>
  </si>
  <si>
    <t>FIN</t>
  </si>
  <si>
    <t>Tramo</t>
  </si>
  <si>
    <t>UF1</t>
  </si>
  <si>
    <t>Ofertas</t>
  </si>
  <si>
    <t>CONDOR</t>
  </si>
  <si>
    <t>Sergio M-Paola-Julio</t>
  </si>
  <si>
    <t>CP3-UF1-M-110</t>
  </si>
  <si>
    <t>Avaluo aprobado el 18 11 19</t>
  </si>
  <si>
    <t>CP3-UF1-M-119</t>
  </si>
  <si>
    <t>Notificación aviso</t>
  </si>
  <si>
    <t>CP3-UF1-M-123</t>
  </si>
  <si>
    <t>esta en revisión en la ANI</t>
  </si>
  <si>
    <t>CP3-UF1-MSC-001A</t>
  </si>
  <si>
    <t>En revisión la minuta de la SAE</t>
  </si>
  <si>
    <t>CP3-UF1-MSC-015</t>
  </si>
  <si>
    <t>Se deben cancelar ofertas y previa</t>
  </si>
  <si>
    <t>CP3-UF1-MSC-016</t>
  </si>
  <si>
    <t>CP3-UF1-MSC-017</t>
  </si>
  <si>
    <t>CP3-UF1-MSC-018</t>
  </si>
  <si>
    <t>CP3-UF1-MSC-019</t>
  </si>
  <si>
    <t>CP3-UF1-MSC-020</t>
  </si>
  <si>
    <t>Previa Aprobacion</t>
  </si>
  <si>
    <t>CP3-UF1-M-077D</t>
  </si>
  <si>
    <t>CP3-UF1-M-106</t>
  </si>
  <si>
    <t>CP3-UF1-M-063</t>
  </si>
  <si>
    <t>Pendiente respuest Registro</t>
  </si>
  <si>
    <t>Escritura</t>
  </si>
  <si>
    <t>CP3-UF1-MSC-005A</t>
  </si>
  <si>
    <t>Para Ingresar a registro</t>
  </si>
  <si>
    <t>Expropiacion</t>
  </si>
  <si>
    <t>CP3-UF1-M-077B</t>
  </si>
  <si>
    <t>Tiene entrega anticipada</t>
  </si>
  <si>
    <t>CP3-UF1-M-077C</t>
  </si>
  <si>
    <t>CP3-UF1-M-098</t>
  </si>
  <si>
    <t>No se ha registrado la oferta de compra todavia</t>
  </si>
  <si>
    <t>CP3-UF1-M-100</t>
  </si>
  <si>
    <t>En firma de Escritura</t>
  </si>
  <si>
    <t>CP3-UF1-M-100A</t>
  </si>
  <si>
    <t>CP3-UF1-M-105</t>
  </si>
  <si>
    <t>CP3-UF1-M-107</t>
  </si>
  <si>
    <t>CP3-UF1-MSC-003E</t>
  </si>
  <si>
    <t>CP3-UF1-VMSC-015</t>
  </si>
  <si>
    <t>CP3-UF1-VMSC-015A</t>
  </si>
  <si>
    <t>UF2</t>
  </si>
  <si>
    <t>MECO</t>
  </si>
  <si>
    <t>Sergio M-Natalia-Diana T</t>
  </si>
  <si>
    <t>CP3-UF2-CNSCN-007A</t>
  </si>
  <si>
    <t>pedir envio a interventoria 10 10 19</t>
  </si>
  <si>
    <t>CP3-UF2-CNSCN-038</t>
  </si>
  <si>
    <t xml:space="preserve">toca actualizar </t>
  </si>
  <si>
    <t>CP3-UF2-CNSCN-047</t>
  </si>
  <si>
    <t>adecuacion por un box</t>
  </si>
  <si>
    <t>CP3-UF2-CNSCN-055</t>
  </si>
  <si>
    <t>hace falta la desarrollabilidad, jef quedo en 11 10 2019</t>
  </si>
  <si>
    <t>CP3-UF2-CNSCN-062</t>
  </si>
  <si>
    <t>Alejandria</t>
  </si>
  <si>
    <t>CP3-UF2-CNSCN-063</t>
  </si>
  <si>
    <t>CP3-UF2-CNSCN-064</t>
  </si>
  <si>
    <t>Avaluo lonja</t>
  </si>
  <si>
    <t>CP3-UF2-CNSCN-056A</t>
  </si>
  <si>
    <t>Estamos esperando adecucacion box culvert, o porterias, en espera de documentacion de 898</t>
  </si>
  <si>
    <t>CP3-UF2-CN-016</t>
  </si>
  <si>
    <t>INDIAL - SE DEBE ENVIAR A PREVIA APROBACIÓN</t>
  </si>
  <si>
    <t>CP3-UF2-CNSCN-029</t>
  </si>
  <si>
    <t>SE PASA A LINA Y, EL 18/10/2019</t>
  </si>
  <si>
    <t>CP3-UF2-CNSCN-060</t>
  </si>
  <si>
    <t>CP3-UF2-CNSCN-030</t>
  </si>
  <si>
    <t>CP3-UF2-CNSCN-046B</t>
  </si>
  <si>
    <t>CP3-UF2-CNSCN-058</t>
  </si>
  <si>
    <t>CP3-UF2-CNSCN-027</t>
  </si>
  <si>
    <t>Sale de la tira</t>
  </si>
  <si>
    <t>CP3-UF2-CN-015</t>
  </si>
  <si>
    <t>Sale de tira</t>
  </si>
  <si>
    <t>CP3-UF2-CNSCN-059</t>
  </si>
  <si>
    <t>UF3,1</t>
  </si>
  <si>
    <t>Sergio M-Paola -Lina A</t>
  </si>
  <si>
    <t>CP3-UF3.1-CMSCN-006A1</t>
  </si>
  <si>
    <t>falta por hacer</t>
  </si>
  <si>
    <t>CP3-UF3.1-CM-020</t>
  </si>
  <si>
    <t>Preguntar a diana</t>
  </si>
  <si>
    <t>CP3-UF3.1-CM-027</t>
  </si>
  <si>
    <t>Preguntar a diana, si envio a interventoria</t>
  </si>
  <si>
    <t>CP3-UF3.1-CMSCN-034</t>
  </si>
  <si>
    <t>Esta para por un predio que se pretendia juntar a este</t>
  </si>
  <si>
    <t>CP3-UF3.1-CMSCN-045</t>
  </si>
  <si>
    <t>Falta el certificado de no desarrollabilidad</t>
  </si>
  <si>
    <t>CP3-UF3.1-CMSCN-046</t>
  </si>
  <si>
    <t>Falta desarrollabilidad</t>
  </si>
  <si>
    <t>CP3-UF3.1-CMSCN-048</t>
  </si>
  <si>
    <t>CP3-UF3.1-CMSCN-049</t>
  </si>
  <si>
    <t>En interventoria</t>
  </si>
  <si>
    <t>CP3-UF3.1-CM-026</t>
  </si>
  <si>
    <t>CP3-UF3.1-CM-028</t>
  </si>
  <si>
    <t>CP3-UF3.1-CMSCN-039</t>
  </si>
  <si>
    <t>CP3-UF3.1-CMSCN-040</t>
  </si>
  <si>
    <t>CP3-UF3.1-CMSCN-041</t>
  </si>
  <si>
    <t>CP3-UF3.1-CMSCN-043</t>
  </si>
  <si>
    <t>CP3-UF3.1-CMSCN-044</t>
  </si>
  <si>
    <t>CP3-UF3.1-CMSCN-047</t>
  </si>
  <si>
    <t>Sergio M-Ana maria-Lina A</t>
  </si>
  <si>
    <t>CP3-UF3.1-CM-005</t>
  </si>
  <si>
    <t>SE PASA LINA Y, PARA EXPROPIACIÓN 23/10/2019</t>
  </si>
  <si>
    <t>CP3-UF3.1-CM-025A</t>
  </si>
  <si>
    <t>CP3-UF3.1-CM-032</t>
  </si>
  <si>
    <t>CP3-UF3.1-CM-033</t>
  </si>
  <si>
    <t>CP3-UF3.1-CM-034</t>
  </si>
  <si>
    <t>CP3-UF3.1-CMSCN-024A</t>
  </si>
  <si>
    <t>CP3-UF3.1-CMSCN-024B</t>
  </si>
  <si>
    <t>CP3-UF3.1-INT-001</t>
  </si>
  <si>
    <t>CP3-UF3.1-CMSCN-003</t>
  </si>
  <si>
    <t>CP3-UF3.1-CMSCN-003A</t>
  </si>
  <si>
    <t>CP3-UF3.1-CMSCN-003B</t>
  </si>
  <si>
    <t>CP3-UF3.1-CMSCN-006</t>
  </si>
  <si>
    <t>CP3-UF3.1-CMSCN-006A</t>
  </si>
  <si>
    <t>CP3-UF3.1-CMSCN-006B</t>
  </si>
  <si>
    <t>CP3-UF3.1-CMSCN-006B1</t>
  </si>
  <si>
    <t>CP3-UF3.1-CMSCN-006C</t>
  </si>
  <si>
    <t>CP3-UF3.1-CM-031</t>
  </si>
  <si>
    <t>PTE FONDEO PARA NOTIFICACIÓN DE OFERTA</t>
  </si>
  <si>
    <t>CP3-UF3.1-CMSCN-021A</t>
  </si>
  <si>
    <t>CP3-UF3.1-CMSCN-022</t>
  </si>
  <si>
    <t>SE DEBE SOLICITAR NUEVAMENTE EL AVALUO CONFORME A PREVIA APROBACIÓN</t>
  </si>
  <si>
    <t>CP3-UF3.1-CMSCN-035</t>
  </si>
  <si>
    <t>CP3-UF3.1-CMSCN-036</t>
  </si>
  <si>
    <t>se debe alistar para previa aprobacion</t>
  </si>
  <si>
    <t>CP3-UF3.1-CMSCN-038</t>
  </si>
  <si>
    <t>CP3-UF3.1-CMSCN-042</t>
  </si>
  <si>
    <t>MHC</t>
  </si>
  <si>
    <t>Alejandro-Paola -Juanita</t>
  </si>
  <si>
    <t>CP3-UF3.1-CM-035</t>
  </si>
  <si>
    <t>Pendiente del fondeo para la notificación de la oferta</t>
  </si>
  <si>
    <t>CP3-UF3.1-CMSCN-001</t>
  </si>
  <si>
    <t>CP3-UF3.1-CM-007</t>
  </si>
  <si>
    <t>PTE LA DESAFECTACIÓN DEL ÁREA COMÚN PARA PROCEDER CON LA ESCRITURACIÓN</t>
  </si>
  <si>
    <t>CP3-UF3.1-CMSCN-011</t>
  </si>
  <si>
    <t>DEVOLVER A INSUMOS POR COMPRA DE MAYOR ÁREA</t>
  </si>
  <si>
    <t>CP3-UF3.1-CMSCN-012A</t>
  </si>
  <si>
    <t>PTE CERTIFICADO DE LINDEROS PARA LA ESCRITURA</t>
  </si>
  <si>
    <t>CP3-UF3.1-CMSCN-015</t>
  </si>
  <si>
    <t>PTE OBRAS PARA LA SUSCRIPCIÓN DE ESCRITRURA</t>
  </si>
  <si>
    <t>CP3-UF3.1-CMSCN-024</t>
  </si>
  <si>
    <t>se remitira en la fecha, indicada para previa</t>
  </si>
  <si>
    <t>CP3-UF3.1-CMSCN-031</t>
  </si>
  <si>
    <t>Se entrega el 17/10/2019 para exp, sin embargo la oferta es de 2016</t>
  </si>
  <si>
    <t>CP3-UF3.1-CM-029</t>
  </si>
  <si>
    <t>CP3-UF3.1-CM-021</t>
  </si>
  <si>
    <t>UF3,2</t>
  </si>
  <si>
    <t>CP3-UF3.2-DC-024</t>
  </si>
  <si>
    <t>Actualizacion por propietario, falta actualizar</t>
  </si>
  <si>
    <t>CP3-UF3.2-DC-033C</t>
  </si>
  <si>
    <t>Falta concep de menor area</t>
  </si>
  <si>
    <t>CP3-UF3.2-DC-039</t>
  </si>
  <si>
    <t>Preguntar a Juanita</t>
  </si>
  <si>
    <t>CP3-UF3.2-DC-049</t>
  </si>
  <si>
    <t>Falta desicion de la ANI por meno area</t>
  </si>
  <si>
    <t>CP3-UF3.2-DC-050</t>
  </si>
  <si>
    <t>CP3-UF3.2-DC-051</t>
  </si>
  <si>
    <t>CP3-UF3.2-DC-025</t>
  </si>
  <si>
    <t>pendiente de la adquisicion de mayor area, P16, se  debe ir a insumos</t>
  </si>
  <si>
    <t>Avaluo 898</t>
  </si>
  <si>
    <t>CP3-UF3.2-DC-011</t>
  </si>
  <si>
    <t>En elaboracion</t>
  </si>
  <si>
    <t>CP3-UF3.2-DC-016</t>
  </si>
  <si>
    <t>CP3-UF3.2-DC-005</t>
  </si>
  <si>
    <t>promesa firmada</t>
  </si>
  <si>
    <t>CP3-UF3.2-DC-009</t>
  </si>
  <si>
    <t>CP3-UF3.2-DC-018</t>
  </si>
  <si>
    <t>CP3-UF3.2-DC-019B</t>
  </si>
  <si>
    <t>en elaboración de la minuta de escritura</t>
  </si>
  <si>
    <t>CP3-UF3.2-DC-022</t>
  </si>
  <si>
    <t>CP3-UF3.2-DC-035</t>
  </si>
  <si>
    <t>pendiente de entregar para expropiación, P16, debemos establecer una fecha para entregar a expropiacion</t>
  </si>
  <si>
    <t>CP3-UF3.2-INT-M-003</t>
  </si>
  <si>
    <t>pendiente de entregar para expropiación, se entrega 23/10/2019</t>
  </si>
  <si>
    <t>CP3-UF3.2-DC-008</t>
  </si>
  <si>
    <t>en elaboración de la escritura aclaratoria</t>
  </si>
  <si>
    <t>CP3-UF3.2-DC-044B</t>
  </si>
  <si>
    <t>en insumos , dadoq ue toca incluir unas adecuaciones bajo solicitud de la ani</t>
  </si>
  <si>
    <t>UF4</t>
  </si>
  <si>
    <t>CP3-UF4-CM-007</t>
  </si>
  <si>
    <t>objetado</t>
  </si>
  <si>
    <t>CP3-UF4-CM-019</t>
  </si>
  <si>
    <t>Se debe cambiar nombre de predio</t>
  </si>
  <si>
    <t>CP3-UF4-CMSCN-004</t>
  </si>
  <si>
    <t>Predio baldio</t>
  </si>
  <si>
    <t>CP3-UF4-CM-011</t>
  </si>
  <si>
    <t>CP3-UF4-CM-002</t>
  </si>
  <si>
    <t>No acepto la oferta de compra</t>
  </si>
  <si>
    <t>CP3-UF4-CMSCN-002</t>
  </si>
  <si>
    <t>Carcelar oferta de compra y para previa</t>
  </si>
  <si>
    <t>CP3-UF4-CMSCN-016</t>
  </si>
  <si>
    <t>Pendiente pago de predial</t>
  </si>
  <si>
    <t>CP3-UF4-CMSCN-017</t>
  </si>
  <si>
    <t>Pendiente saneamiento para escritura</t>
  </si>
  <si>
    <t>CP3-UF4-CMSCN-018</t>
  </si>
  <si>
    <t>CP3-UF4-CM-010</t>
  </si>
  <si>
    <t>Para firma de escritura</t>
  </si>
  <si>
    <t>CP3-UF4-CMSCN-007</t>
  </si>
  <si>
    <t>CP3-UF4-CMSCN-008</t>
  </si>
  <si>
    <t>aprobado</t>
  </si>
  <si>
    <t>19/20/2019</t>
  </si>
  <si>
    <t>CP3-UF4-CMSCN-014</t>
  </si>
  <si>
    <t>UF5</t>
  </si>
  <si>
    <t>FREDY-LEIDY-SEBASTIAN / LINA A</t>
  </si>
  <si>
    <t>CP3-UF5-CM-038</t>
  </si>
  <si>
    <t>MONÁ</t>
  </si>
  <si>
    <t>CP3-UF5-CM-056</t>
  </si>
  <si>
    <t>MARMATO</t>
  </si>
  <si>
    <t>CP3-UF5-CMSCN-010</t>
  </si>
  <si>
    <t>NIÑO DIOS</t>
  </si>
  <si>
    <t>CP3-UF5-CMSCN-017</t>
  </si>
  <si>
    <t>SE ENVIO CON UNA ADECUACIOND EA REA SOBRANTE, LA INTERVENTORIA PIDE UN DISEÑO DE ADECUACION DEL AREA SOBRANTE</t>
  </si>
  <si>
    <t>CP3-UF5-CMSCN-020</t>
  </si>
  <si>
    <t>AGUAS CLARAS</t>
  </si>
  <si>
    <t>CP3-UF5-CMSCN-021</t>
  </si>
  <si>
    <t>CP3-UF5-CMSCN-024</t>
  </si>
  <si>
    <t>CP3-UF5-CMSCN-025</t>
  </si>
  <si>
    <t>cambiar la fecha con freddy, revisar si estaba aprobado</t>
  </si>
  <si>
    <t>CP3-UF5-CMSCN-027</t>
  </si>
  <si>
    <t>CP3-UF5-CMSCN-028</t>
  </si>
  <si>
    <t>CP3-UF5-CMSCN-029</t>
  </si>
  <si>
    <t>desaparece con el 30, revisara para sacar sabana y tira</t>
  </si>
  <si>
    <t>CP3-UF5-CMSCN-032</t>
  </si>
  <si>
    <t>CP3-UF5-CMSCN-033</t>
  </si>
  <si>
    <t>CP3-UF5-CMSCN-004</t>
  </si>
  <si>
    <t xml:space="preserve">EL PLAYÓN:      </t>
  </si>
  <si>
    <t>SERGIO R-PAOLA-LINA A</t>
  </si>
  <si>
    <t>CP3-UF5-CM-008</t>
  </si>
  <si>
    <t>CP3-UF5-CM-014</t>
  </si>
  <si>
    <t>LA FELISA</t>
  </si>
  <si>
    <t>CP3-UF5-CM-026</t>
  </si>
  <si>
    <t>falta desarrollabilidad</t>
  </si>
  <si>
    <t>CP3-UF5-CM-026A</t>
  </si>
  <si>
    <t>CP3-UF5-CM-026B</t>
  </si>
  <si>
    <t>CP3-UF5-CM-026C</t>
  </si>
  <si>
    <t>CP3-UF5-CM-027</t>
  </si>
  <si>
    <t>CP3-UF5-CM-028</t>
  </si>
  <si>
    <t>CP3-UF5-CM-031</t>
  </si>
  <si>
    <t>pendiente de papeles</t>
  </si>
  <si>
    <t>CP3-UF5-CMSCN-001</t>
  </si>
  <si>
    <t>Esta en juridico</t>
  </si>
  <si>
    <t xml:space="preserve">EL PALO   </t>
  </si>
  <si>
    <t>CP3-UF5-CMSCN-034</t>
  </si>
  <si>
    <t>Esta en social</t>
  </si>
  <si>
    <t>CP3-UF5-CMSCN-035</t>
  </si>
  <si>
    <t>SERGIO R-NATALIA G-DIANA T</t>
  </si>
  <si>
    <t>CP3-UF5-CM-111</t>
  </si>
  <si>
    <t>CHIRAPOTÓ</t>
  </si>
  <si>
    <t>CP3-UF5-CM-113</t>
  </si>
  <si>
    <t>ya se entrego para enviar a interventoria</t>
  </si>
  <si>
    <t>CP3-UF5-CM-115</t>
  </si>
  <si>
    <t>objetado, diseños</t>
  </si>
  <si>
    <t>CP3-UF5-CMSCN-041</t>
  </si>
  <si>
    <t>Retomar por objeciones</t>
  </si>
  <si>
    <t>CP3-UF5-CMSCN-041A</t>
  </si>
  <si>
    <t>CP3-UF5-CMSCN-042</t>
  </si>
  <si>
    <t>Problemas de diseño de meco</t>
  </si>
  <si>
    <t>LA MARÍA</t>
  </si>
  <si>
    <t>CP3-UF5-CMSCN-043</t>
  </si>
  <si>
    <t>propietario solicita cambios</t>
  </si>
  <si>
    <t>CP3-UF5-CMSCN-044</t>
  </si>
  <si>
    <t>CP3-UF5-CMSCN-045</t>
  </si>
  <si>
    <t>CP3-UF5-CMSCN-046</t>
  </si>
  <si>
    <t>CP3-UF5-CMSCN-047</t>
  </si>
  <si>
    <t>aprobado pero debe modificarse por solicitud de propietario</t>
  </si>
  <si>
    <t>CP3-UF5-CMSCN-048</t>
  </si>
  <si>
    <t>CP3-UF5-CMSCN-049</t>
  </si>
  <si>
    <t>CP3-UF5-CMSCN-050</t>
  </si>
  <si>
    <t>CP3-UF5-CMSCN-051</t>
  </si>
  <si>
    <t>PIPINTÁ</t>
  </si>
  <si>
    <t>CP3-UF5-CMSCN-052</t>
  </si>
  <si>
    <t>CP3-UF5-CMSCN-053</t>
  </si>
  <si>
    <t>ALEJANDRO-PAOLA-JUANITA</t>
  </si>
  <si>
    <t>CP3-UF5-CM-131</t>
  </si>
  <si>
    <t>Compra de menor area</t>
  </si>
  <si>
    <t>CP3-UF5-CM-250</t>
  </si>
  <si>
    <t>en elaboracion, varias mejoras</t>
  </si>
  <si>
    <t>LA BOCANA</t>
  </si>
  <si>
    <t>CP3-UF5-CM-251</t>
  </si>
  <si>
    <t>en elaboracion</t>
  </si>
  <si>
    <t>CP3-UF5-CM-255</t>
  </si>
  <si>
    <t>CP3-UF5-CM-297</t>
  </si>
  <si>
    <t>CP3-UF5-CMSCN-065</t>
  </si>
  <si>
    <t>Aclaracion de municipio de notariado y registro</t>
  </si>
  <si>
    <t>CP3-UF5-CMSCN-066</t>
  </si>
  <si>
    <t>en elaboracion, REVISAR SANEAMIENTO</t>
  </si>
  <si>
    <t>CP3-UF5-CMSCN-055</t>
  </si>
  <si>
    <t>CP3-UF5-CMSCN-056</t>
  </si>
  <si>
    <t>El insumo nose puede generara pq se cae el talud lo caul genera cambios frecuentes de insumos</t>
  </si>
  <si>
    <t>SerREs2019*</t>
  </si>
  <si>
    <t>CP3-UF5-CMSCN-007</t>
  </si>
  <si>
    <t>CP3-UF5-CM-006</t>
  </si>
  <si>
    <t>falta 898</t>
  </si>
  <si>
    <t>CP3-UF5-CM-012</t>
  </si>
  <si>
    <t>CP3-UF5-CM-013</t>
  </si>
  <si>
    <t>CP3-UF5-CM-015</t>
  </si>
  <si>
    <t>CP3-UF5-CM-016</t>
  </si>
  <si>
    <t>CP3-UF5-CM-017</t>
  </si>
  <si>
    <t>CP3-UF5-CM-018</t>
  </si>
  <si>
    <t>CP3-UF5-CM-019</t>
  </si>
  <si>
    <t>CP3-UF5-CM-020</t>
  </si>
  <si>
    <t>CP3-UF5-CM-021</t>
  </si>
  <si>
    <t>CP3-UF5-CM-022</t>
  </si>
  <si>
    <t>CP3-UF5-CM-023</t>
  </si>
  <si>
    <t>CP3-UF5-CM-024</t>
  </si>
  <si>
    <t>CP3-UF5-CM-024A</t>
  </si>
  <si>
    <t>CP3-UF5-CM-025</t>
  </si>
  <si>
    <t>CP3-UF5-CM-029</t>
  </si>
  <si>
    <t>CP3-UF5-CM-030</t>
  </si>
  <si>
    <t>CP3-UF5-CM-044</t>
  </si>
  <si>
    <t>CP3-UF5-CMSCN-011</t>
  </si>
  <si>
    <t>CP3-UF5-CMSCN-026</t>
  </si>
  <si>
    <t>CP3-UF5-CMSCN-030</t>
  </si>
  <si>
    <t>CP3-UF5-CMSCN-003A</t>
  </si>
  <si>
    <t>CP3-UF5-CM-070</t>
  </si>
  <si>
    <t>CP3-UF5-CM-071</t>
  </si>
  <si>
    <t>CP3-UF5-CM-112</t>
  </si>
  <si>
    <t>CP3-UF5-CM-053</t>
  </si>
  <si>
    <t>CP3-UF5-CMSCN-012</t>
  </si>
  <si>
    <t>Social</t>
  </si>
  <si>
    <t>CP3-UF5-CMSCN-022</t>
  </si>
  <si>
    <t>CP3-UF5-CMSCN-031</t>
  </si>
  <si>
    <t>CP3-UF5-CMSCN-006</t>
  </si>
  <si>
    <t>CP3-UF5-CMSCN-039</t>
  </si>
  <si>
    <t>CP3-UF5-CMSCN-040</t>
  </si>
  <si>
    <t>CP3-UF5-CM-136</t>
  </si>
  <si>
    <t>Para interrventoria</t>
  </si>
  <si>
    <t>CP3-UF5-CM-075</t>
  </si>
  <si>
    <t>CP3-UF5-CM-010</t>
  </si>
  <si>
    <t>CP3-UF5-CM-001</t>
  </si>
  <si>
    <t>ya incio tiempos de oferta</t>
  </si>
  <si>
    <t>CP3-UF5-CM-043</t>
  </si>
  <si>
    <t>elaboracion de oferta</t>
  </si>
  <si>
    <t>CP3-UF5-CMSCN-023</t>
  </si>
  <si>
    <t>CP3-UF5-CMSCN-063</t>
  </si>
  <si>
    <t>LA HERRADURA</t>
  </si>
  <si>
    <t>CP3-UF5-CMSCN-064</t>
  </si>
  <si>
    <t>CP3-UF5-CMSCN-059</t>
  </si>
  <si>
    <t>CP3-UF5-CMSCN-014</t>
  </si>
  <si>
    <t>programar la fecha de escrituracion, nos falta plata para esto</t>
  </si>
  <si>
    <t>CP3-UF5-CMSCN-036</t>
  </si>
  <si>
    <t>Están pidiendo aaceso para firmar EP</t>
  </si>
  <si>
    <t>CP3-UF5-CMSCN-002</t>
  </si>
  <si>
    <t xml:space="preserve">No se puede escriturar hasta que no se solucione el tema de la escuela  </t>
  </si>
  <si>
    <t>CP3-UF5-CMSCN-008</t>
  </si>
  <si>
    <t>CP3-UF5-CMSCN-038</t>
  </si>
  <si>
    <t>CP3-UF5-CMSCN-057</t>
  </si>
  <si>
    <t>en elaboración de promesa</t>
  </si>
  <si>
    <t>CP3-UF5-CMSCN-058</t>
  </si>
  <si>
    <t>CP3-UF5-CMSCN-060</t>
  </si>
  <si>
    <t>el predio tiene un problema de areas, este predio tiene un lio con otro predio revisar que se va hacer y fechas, preguntar Ing Andres</t>
  </si>
  <si>
    <t>EL BOGA</t>
  </si>
  <si>
    <t>CP3-UF5-CMSCN-061</t>
  </si>
  <si>
    <t>en elaboración de minuta</t>
  </si>
  <si>
    <t>CP3-UF5-CMSCN-062</t>
  </si>
  <si>
    <t>previa a la firma de la escritura los mejoratarios deben de firmar y entregar las mejoras</t>
  </si>
  <si>
    <t>CP3-UF5-CMSCN-009</t>
  </si>
  <si>
    <t>CP3-UF5-CMSCN-013</t>
  </si>
  <si>
    <t>no hay plata, al señor le falta certificado de pago de impuesto de predial, se piensa expropiar dado que el señor puede que no acepte</t>
  </si>
  <si>
    <t>CP3-UF5-CMSCN-016</t>
  </si>
  <si>
    <t>programar la fecha de escrituracion</t>
  </si>
  <si>
    <t>CP3-UF5-CMSCN-005</t>
  </si>
  <si>
    <t>CP3-UF5-CM-069</t>
  </si>
  <si>
    <t>CP3-UF5-CMSCN-037</t>
  </si>
  <si>
    <t>CP3-UF5-CMSCN-003</t>
  </si>
  <si>
    <t>no se ha pagado el predio</t>
  </si>
  <si>
    <t>CP3-UF5-CM-149</t>
  </si>
  <si>
    <t>COLOR</t>
  </si>
  <si>
    <t>REVISADO</t>
  </si>
  <si>
    <t>ABSCISAS Y AREAS</t>
  </si>
  <si>
    <t>Estado ambiental</t>
  </si>
  <si>
    <t>Funcion predio</t>
  </si>
  <si>
    <t>Estado predio</t>
  </si>
  <si>
    <t>TUVO ERROR, (YA ESTA CORREGIDO)</t>
  </si>
  <si>
    <t xml:space="preserve"> </t>
  </si>
  <si>
    <t>NO ESTA APROBADO AUN (NO SE AH CORREGIDO)</t>
  </si>
  <si>
    <t>1 SI</t>
  </si>
  <si>
    <t>Calzada</t>
  </si>
  <si>
    <t>Sin intervenir</t>
  </si>
  <si>
    <t>ABSCISAS AREAS Y AVALUO</t>
  </si>
  <si>
    <t>0 NO</t>
  </si>
  <si>
    <t>Derecho de via</t>
  </si>
  <si>
    <t>En construccion</t>
  </si>
  <si>
    <t>Conformacion talud</t>
  </si>
  <si>
    <t>Pavimentado</t>
  </si>
  <si>
    <t>Pte Vehicular</t>
  </si>
  <si>
    <t>Pte Peatonal</t>
  </si>
  <si>
    <t>Retorno</t>
  </si>
  <si>
    <t>Relleno o botadero</t>
  </si>
  <si>
    <t>Otros</t>
  </si>
  <si>
    <t>CP3-UF3.2-DC-012</t>
  </si>
  <si>
    <t>CP3-UF3.2-DC-013</t>
  </si>
  <si>
    <t>CP3-UF3.2-DC-026</t>
  </si>
  <si>
    <t>CP3-UF3.2-DC-030</t>
  </si>
  <si>
    <t>CP3-UF3.1-INT-TP-002</t>
  </si>
  <si>
    <t>CP3-UF3.1-INT-TP-001</t>
  </si>
  <si>
    <t>CP3-UF3.2-DC-049A</t>
  </si>
  <si>
    <t>CP3-UF4-CMSCN-026</t>
  </si>
  <si>
    <t>CP3-UF5-CM-135</t>
  </si>
  <si>
    <t>No.</t>
  </si>
  <si>
    <t xml:space="preserve">Nº FICHA PREDIAL </t>
  </si>
  <si>
    <t>TRAYECTO</t>
  </si>
  <si>
    <t>MUNICIPIO</t>
  </si>
  <si>
    <t xml:space="preserve">PROPIETARIO </t>
  </si>
  <si>
    <t>CEDULA</t>
  </si>
  <si>
    <t>ABSCISA INICIAL</t>
  </si>
  <si>
    <t>ABSCISA FINAL</t>
  </si>
  <si>
    <t>Longitud Efectiva (m)</t>
  </si>
  <si>
    <t>ÁREA TERR. REQ. (m2)</t>
  </si>
  <si>
    <t>ÁREA CONST. REQ. (m2)</t>
  </si>
  <si>
    <t>FECHA DE ELABORACION</t>
  </si>
  <si>
    <t>FECHA APROBACIÓN</t>
  </si>
  <si>
    <t xml:space="preserve">FECHA DE ENTREGA DEL AVALUO 1 </t>
  </si>
  <si>
    <t>VALOR CONSTRUCCIÓN</t>
  </si>
  <si>
    <t>VALOR CULTIVOS Y ESPECIES</t>
  </si>
  <si>
    <t>VALOR CONSTRUCCIONES ANEXAS.</t>
  </si>
  <si>
    <t xml:space="preserve">VALOR TOTAL AVALÚO 1 </t>
  </si>
  <si>
    <t>VALOR</t>
  </si>
  <si>
    <t>PIV</t>
  </si>
  <si>
    <t>OBSERVACIONES GENERALES</t>
  </si>
  <si>
    <t>VALOR TOTAL</t>
  </si>
  <si>
    <t>CP3-UF1-SC-001</t>
  </si>
  <si>
    <t>JUAN ALBERTO PARRA GOMEZ</t>
  </si>
  <si>
    <t>LA NACION A TRAVES DEL FONDO PARA LA REHABILITACION, INVERSION SOCIAL Y LUCHA CONTRA EL CRIMEN ORGANIZADO (FRISCO) ADMINISTRADO POR  LA SOCIEDAD DE ACTIVOS ESPECIALES S.A.S (SAE)</t>
  </si>
  <si>
    <t>$1.471.319.265,00</t>
  </si>
  <si>
    <t>CP3-UF1-MSC-001C</t>
  </si>
  <si>
    <t>FUNDACION CENTRO DE BIENESTAR DELANCIANO NAZARETH</t>
  </si>
  <si>
    <t>$1.884.479.059,00</t>
  </si>
  <si>
    <t>CP3-UF1-MSC-001D</t>
  </si>
  <si>
    <t>GENTIL MONEDERO SARMIENTO</t>
  </si>
  <si>
    <t>EPSCOLM-0773-19</t>
  </si>
  <si>
    <t>CP3-UF1-M-001A</t>
  </si>
  <si>
    <t>MUNICIPIO DE LA VIRGINA</t>
  </si>
  <si>
    <t>$13.854.430,00</t>
  </si>
  <si>
    <t>CP3-UF1-MSC-001</t>
  </si>
  <si>
    <t>CARMENZA  MEJIA MARULANDA
MARIA DORA VICTORIANA  MEJIA MARULANDA
MARIA ISABEL  MEJIA MARULANDA</t>
  </si>
  <si>
    <t>$892.296.002,00</t>
  </si>
  <si>
    <t>CP3-UF1-MSC-002</t>
  </si>
  <si>
    <t>$572.137.283,00</t>
  </si>
  <si>
    <t>CP3-UF1-MSC-008A</t>
  </si>
  <si>
    <t>JAVIER MARTIN GARCIA JARAMILLO</t>
  </si>
  <si>
    <t>$16.341.701,00</t>
  </si>
  <si>
    <t>CP3-UF1-M-008</t>
  </si>
  <si>
    <t>MARIA CRISTINA GARCIA DE DIAZ</t>
  </si>
  <si>
    <t>$92.279.896,00</t>
  </si>
  <si>
    <t>CP3-UF1-MSC-008B</t>
  </si>
  <si>
    <t>$19.854.464,00</t>
  </si>
  <si>
    <t>CP3-UF1-MSC-008C</t>
  </si>
  <si>
    <t>CARMEN GARCIA DE RAMIREZ</t>
  </si>
  <si>
    <t>$20.520.838,00</t>
  </si>
  <si>
    <t>CP3-UF1-MSC-008D</t>
  </si>
  <si>
    <t>MANUEL CAMPOS GARCIA</t>
  </si>
  <si>
    <t>$19.853.064,00</t>
  </si>
  <si>
    <t>CP3-UF1-SC-009</t>
  </si>
  <si>
    <t xml:space="preserve">LA NACION A TRAVES DEL FONDO PARA LA REHABILITACION, INVERSION SOCIAL Y LUCHA CONTRA EL CRIMEN ORGANIZADO (FRISCO) ADMINISTRADO POR  LA SOCIEDAD DE ACTIVOS ESPECIALES S.A.S (SAE)
LINA MARCELA HENAO GONZALEZ 
CARLOS ANDRES HENAO GONZALEZ 
OLGA PATRICIA HENAO GONZALEZ </t>
  </si>
  <si>
    <t>CP3-UF1-M-009</t>
  </si>
  <si>
    <t>MANUEL CAMPOS GARCIA
CARMEN GARCIA DE RAMIREZ
MARIA CRISTINA GARCIA DE DÍAZ
JAVIER MARTIN GARCIA DE JARAMILLO</t>
  </si>
  <si>
    <t>$19.795.740,00</t>
  </si>
  <si>
    <t>CP3-UF1-M-010</t>
  </si>
  <si>
    <t>JOSE NOEL AMAYA CARDENAS</t>
  </si>
  <si>
    <t>$89.562.250,00</t>
  </si>
  <si>
    <t>CP3-UF1-SC-010</t>
  </si>
  <si>
    <t>CP3-UF1-SC-011</t>
  </si>
  <si>
    <t>CP3-UF1-M-026</t>
  </si>
  <si>
    <t>LUZ GRACIELA HOYOS MARIN</t>
  </si>
  <si>
    <t>$7.861.839,00</t>
  </si>
  <si>
    <t>CP3-UF1-M-025</t>
  </si>
  <si>
    <t>INVERSIONES GAR Y ASOCIADOS S.A.S</t>
  </si>
  <si>
    <t>$5.554.855,00</t>
  </si>
  <si>
    <t>CP3-UF1-M-027</t>
  </si>
  <si>
    <t>JESUS ANTONIO CALVO TORRES</t>
  </si>
  <si>
    <t>$8.017.767,00</t>
  </si>
  <si>
    <t>CP3-UF1-M-030</t>
  </si>
  <si>
    <t>JAVIER HERNAN CARDENAS PATIÑO
ROLANDO LÓPEZ ARISTIZABAL</t>
  </si>
  <si>
    <t>CP3-UF1-M-038</t>
  </si>
  <si>
    <t>GERMAN LOZANO LOZANO
LUZ AMPARO MUÑOZ RESTREPO</t>
  </si>
  <si>
    <t>$29.797.229,00</t>
  </si>
  <si>
    <t>CP3-UF1-M-039</t>
  </si>
  <si>
    <t>JULIO CESAR CORREA DAVILA</t>
  </si>
  <si>
    <t>CP3-UF1-MSC-002A</t>
  </si>
  <si>
    <t>JUAN CARLOS AGUIRRE TORRES</t>
  </si>
  <si>
    <t>$144.948.952,00</t>
  </si>
  <si>
    <t>CP3-UF1-SC-013</t>
  </si>
  <si>
    <t>CP3-UF1-M-043</t>
  </si>
  <si>
    <t>CONSTRUCCIONES EL CAIRO S.A.S</t>
  </si>
  <si>
    <t>$95.967.737,00</t>
  </si>
  <si>
    <t>CP3-UF1-M-045</t>
  </si>
  <si>
    <t>HERNANDO ROMAN SANCHEZ</t>
  </si>
  <si>
    <t>$4.508.796,00</t>
  </si>
  <si>
    <t>CP3-UF1-M-046</t>
  </si>
  <si>
    <t>MONICA MARIANA PEREZ RAMIREZ</t>
  </si>
  <si>
    <t>$1.573.254,00</t>
  </si>
  <si>
    <t>CP3-UF1-M-047</t>
  </si>
  <si>
    <t>$5.382.480,00</t>
  </si>
  <si>
    <t>CP3-UF1-M-048</t>
  </si>
  <si>
    <t>$1.643.662,00</t>
  </si>
  <si>
    <t>CP3-UF1-M-049</t>
  </si>
  <si>
    <t>HERNANDO ROMAN SANCHEZ
MONICA MARIANA PEREZ RAMIREZ</t>
  </si>
  <si>
    <t>$1.717.705,00</t>
  </si>
  <si>
    <t>CP3-UF1-M-050</t>
  </si>
  <si>
    <t>$2.070.619,00</t>
  </si>
  <si>
    <t>CP3-UF1-M-051</t>
  </si>
  <si>
    <t>$1.967.690,00</t>
  </si>
  <si>
    <t>CP3-UF1-M-052</t>
  </si>
  <si>
    <t>CP3-UF1-M-053</t>
  </si>
  <si>
    <t>$2.104.700,00</t>
  </si>
  <si>
    <t>CP3-UF1-M-054</t>
  </si>
  <si>
    <t>$2.245.334,00</t>
  </si>
  <si>
    <t>CP3-UF1-M-055</t>
  </si>
  <si>
    <t xml:space="preserve">HERNANDO ROMAN SANCHEZ </t>
  </si>
  <si>
    <t>$2.095.780,00</t>
  </si>
  <si>
    <t>CP3-UF1-M-056</t>
  </si>
  <si>
    <t>$2.182.960,00</t>
  </si>
  <si>
    <t>CP3-UF1-M-057</t>
  </si>
  <si>
    <t>$2.239.345,00</t>
  </si>
  <si>
    <t>CP3-UF1-M-058</t>
  </si>
  <si>
    <t>CP3-UF1-M-059</t>
  </si>
  <si>
    <t>$1.776.660,00</t>
  </si>
  <si>
    <t>CP3-UF1-M-060</t>
  </si>
  <si>
    <t>$1.504.150,00</t>
  </si>
  <si>
    <t>CP3-UF1-M-061</t>
  </si>
  <si>
    <t>$1.654.150,00</t>
  </si>
  <si>
    <t>CP3-UF1-M-062</t>
  </si>
  <si>
    <t>$2.342.937,00</t>
  </si>
  <si>
    <t>CONDOMINIO CAMPESTRE ROYAL CLUB</t>
  </si>
  <si>
    <t>$221.089.170,00</t>
  </si>
  <si>
    <t>CP3-UF1-MSC-003</t>
  </si>
  <si>
    <t>OLGA PATRICIA HENAO GONZALEZ
LINA MARCELA HENAO GONZALEZ
CARLOS ANDRES HENAO GONZALEZ
RAMIRO RETREPO CADAVID</t>
  </si>
  <si>
    <t>$1.106.150.586,00</t>
  </si>
  <si>
    <t>CP3-UF1-M-064</t>
  </si>
  <si>
    <t xml:space="preserve">MARIO DE JESUS RAMIREZ OSORIO
</t>
  </si>
  <si>
    <t>$92.846.041,00</t>
  </si>
  <si>
    <t>CP3-UF1-MSC-003A</t>
  </si>
  <si>
    <t>ASOCIACION DE MILITARES RETIRADOS DE RISARALDA ASOMIR</t>
  </si>
  <si>
    <t>$324.748.995,00</t>
  </si>
  <si>
    <t>CP3-UF1-MSC-003B</t>
  </si>
  <si>
    <t>HUGO BELTRAN CORREA</t>
  </si>
  <si>
    <t>$416.450.056,20</t>
  </si>
  <si>
    <t>CP3-UF1-SC-015</t>
  </si>
  <si>
    <t>FABIOLA OBANDO RAMIREZ</t>
  </si>
  <si>
    <t>CP3-UF1-SC-018</t>
  </si>
  <si>
    <t>MARIA ELENA CORREA GONZALEZ</t>
  </si>
  <si>
    <t>CP3-UF1-M-065</t>
  </si>
  <si>
    <t>AGROCALAMAR S.A.S</t>
  </si>
  <si>
    <t>$64.655.777,00</t>
  </si>
  <si>
    <t>CP3-UF1-SC-019</t>
  </si>
  <si>
    <t>FRANCISCO ASPRILLA RAMIREZ</t>
  </si>
  <si>
    <t>DIANA PATRICIA SANCHEZ JARAMILLO
JUAN DAVID DUQUE SANCHEZ</t>
  </si>
  <si>
    <t>$172.411.041,00</t>
  </si>
  <si>
    <t>CP3-UF1-M-066</t>
  </si>
  <si>
    <t>MARIA CRISTINA BERNAL DE PARRA
JAVIER PARRA MORENO</t>
  </si>
  <si>
    <t>$196.920.802,00</t>
  </si>
  <si>
    <t>CP3-UF1-M-067</t>
  </si>
  <si>
    <t>MARIA DE LOS ANGELES CARDONA DE PARRA</t>
  </si>
  <si>
    <t>$205.427.777,00</t>
  </si>
  <si>
    <t>CP3-UF1-M-068A</t>
  </si>
  <si>
    <t>COOPERATIVA MULTIACTIVA DE TRABAJADORES DE EMPRESA DE SERVICIOS PUBLICOS DE PEREIRA RISARALDA</t>
  </si>
  <si>
    <t>$487.347.792,00</t>
  </si>
  <si>
    <t>CP3-UF1-SC-021</t>
  </si>
  <si>
    <t>ESTHER JULIA CARDONA RESTREPO</t>
  </si>
  <si>
    <t>CP3-UF1-M-070</t>
  </si>
  <si>
    <t>BEATRIZ HELENA ALZATE HINCAPIE                                                                             MARTHA ISABEL ALZATE HINCAPIE                                                                            OSCAR JAIME ALZATE HINCAPIE                                                                                          PABLO ENRIQUE ALZATE HINCAPIE                                                                                      JUAN ALEJANDRO ALZATE IDARRAGA                                                                      SALOME ALZATE ROMERO</t>
  </si>
  <si>
    <t>$331.911.467,00</t>
  </si>
  <si>
    <t>CP3-UF1-M-071</t>
  </si>
  <si>
    <t>$94.367.184,00</t>
  </si>
  <si>
    <t>CP3-UF1-MSC-003D</t>
  </si>
  <si>
    <t>FOLLAJES DEL NILO S A S</t>
  </si>
  <si>
    <t>$380.086.591,00</t>
  </si>
  <si>
    <t>CP3-UF1-MSC-004</t>
  </si>
  <si>
    <t>MILTON MARINO MEJIA RAMIREZ
MARIA DE JESUS GONZALEZ HERNANDEZ</t>
  </si>
  <si>
    <t>$710.856.128,00</t>
  </si>
  <si>
    <t>CP3-UF1-M-072</t>
  </si>
  <si>
    <t>OSCAR DE JESUS BERMUDEZ MORA</t>
  </si>
  <si>
    <t>$601.756.752,00</t>
  </si>
  <si>
    <t>CP3-UF1-M-074</t>
  </si>
  <si>
    <t>ALEJANDRO ECHAVARRIA ABAD</t>
  </si>
  <si>
    <t>$425.799.877,00</t>
  </si>
  <si>
    <t>CP3-UF1-SC-023</t>
  </si>
  <si>
    <t>CP3-UF1-MSC-004B</t>
  </si>
  <si>
    <t>MARTHA LUCIA PEREZ CARDONA
MARIA NAZARETH CARDONA DE PEREZ
CARMEN ADRIANA PEREZ CARDONA
MARIBEL PEREZ CARDONA</t>
  </si>
  <si>
    <t>$265.766.812,00</t>
  </si>
  <si>
    <t>CP3-UF1-M-075</t>
  </si>
  <si>
    <t>TERESA JARAMILLO ABAD</t>
  </si>
  <si>
    <t>$203.975.826,00</t>
  </si>
  <si>
    <t>CP3-UF1-MSC-004A</t>
  </si>
  <si>
    <t>CERRITOS S.A</t>
  </si>
  <si>
    <t>$445.059.629,00</t>
  </si>
  <si>
    <t>CP3-UF1-M-076C</t>
  </si>
  <si>
    <t>ALIRIO FERREIRA ROMERO
YOLANDA SANCHEZ CONDE</t>
  </si>
  <si>
    <t>$98.416.494,00</t>
  </si>
  <si>
    <t>CP3-UF1-M-076A</t>
  </si>
  <si>
    <t>GIOVANNY ANDRES CARDONA AGUDELO
HERNAN DE JESUS LOPEZ VARELA</t>
  </si>
  <si>
    <t>$144.229.028,00</t>
  </si>
  <si>
    <t>CP3-UF1-M-076B</t>
  </si>
  <si>
    <t>BRAYAN ALBERTO OROZCO MONTOYA</t>
  </si>
  <si>
    <t>$98.098.410,00</t>
  </si>
  <si>
    <t>CP3-UF1-M-077</t>
  </si>
  <si>
    <t>MARIA YOLANDA OSORIO LEIVA</t>
  </si>
  <si>
    <t>$16.213.011,00</t>
  </si>
  <si>
    <t>CP3-UF1-M-005</t>
  </si>
  <si>
    <t>ALVARO MONTOYA PUERTA</t>
  </si>
  <si>
    <t>$256.840.190,00</t>
  </si>
  <si>
    <t>CP3-UF1-SC-025</t>
  </si>
  <si>
    <t xml:space="preserve">ANDRES GAVIRIA GARCIA
ANA MARIA GAVIRIA GARCIA
CARLOS GERMAN GAVIRIA GARCIA
JUAN MANUEL GAVIRIA GARCIA </t>
  </si>
  <si>
    <t>$859.038.338,00</t>
  </si>
  <si>
    <t>CP3-UF1-M-077A</t>
  </si>
  <si>
    <t>INVER-NIJHOLT&amp; RAMÍREZ SAS</t>
  </si>
  <si>
    <t>$23.942.484,00</t>
  </si>
  <si>
    <t>MARTHA LUCIA CORREA GIRALD
HECTOR MARIO RUIZ BERMUDEZ</t>
  </si>
  <si>
    <t>$137.705.729,00</t>
  </si>
  <si>
    <t>OSCAR MAURICIO CORREA GIRALDO</t>
  </si>
  <si>
    <t>$129.907.067,00</t>
  </si>
  <si>
    <t>CONDOMINIO VALLE DEL ACAPULCO PH</t>
  </si>
  <si>
    <t>$624.198.709,00</t>
  </si>
  <si>
    <t>CP3-UF1-MSC-005B</t>
  </si>
  <si>
    <t>$341.517.868,00</t>
  </si>
  <si>
    <t>CP3-UF1-MSC-006</t>
  </si>
  <si>
    <t>$1.425.851.001,00</t>
  </si>
  <si>
    <t>CP3-UF1-M-077E</t>
  </si>
  <si>
    <t>TOMOVE S EN C</t>
  </si>
  <si>
    <t>$231.744.207,00</t>
  </si>
  <si>
    <t>CP3-UF1-M-077F</t>
  </si>
  <si>
    <t>OLGA GRAJALES OCAMPO</t>
  </si>
  <si>
    <t>$29.062.992,00</t>
  </si>
  <si>
    <t>CP3-UF1-M-077G</t>
  </si>
  <si>
    <t>FANNY GRAJALES OCAMPO</t>
  </si>
  <si>
    <t>$56.623.835,00</t>
  </si>
  <si>
    <t>CP3-UF1-M-077H</t>
  </si>
  <si>
    <t>ALBERTO GRAJALES LOPEZ
ALVARO  GRAJALES LOPEZ
JAIME  GRAJALES LOPEZ</t>
  </si>
  <si>
    <t>$67.880.196,00</t>
  </si>
  <si>
    <t>CP3-UF1-M-077I</t>
  </si>
  <si>
    <t>ALIANZA FIDUCIARIA SA</t>
  </si>
  <si>
    <t>$177.964.584,00</t>
  </si>
  <si>
    <t>CP3-UF1-M-077J</t>
  </si>
  <si>
    <t>INVERSIONES E RIVERA E HIJOS S EN C S</t>
  </si>
  <si>
    <t>$33.012.042,00</t>
  </si>
  <si>
    <t>CP3-UF1-M-077K</t>
  </si>
  <si>
    <t>INVERSIONES SANCHEZ ECHEVERRY S EN C S EN LIQUIDACIÓN</t>
  </si>
  <si>
    <t>$35.929.916,00</t>
  </si>
  <si>
    <t>CP3-UF1-MSC-007</t>
  </si>
  <si>
    <t>$724.711.146,00</t>
  </si>
  <si>
    <t>CP3-UF1-MSC-011</t>
  </si>
  <si>
    <t>JOSE ALEJANDRO CASTANO OSPINA
ALFREDO CASTAÑO OSPINA
MARIA LUISA CASTAÑO OSPINA</t>
  </si>
  <si>
    <t>$120.890.003,00</t>
  </si>
  <si>
    <t>CP3-UF1-M-077L</t>
  </si>
  <si>
    <t>JUAN ANTONIO LOPEZ SANCHEZ</t>
  </si>
  <si>
    <t>$49.355.831,00</t>
  </si>
  <si>
    <t>CP3-UF1-MSC-008</t>
  </si>
  <si>
    <t>ANGELA MARIA SOLANO HUERTAS</t>
  </si>
  <si>
    <t>$277.236.875,00</t>
  </si>
  <si>
    <t>CP3-UF1-MSC-009</t>
  </si>
  <si>
    <t>BLANCA MARGARITA MUNERA GOMEZ
MARIO GOMEZ ESCOBAR
SG SOLUTIONS SAS</t>
  </si>
  <si>
    <t>$21.544.041,00</t>
  </si>
  <si>
    <t>CP3-UF1-MSC-010</t>
  </si>
  <si>
    <t>$125.003.229,00</t>
  </si>
  <si>
    <t>CP3-UF1-SC-037</t>
  </si>
  <si>
    <t>CP3-UF1-M-083D</t>
  </si>
  <si>
    <t>BLANCA MARGARITA MUNERA GOMEZ
MARIO GOMEZ ESCOBAR</t>
  </si>
  <si>
    <t>$29.123.047,00</t>
  </si>
  <si>
    <t>CP3-UF1-M-083E</t>
  </si>
  <si>
    <t>BLANCA MARGARITA MUNERA GOMEZ 
MARIO GOMEZ ESCOBAR</t>
  </si>
  <si>
    <t>$75.194.717,00</t>
  </si>
  <si>
    <t>CP3-UF1-SC-038</t>
  </si>
  <si>
    <t>SARA MARIA RIOS QUINTERO</t>
  </si>
  <si>
    <t>CP3-UF1-SC-039</t>
  </si>
  <si>
    <t>GILBERTO EFRAIN ORTIZ PABON
JORGE HUMBERTO GOMEZ RAMIREZ</t>
  </si>
  <si>
    <t>CP3-UF1-SC-040</t>
  </si>
  <si>
    <t>ALEYDA RIOS QUINTERO</t>
  </si>
  <si>
    <t>CP3-UF1-M-084</t>
  </si>
  <si>
    <t>JAIRO ZAPATA RIOS</t>
  </si>
  <si>
    <t>$67.811.002,00</t>
  </si>
  <si>
    <t>CP3-UF1-M-085</t>
  </si>
  <si>
    <t>FABIOLA ZAPATA de JARAMILLO</t>
  </si>
  <si>
    <t>$69.593.148,00</t>
  </si>
  <si>
    <t>CP3-UF1-SC-041A</t>
  </si>
  <si>
    <t>EL POBLADO S.A.</t>
  </si>
  <si>
    <t>CP3-UF1-M-086</t>
  </si>
  <si>
    <t>ALICIA JARAMILLO RIOS</t>
  </si>
  <si>
    <t>$397.517.580,00</t>
  </si>
  <si>
    <t>CP3-UF1-SC-042</t>
  </si>
  <si>
    <t>FANNY BERMUDEZ DE BETANCUR
BERNARDO ANTONIO BERMIDEZ
CESAR AUGUSTO BETANCUR GOMEZ</t>
  </si>
  <si>
    <t>CP3-UF1-SC-043</t>
  </si>
  <si>
    <t>JAIME ALONSO CARDENAS URIBE</t>
  </si>
  <si>
    <t>CP3-UF1-MSC-013</t>
  </si>
  <si>
    <t>SILVIO HERNANDEZ RINCON, 
GERMAN HERNANDEZ RINCON, 
JHON JAIRO VALENCIA NIETO
JAIME ALONSO CARDENAS URIBE</t>
  </si>
  <si>
    <t>$91.403.159,00</t>
  </si>
  <si>
    <t>CP3-UF1-MSC-014</t>
  </si>
  <si>
    <t>DAIRO DE JESUS ZAPATA GONZALEZ</t>
  </si>
  <si>
    <t>$77.665.964,00</t>
  </si>
  <si>
    <t>CP3-UF1-M-087</t>
  </si>
  <si>
    <t>INGENIO RISARALDA S A</t>
  </si>
  <si>
    <t>$17.488.414,00</t>
  </si>
  <si>
    <t>CP3-UF1-M-088</t>
  </si>
  <si>
    <t>LUIS ARCADIO BEDOYA SANCHEZ</t>
  </si>
  <si>
    <t>$2.054.523,00</t>
  </si>
  <si>
    <t>CP3-UF1-M-088A</t>
  </si>
  <si>
    <t>JENNIFER LLANOS BEDOYA</t>
  </si>
  <si>
    <t>$561.009.494,00</t>
  </si>
  <si>
    <t>INES RAFAELA SANTAMARIA MEJIA</t>
  </si>
  <si>
    <t>$481.574.725,00</t>
  </si>
  <si>
    <t>CP3-UF1-M-089</t>
  </si>
  <si>
    <t>LUIS FERNANDO BAENA MEJIA</t>
  </si>
  <si>
    <t>$14.367.376,00</t>
  </si>
  <si>
    <t>CP3-UF1-M-090</t>
  </si>
  <si>
    <t>MARTHA PATRICIA CARDONA TORO
FRANCISCO JAVIER MONTOYA SANCHEZ</t>
  </si>
  <si>
    <t>$11.929.590,00</t>
  </si>
  <si>
    <t>CP3-UF1-M-091</t>
  </si>
  <si>
    <t>CONDOMINIO LOS ANDES AREAS COMUNES</t>
  </si>
  <si>
    <t>$149.774.207,00</t>
  </si>
  <si>
    <t>CP3-UF1-M-092</t>
  </si>
  <si>
    <t>FANNY CARDENAS CAMARGO
MARIA CONSUELO MARÍN BERMUDEZ
JESUS ANTONIO MARÍN BERMUDEZ</t>
  </si>
  <si>
    <t>$59.849.693,00</t>
  </si>
  <si>
    <t>CP3-UF1-M-093</t>
  </si>
  <si>
    <t>HELDA LUCIA GOMEZ SALAZAR</t>
  </si>
  <si>
    <t>$27.765.092,00</t>
  </si>
  <si>
    <t>CP3-UF1-M-094</t>
  </si>
  <si>
    <t>MARIA INES TORO GRAJALES
OLGA LUCIA TORO GRAJALES</t>
  </si>
  <si>
    <t>$28.584.835,00</t>
  </si>
  <si>
    <t>CP3-UF1-M-095</t>
  </si>
  <si>
    <t>HERNANDO GORDILLO HINCAPIE</t>
  </si>
  <si>
    <t>$287.426.136,00</t>
  </si>
  <si>
    <t>CP3-UF1-M-096</t>
  </si>
  <si>
    <t>MARIA TERESA SERNA GOMEZ</t>
  </si>
  <si>
    <t>$158.331.157,00</t>
  </si>
  <si>
    <t>CP3-UF1-M-097</t>
  </si>
  <si>
    <t xml:space="preserve">JHON JAIRO CORTES PALACIO
LUZ ADRIANA CORTES PALACIO </t>
  </si>
  <si>
    <t>$314.510.421,00</t>
  </si>
  <si>
    <t>CONDOMINIO CAMPESTRE VILLA DEL RIO (VÍA DE ACCESO EXTERIOR)</t>
  </si>
  <si>
    <t>$9.910.038,00</t>
  </si>
  <si>
    <t>CP3-UF1-M-099</t>
  </si>
  <si>
    <t>GABRIEL GOMEZ VALLEJO</t>
  </si>
  <si>
    <t>$226.769.682,00</t>
  </si>
  <si>
    <t>CONDOMINIO CAMPESTRE LA ESMERALDA</t>
  </si>
  <si>
    <t>$93.640.606,00</t>
  </si>
  <si>
    <t>$13.279.710,00</t>
  </si>
  <si>
    <t>CP3-UF1-M-101</t>
  </si>
  <si>
    <t>NELVY BERMEO ANTURY</t>
  </si>
  <si>
    <t>$321.792.264,00</t>
  </si>
  <si>
    <t>CP3-UF1-M-102</t>
  </si>
  <si>
    <t>ANA SOFIA ARIAS RAMIREZ
JOHAN SEBASTIAN MORA TREJOS
ELIANA CAROLINA MORA TREJOS
NORELIA TREJOS CALVO</t>
  </si>
  <si>
    <t>$216.516.872,00</t>
  </si>
  <si>
    <t>CP3-UF1-M-103</t>
  </si>
  <si>
    <t>FABIO JOSÉ GIRALDO ARISTIZABAL</t>
  </si>
  <si>
    <t>$4.864.500,00</t>
  </si>
  <si>
    <t>CP3-UF1-M-104</t>
  </si>
  <si>
    <t>EFIGAS GAS NATURAL S A E S P</t>
  </si>
  <si>
    <t>$28.264.343,00</t>
  </si>
  <si>
    <t>ORLANDO ECHEVERRY ALZATE, 
MARIA ORFA HERNANDEZ DE OSPINA,
JESUS HERNEY MORENO ROJAS, 
MARIELA OSSA DE MOLINA, 
AMPARO RIVERA ECHEVERRY, 
ALICIA VASQUEZ CARMONA
JULIO CESAR GONZALEZ LIZCANO</t>
  </si>
  <si>
    <t>$80.308.178,00</t>
  </si>
  <si>
    <t>MIGUEL ANGEL RIOS ACEVEDO</t>
  </si>
  <si>
    <t>$660.553.762,00</t>
  </si>
  <si>
    <t>ANGELA MARIA MEJIA SANTAMARIA
ANDRES SANTIAGO MEJIA SANTAMARIA
PEDRO JOSÉ MEJIA SANTAMARIA</t>
  </si>
  <si>
    <t>$1.052.624.949,00</t>
  </si>
  <si>
    <t>$380.488.132,00</t>
  </si>
  <si>
    <t>MARIA MATILDE SANTAMARIA DE CALLE
INES RAFAELA SANTAMARIA DE MEJIA</t>
  </si>
  <si>
    <t>$543.182.826,00</t>
  </si>
  <si>
    <t>INES RAFAELA SANTAMARIA DE MEJIA</t>
  </si>
  <si>
    <t>$215.365.843,00</t>
  </si>
  <si>
    <t>MARIA MATILDE SANTAMARIA DE CALLE</t>
  </si>
  <si>
    <t>$195.796.097,00</t>
  </si>
  <si>
    <t>LAZOS S A</t>
  </si>
  <si>
    <t>$135.469.712,00</t>
  </si>
  <si>
    <t>CP3-UF1-M-108</t>
  </si>
  <si>
    <t>FABIOLA DE SANTA TERESITA MOLINA DE RAMIREZ</t>
  </si>
  <si>
    <t>$63.697.630,00</t>
  </si>
  <si>
    <t>CP3-UF1-MSC-021</t>
  </si>
  <si>
    <t>JOSE BERNARDO ARCILA ALZATE 
JULIAN VALENCIA CASTAÑO
ALBA RUBY VALENCIA CASTAÑO</t>
  </si>
  <si>
    <t>$129.422.492,00</t>
  </si>
  <si>
    <t>CP3-UF1-MSC-022</t>
  </si>
  <si>
    <t>MARIA DEL PILAR MEJIA GONZALEZ
PIEDAD MEJIA GONZALEZ
SANTIAGO MEJÍA GONZALEZ
CARLOS EDUARDO MEJÍA GONZALEZ
MARIA EDILIA MEJÍA GONZALEZ
MARCELA MEJÍA ARANGO
MARÍA DEL SOCORRO MEJÍA DE PEREZ
VICTOR MANUEL PEREZ DORADO</t>
  </si>
  <si>
    <t>$74.070.686,00</t>
  </si>
  <si>
    <t>CP3-UF1-MSC-023</t>
  </si>
  <si>
    <t>MARIA DEL PILAR MEJIA GONZALEZ</t>
  </si>
  <si>
    <t>$53.567.152,00</t>
  </si>
  <si>
    <t>CP3-UF1-M-109</t>
  </si>
  <si>
    <t>RAFAEL GOMEZ HERRERA, 
FELIPE GOMEZ HERRERA Y CIA S EN C</t>
  </si>
  <si>
    <t>$93.112.538,00</t>
  </si>
  <si>
    <t>JUAN MARIA MEJIA RESTREPO</t>
  </si>
  <si>
    <t>CP3-UF1-M-111</t>
  </si>
  <si>
    <t>ERNESTO ARANGO PUERTA</t>
  </si>
  <si>
    <t>$50.428.193,00</t>
  </si>
  <si>
    <t>CP3-UF1-M-112</t>
  </si>
  <si>
    <t>FERNANDO ARANGO PUERTA</t>
  </si>
  <si>
    <t>$38.654.919,00</t>
  </si>
  <si>
    <t>CP3-UF1-M-113</t>
  </si>
  <si>
    <t>RUBEN ARANGO PUERTA</t>
  </si>
  <si>
    <t>$47.179.506,00</t>
  </si>
  <si>
    <t>CP3-UF1-M-114</t>
  </si>
  <si>
    <t>$31.995.605,00</t>
  </si>
  <si>
    <t>CP3-UF1-M-115</t>
  </si>
  <si>
    <t>$34.646.737,00</t>
  </si>
  <si>
    <t>CP3-UF1-MSC-024</t>
  </si>
  <si>
    <t>JOSE HERNAN PACHECO ANAYA</t>
  </si>
  <si>
    <t>$284.791.392,00</t>
  </si>
  <si>
    <t>CP3-UF1-SC-055</t>
  </si>
  <si>
    <t>FABIO RAMIREZ QUINTERO</t>
  </si>
  <si>
    <t>CP3-UF1-SC-056</t>
  </si>
  <si>
    <t>INVERSIONES MAKUIRA S..A.S</t>
  </si>
  <si>
    <t>CP3-UF1-M-116</t>
  </si>
  <si>
    <t>$36.919.933,00</t>
  </si>
  <si>
    <t>CP3-UF1-M-117</t>
  </si>
  <si>
    <t>INVERSIONES MHZ S A S
VALFABOH SAS</t>
  </si>
  <si>
    <t>$356.952.749,00</t>
  </si>
  <si>
    <t>CP3-UF1-SC-057</t>
  </si>
  <si>
    <t>BEATRIZ ELENA MONTES HOYOS</t>
  </si>
  <si>
    <t>CP3-UF1-SC-058</t>
  </si>
  <si>
    <t>ALVARO LOPEZ GIL</t>
  </si>
  <si>
    <t>CP3-UF1-SC-059</t>
  </si>
  <si>
    <t>CARLOS FERNANDO LOPEZ TRUJILLO, 
EDUARDO ALFONSO LOPEZ TRUJILLO, 
MARIA CARIDAD TRUJILLO</t>
  </si>
  <si>
    <t>CP3-UF1-MSC-025</t>
  </si>
  <si>
    <t>JUAN CARLOS MONCADA ESCOBAR</t>
  </si>
  <si>
    <t>$72.843.859,00</t>
  </si>
  <si>
    <t>CP3-UF1-SC-061</t>
  </si>
  <si>
    <t>PORCICULA LA VIRTUD E U</t>
  </si>
  <si>
    <t>CP3-UF1-SC-062</t>
  </si>
  <si>
    <t>MARTIN ESCOBAR PELAEZ</t>
  </si>
  <si>
    <t>CP3-UF1-SC-063</t>
  </si>
  <si>
    <t>ADRIANA PATRICIA ESCOBAR PEREZ</t>
  </si>
  <si>
    <t>CP3-UF1-M-118</t>
  </si>
  <si>
    <t>LILIAN DEL SOCORRO ESCOBAR PELAEZ</t>
  </si>
  <si>
    <t>$96.104.937,00</t>
  </si>
  <si>
    <t>CP3-UF1-SC-064</t>
  </si>
  <si>
    <t>BEATRIZ ELENA LOPEZ FERNANDEZ</t>
  </si>
  <si>
    <t>CP3-UF1-SC-065</t>
  </si>
  <si>
    <t xml:space="preserve">GLORIA MATILDE LOPEZ FERNANDEZ
MARTHA ELENA SANCHEZ GRANADA </t>
  </si>
  <si>
    <t>CP3-UF1-SC-066</t>
  </si>
  <si>
    <t>MARGARITA MARIA LOPEZ FERNANDEZ</t>
  </si>
  <si>
    <t>CP3-UF1-SC-067</t>
  </si>
  <si>
    <t>MARTHA LUCIA ESPINOSA GARCIA</t>
  </si>
  <si>
    <t>CP3-UF1-SC-068</t>
  </si>
  <si>
    <t>ASOCIACION DESARROLLO COMUNAL</t>
  </si>
  <si>
    <t>CP3-UF1-SC-069</t>
  </si>
  <si>
    <t>CP3-UF1-SC-070</t>
  </si>
  <si>
    <t>ALEJANDRO ESCOBAR ROBLEDO
MAURICIO ESCOBAR ROBLEDO
SANTIAGO ESCOBAR ROBLEDO
LUZ AMPARO ROBLEDO DE ESCOBAR</t>
  </si>
  <si>
    <t>CP3-UF1-SC-071</t>
  </si>
  <si>
    <t>HERNAN AUGUSTO ESCOBAR PELAEZ</t>
  </si>
  <si>
    <t>$473.640.093,00</t>
  </si>
  <si>
    <t>CP3-UF1-M-120</t>
  </si>
  <si>
    <t>PAOLA ANDREA RENDON IDARRAGA
JUAN DIEGO RENDON IDARRAGA
GUSTAVO ADOLFO RENDON IDARRAGA</t>
  </si>
  <si>
    <t>$69.750.091,00</t>
  </si>
  <si>
    <t>CP3-UF1-M-121</t>
  </si>
  <si>
    <t>ROCIO LONDONO DE PALOMINO
ALVARO PALOMINO LONDOÑO
FERNANDO DE JESUS PALOMINO LONDOÑO
GLORIA INES PALOMINO LONDOÑO
LUZ HELENA PALOMINO LONDOÑO
MARIO GERARDO PALOMINO LONDOÑO
MARTHA ROCIO PALOMINO LONDOÑO</t>
  </si>
  <si>
    <t>$124.295.263,00</t>
  </si>
  <si>
    <t>CP3-UF1-MSC-026</t>
  </si>
  <si>
    <t>$809.627.348,00</t>
  </si>
  <si>
    <t>CP3-UF1-MSC-027</t>
  </si>
  <si>
    <t>NELLY MONTOYA DE TRUJILLO</t>
  </si>
  <si>
    <t>$63.665.981,00</t>
  </si>
  <si>
    <t>CP3-UF1-M-122</t>
  </si>
  <si>
    <t>RODOLFO ANGEL GOMEZ
JUAN GUILLERMO FRANCO ARANGO</t>
  </si>
  <si>
    <t>$126.690.695,00</t>
  </si>
  <si>
    <t>BELARMINA RIOS DE ZAPATA</t>
  </si>
  <si>
    <t>$155.238.466,00</t>
  </si>
  <si>
    <t>$ 155.238.466</t>
  </si>
  <si>
    <t>CP3-UF1-M-125</t>
  </si>
  <si>
    <t>FABIOLA ZAPATA JARAMILLO</t>
  </si>
  <si>
    <t>$7.863.590,00</t>
  </si>
  <si>
    <t>CP3-UF1-SC-080</t>
  </si>
  <si>
    <t>CP3-UF1-MSC-029</t>
  </si>
  <si>
    <t>JAIRO ZAPATA RIOS 
CECILIA SERRANO DE ZAPATA 
ADRIANA ZAPATA SERRANO
HERMÁN FELIPE ZAPATA SERRANO
MONICA ZAPATA SERRANO</t>
  </si>
  <si>
    <t>$51.339.919,00</t>
  </si>
  <si>
    <t>CP3-UF1-MSC-030</t>
  </si>
  <si>
    <t>LETICIA RIOS DE FERNANDEZ</t>
  </si>
  <si>
    <t>$114.402.186,00</t>
  </si>
  <si>
    <t>CP3-UF1-SC-077</t>
  </si>
  <si>
    <t>LUIS HERNAN BELTRAN VELASCO 
MARIA DEL CARMEN VELEZ SUAREZ</t>
  </si>
  <si>
    <t>CP3-UF1-SC-078</t>
  </si>
  <si>
    <t>MERY DEL SOCORRO COLORADO NARVAEZ</t>
  </si>
  <si>
    <t>CP3-UF1-MSC-031</t>
  </si>
  <si>
    <t>LUIS CARLOS ROBLEDO CARRASQUILLA</t>
  </si>
  <si>
    <t>$307.160.734,00</t>
  </si>
  <si>
    <t>CP3-UF1-SC-077B</t>
  </si>
  <si>
    <t>CONDOMINIO VACACIONAL CABO VERDE</t>
  </si>
  <si>
    <t>CP3-UF1-SC-079</t>
  </si>
  <si>
    <t>JOSE ROBERTO GONZALEZ DUQUE</t>
  </si>
  <si>
    <t>CP3-UF1-M-124</t>
  </si>
  <si>
    <t>EXPORTADORA MONTELEON CIA LTDA</t>
  </si>
  <si>
    <t>$509.595.226,00</t>
  </si>
  <si>
    <t>CP3-UF1-VMSC-011</t>
  </si>
  <si>
    <t>$638.913.928,00</t>
  </si>
  <si>
    <t>CP3-UF1-VMSC-013</t>
  </si>
  <si>
    <t>HERNAN GOMEZ URIBE Y CIA S.C.A</t>
  </si>
  <si>
    <t>$743.201.722,00</t>
  </si>
  <si>
    <t>CP3-UF1-VMSC-014</t>
  </si>
  <si>
    <t>JORGE HERNAN MEJIA IBANEZ</t>
  </si>
  <si>
    <t>$497.282.417,00</t>
  </si>
  <si>
    <t>$256.918.299,00</t>
  </si>
  <si>
    <t>LAZOS.A</t>
  </si>
  <si>
    <t>$29.580.132,00</t>
  </si>
  <si>
    <t>CP3-UF1-VMSC-017</t>
  </si>
  <si>
    <t>SANTIAGO RAMIREZ RENDON 
JUANITA RAMIREZ RENDON</t>
  </si>
  <si>
    <t>$370.637.680,00</t>
  </si>
  <si>
    <t>CP3-UF1-VMSC-019</t>
  </si>
  <si>
    <t xml:space="preserve">MONICA RAMIREZ ESCOBAR </t>
  </si>
  <si>
    <t>$85.904.590,00</t>
  </si>
  <si>
    <t>CP3-UF1-VMSC-020</t>
  </si>
  <si>
    <t>MONICA RAMIREZ ESCOBAR</t>
  </si>
  <si>
    <t>$345.678.851,00</t>
  </si>
  <si>
    <t>CP3-UF1-VMSC-021</t>
  </si>
  <si>
    <t>$214.812.283,00</t>
  </si>
  <si>
    <t>CP3-UF2-CNSCN-001</t>
  </si>
  <si>
    <t>ANTONIO JOSÉ ESCOBAR CUARTAS Y COMPAÑÍA S.A.S</t>
  </si>
  <si>
    <t>$2.822.468.005,00</t>
  </si>
  <si>
    <t>CP3-UF2-CN-002</t>
  </si>
  <si>
    <t>BANCO DE OCCIDENTE S.A</t>
  </si>
  <si>
    <t>$30.521.950,00</t>
  </si>
  <si>
    <t>CP3-UF2-CNSCN-002</t>
  </si>
  <si>
    <t>COMERCIALIZADORA INDUVAL LTDA</t>
  </si>
  <si>
    <t>$1.216.885.258,00</t>
  </si>
  <si>
    <t>CP3-UF2-CNSCN-003</t>
  </si>
  <si>
    <t>COMERCIALIZADORA INDUVAL SAS</t>
  </si>
  <si>
    <t>$244.493.808,00</t>
  </si>
  <si>
    <t>CP3-UF2-CNSCN-004</t>
  </si>
  <si>
    <t>MARIA EUGENIA MONTOYA SANCHEZ 
ALIRIO ANTONIO VILLA ZAPATA</t>
  </si>
  <si>
    <t>$385.465.110,00</t>
  </si>
  <si>
    <t>CP3-UF2-CNSCN-005</t>
  </si>
  <si>
    <t>ANTONIO JOSE MARTINEZ DIAZ</t>
  </si>
  <si>
    <t>$545.875.245,00</t>
  </si>
  <si>
    <t>CP3-UF2-CN-003</t>
  </si>
  <si>
    <t>SOCRATES DE JESUS ARANGO SALAZAR</t>
  </si>
  <si>
    <t>$4.174.600,00</t>
  </si>
  <si>
    <t>CP3-UF2-CNSCN-006</t>
  </si>
  <si>
    <t>AGENCIA NACIONAL DE INFRAESTRUCTURA (ANI)</t>
  </si>
  <si>
    <t>$93.031.720,00</t>
  </si>
  <si>
    <t>CP3-UF2-CN-004</t>
  </si>
  <si>
    <t>JOSE MESIAS LARGO</t>
  </si>
  <si>
    <t>$8.586.500,00</t>
  </si>
  <si>
    <t>CP3-UF2-CNSCN-007</t>
  </si>
  <si>
    <t>CARLOS HERNANDO ESCOBAR VALENCIA</t>
  </si>
  <si>
    <t>$269.707.100,00</t>
  </si>
  <si>
    <t>CP3-UF2-SCN-001</t>
  </si>
  <si>
    <t>CP3-UF2-SCN-001A</t>
  </si>
  <si>
    <t>MARIA EMMA JARAMILLO</t>
  </si>
  <si>
    <t>CP3-UF2-SCN-002</t>
  </si>
  <si>
    <t>FERNANDO ANTONIO JARAMILLO</t>
  </si>
  <si>
    <t>CP3-UF2-CNSCN-008</t>
  </si>
  <si>
    <t>$110.795.502,00</t>
  </si>
  <si>
    <t>CP3-UF2-CNSCN-009</t>
  </si>
  <si>
    <t>$218.938.200,00</t>
  </si>
  <si>
    <t>CP3-UF2-CNSCN-010</t>
  </si>
  <si>
    <t>$633.207.309,00</t>
  </si>
  <si>
    <t>CP3-UF2-SCN-002A</t>
  </si>
  <si>
    <t xml:space="preserve">NÉS ELVIRA HOYOS DE AYALA, 
LINA MARIA HOYOS DE TABOADA, 
CLARITA HOYOS DE ARBELÁEZ,
CARLOS IGNACIO HOYOS VILLEGAS,  
EDUARDO ANTONIO  HOYOS VILLEGAS
 PEDRO FELIPE HOYOS VILLEGAS </t>
  </si>
  <si>
    <t>CP3-UF2-CNSCN-011</t>
  </si>
  <si>
    <t>CAACUPE SAS</t>
  </si>
  <si>
    <t>$230.549.070,00</t>
  </si>
  <si>
    <t>CP3-UF2-CNSCN-011A</t>
  </si>
  <si>
    <t xml:space="preserve">JUAN CARLOS ARBELAEZ HOYOS </t>
  </si>
  <si>
    <t>$85.640.394,00</t>
  </si>
  <si>
    <t>CP3-UF2-CN-006A</t>
  </si>
  <si>
    <t xml:space="preserve">JULIAN GRISALES VERA </t>
  </si>
  <si>
    <t>$183.768.690,00</t>
  </si>
  <si>
    <t>CP3-UF2-CNSCN-013</t>
  </si>
  <si>
    <t>CLARITA HOYOS DE ARBELAEZ</t>
  </si>
  <si>
    <t>$706.534.810,00</t>
  </si>
  <si>
    <t>CP3-UF2-SCN-004</t>
  </si>
  <si>
    <t>JULIAN GRSALES VERA</t>
  </si>
  <si>
    <t>CP3-UF2-SCN-005</t>
  </si>
  <si>
    <t>FRANCISCO JAVIER CHAURRA y MARIA SILVA RAMÍREZ CÁRDENAS</t>
  </si>
  <si>
    <t>CP3-UF2-SCN-005A</t>
  </si>
  <si>
    <t>MUNICIPIO DE SAN JOSE</t>
  </si>
  <si>
    <t>CP3-UF2-CNSCN-014</t>
  </si>
  <si>
    <t>JULIAN ECHEVERRI VALLEJO</t>
  </si>
  <si>
    <t>$141.733.600,00</t>
  </si>
  <si>
    <t>CP3-UF2-CNSCN-015</t>
  </si>
  <si>
    <t>$482.766.914,00</t>
  </si>
  <si>
    <t>CP3-UF2-CN-006B</t>
  </si>
  <si>
    <t>CERPALMAS S A S</t>
  </si>
  <si>
    <t>$9.333.910,00</t>
  </si>
  <si>
    <t>CP3-UF2-CNSCN-017</t>
  </si>
  <si>
    <t>$57.034.450,00</t>
  </si>
  <si>
    <t>CP3-UF2-CNSCN-018</t>
  </si>
  <si>
    <t>$91.879.270,00</t>
  </si>
  <si>
    <t>CP3-UF2-CNSCN-019</t>
  </si>
  <si>
    <t>JULIAN ALBERTO ARENAS MARIN</t>
  </si>
  <si>
    <t>$354.406.944,00</t>
  </si>
  <si>
    <t>CP3-UF2-CNSCN-020</t>
  </si>
  <si>
    <t>MAURICIO JARAMILLO GALLO</t>
  </si>
  <si>
    <t>$105.812.321,00</t>
  </si>
  <si>
    <t>CP3-UF2-CNSCN-021</t>
  </si>
  <si>
    <t>ALTO Y CIA S EN C.A</t>
  </si>
  <si>
    <t>$391.065.502,00</t>
  </si>
  <si>
    <t>CP3-UF2-CNSCN-022</t>
  </si>
  <si>
    <t>LUZ MARINA OCHOA GOMEZ 
LUIS GUILLERMO GOMEZ GOMEZ</t>
  </si>
  <si>
    <t>$386.325.176,00</t>
  </si>
  <si>
    <t>CP3-UF2-CNSCN-022A</t>
  </si>
  <si>
    <t>$19.857.019,00</t>
  </si>
  <si>
    <t>CP3-UF2-CNSCN-023</t>
  </si>
  <si>
    <t>BENJAMIN DE JESUS LONDONO BLANDON</t>
  </si>
  <si>
    <t>$127.500.400,00</t>
  </si>
  <si>
    <t>CP3-UF2-CNSCN-024</t>
  </si>
  <si>
    <t>INVERSIONES SINAI S.A S.</t>
  </si>
  <si>
    <t>$363.432.887,00</t>
  </si>
  <si>
    <t>CP3-UF2-CNSCN-025</t>
  </si>
  <si>
    <t>LUIS FERNANDO GOMEZ OCHOA 
CLAUDIA GOMEZ OCHOA
ALBERTO DE JESUS CUARTAS ARANGO</t>
  </si>
  <si>
    <t>$127.626.647,00</t>
  </si>
  <si>
    <t>CP3-UF2-CNSCN-026</t>
  </si>
  <si>
    <t>DANIEL SANINT SALAZAR, 
ANDRES SANINT SALAZAR
FRANCISCO SANINT SALAZAR</t>
  </si>
  <si>
    <t>$393.579.699,00</t>
  </si>
  <si>
    <t>CP3-UF2-CNSCN-026A</t>
  </si>
  <si>
    <t>SOCIEDAD CARDENAS GOMEZ E HIJOS S EN C</t>
  </si>
  <si>
    <t>$172.107.390,00</t>
  </si>
  <si>
    <t>MARY MONTES GOMEZ</t>
  </si>
  <si>
    <t>$257.314.742,00</t>
  </si>
  <si>
    <t>CP3-UF2-CNSCN-028</t>
  </si>
  <si>
    <t>LUCILA GOMEZ PALOMBINI Y OTROS</t>
  </si>
  <si>
    <t>$170.865.108,00</t>
  </si>
  <si>
    <t>MUNICIPIO RISARALDA</t>
  </si>
  <si>
    <t>$128.140.504,00</t>
  </si>
  <si>
    <t>CP3-UF2-SCN-008</t>
  </si>
  <si>
    <t>MARIA BERTA ALVAREZ Y OTRO</t>
  </si>
  <si>
    <t>WILLIAM FABIAN GIRALDO GUTIERREZ</t>
  </si>
  <si>
    <t>$253.308.324,00</t>
  </si>
  <si>
    <t>CP3-UF2-CNSCN-031</t>
  </si>
  <si>
    <t>ANDRES EUGENIO BOTERO JARAMILLO</t>
  </si>
  <si>
    <t>$2.063.452.861,00</t>
  </si>
  <si>
    <t>CP3-UF2-CNSCN-032</t>
  </si>
  <si>
    <t>CORPORACION SOCIAL DEPORTIVA EMPL</t>
  </si>
  <si>
    <t>$236.910.260,00</t>
  </si>
  <si>
    <t>CP3-UF2-CNSCN-033</t>
  </si>
  <si>
    <t>ALEJANDRO RAFAEL TORRES DE LAS AGUAS</t>
  </si>
  <si>
    <t>$108.698.460,00</t>
  </si>
  <si>
    <t>CP3-UF2-CN-006C</t>
  </si>
  <si>
    <t>SERGIO GALVEZ RAMIREZ</t>
  </si>
  <si>
    <t>$39.651.902,00</t>
  </si>
  <si>
    <t>CP3-UF2-CNSCN-037</t>
  </si>
  <si>
    <t>EDUCAL EDUCADORES UNIDOS CALDAS</t>
  </si>
  <si>
    <t>$236.754.397,00</t>
  </si>
  <si>
    <t>CP3-UF2-CNSCN-035A</t>
  </si>
  <si>
    <t xml:space="preserve">PROMOTORA DE TURISMO  Y ECOLOGIA S.A.S.  </t>
  </si>
  <si>
    <t>$84.643.734,00</t>
  </si>
  <si>
    <t>CP3-UF2-SCN-008A</t>
  </si>
  <si>
    <t>MARTHA CASTAÑO GIRALDO</t>
  </si>
  <si>
    <t>CP3-UF2-CNSCN-035B</t>
  </si>
  <si>
    <t>FLOR MARIA CASTRO MARIN</t>
  </si>
  <si>
    <t>$417.565.495,00</t>
  </si>
  <si>
    <t>CP3-UF2-CNSCN-035C</t>
  </si>
  <si>
    <t>GLORIA MARIA TOBON</t>
  </si>
  <si>
    <t>$241.721.700,00</t>
  </si>
  <si>
    <t>CP3-UF2-CNSCN-035D</t>
  </si>
  <si>
    <t>MARIA ELENA ROBLEDO VILLEGAS</t>
  </si>
  <si>
    <t>$109.249.425,00</t>
  </si>
  <si>
    <t xml:space="preserve">CARLINA ZULUAGA DE ROBLEDO </t>
  </si>
  <si>
    <t>$106.031.820,00</t>
  </si>
  <si>
    <t>CP3-UF2-CNSCN-039</t>
  </si>
  <si>
    <t>CLAUDIA ISABEL ROBLEDO ZULUAGA</t>
  </si>
  <si>
    <t>$146.173.584,00</t>
  </si>
  <si>
    <t>CP3-UF2-CNSCN-040</t>
  </si>
  <si>
    <t>ALFONSO PARRA DE LOS RIOS Y OTROS</t>
  </si>
  <si>
    <t>$478.442.575,00</t>
  </si>
  <si>
    <t>CP3-UF2-CNSCN-042</t>
  </si>
  <si>
    <t>MARIA HELENA ROBLEDO VILLEGAS</t>
  </si>
  <si>
    <t>$356.345.740,00</t>
  </si>
  <si>
    <t>CP3-UF2-CNSCN-043</t>
  </si>
  <si>
    <t>INVERSIONES J 5 &amp; CIA S EN C A</t>
  </si>
  <si>
    <t>$13.251.400,00</t>
  </si>
  <si>
    <t>CP3-UF2-CNSCN-043A</t>
  </si>
  <si>
    <t>$611.449.358,00</t>
  </si>
  <si>
    <t>CP3-UF2-CNSCN-044</t>
  </si>
  <si>
    <t>AMPARO JARAMILLO BOTERO</t>
  </si>
  <si>
    <t>$163.028.360,00</t>
  </si>
  <si>
    <t>CP3-UF2-CNSCN-045</t>
  </si>
  <si>
    <t>ANTONIO JIM BOTERO JARAMILLO</t>
  </si>
  <si>
    <t>$277.097.945,00</t>
  </si>
  <si>
    <t>CP3-UF2-CN-011</t>
  </si>
  <si>
    <t>$11.207.337,00</t>
  </si>
  <si>
    <t>CP3-UF2-CNSCN-046A</t>
  </si>
  <si>
    <t>INVERSIONES J5 &amp; CIA EN C.A Y OTROS</t>
  </si>
  <si>
    <t>$488.615.371,00</t>
  </si>
  <si>
    <t>JUANITA GONZALEZ BOTERO
EMMANUELA GONZALEZ BOTERO</t>
  </si>
  <si>
    <t>$75.991.400,00</t>
  </si>
  <si>
    <t>$100.351.909,00</t>
  </si>
  <si>
    <t>CP3-UF2-CNSCN-048</t>
  </si>
  <si>
    <t>VIRBO Y CIA S. EN C.A.</t>
  </si>
  <si>
    <t>$452.904.865,00</t>
  </si>
  <si>
    <t>CP3-UF2-CNSCN-049</t>
  </si>
  <si>
    <t>ROY BOTERO ARCILA Y OTROS</t>
  </si>
  <si>
    <t>$231.528.206,00</t>
  </si>
  <si>
    <t>CP3-UF2-CN-006E</t>
  </si>
  <si>
    <t>$48.737.700,00</t>
  </si>
  <si>
    <t>CP3-UF2-CN-007</t>
  </si>
  <si>
    <t xml:space="preserve">MARIA ELENA ROBLEDO DE VILLEGAS </t>
  </si>
  <si>
    <t>$3.331.300,00</t>
  </si>
  <si>
    <t>CP3-UF2-CNSCN-050</t>
  </si>
  <si>
    <t>KANATO S A</t>
  </si>
  <si>
    <t>$101.704.939,00</t>
  </si>
  <si>
    <t>CP3-UF2-CNSCN-051</t>
  </si>
  <si>
    <t>SANTIAGO FRANCO VELASQUEZ</t>
  </si>
  <si>
    <t>$58.564.752,00</t>
  </si>
  <si>
    <t>CP3-UF2-CNSCN-052</t>
  </si>
  <si>
    <t>$461.676.595,00</t>
  </si>
  <si>
    <t>CP3-UF2-CNSCN-054</t>
  </si>
  <si>
    <t>CARLOS ARTURO SALAZAR MEJIA</t>
  </si>
  <si>
    <t>$58.539.534,00</t>
  </si>
  <si>
    <t>CP3-UF2-CN-012</t>
  </si>
  <si>
    <t>SORAYA FLOREZ SERNA</t>
  </si>
  <si>
    <t>$5.070.616,00</t>
  </si>
  <si>
    <t>CP3-UF2-CNSCN-056</t>
  </si>
  <si>
    <t>$43.841.282,00</t>
  </si>
  <si>
    <t>CP3-UF2-SCN-012A</t>
  </si>
  <si>
    <t>CONDOMINIO ALEJANDRIA</t>
  </si>
  <si>
    <t>CP3-UF2-CNSCN-057</t>
  </si>
  <si>
    <t>LUIS EDUARDO PINEDA</t>
  </si>
  <si>
    <t>$123.732.180,00</t>
  </si>
  <si>
    <t>KANATO LTDA Y CIA S EN C</t>
  </si>
  <si>
    <t>$445.547.720,00</t>
  </si>
  <si>
    <t>GYG GOLDEN INVESMENT S.A.S Y OTRO</t>
  </si>
  <si>
    <t>CP3-UF3.1-CMSCN-033</t>
  </si>
  <si>
    <t>INVIAS INSTITUTO NACIONAL DE VIAS</t>
  </si>
  <si>
    <t>ACTA INVIAS</t>
  </si>
  <si>
    <t>CP3-UF3.1-CMSCN-032</t>
  </si>
  <si>
    <t>ARANGO Y CIA S EN C
INVERSIONES EL COLIBRI S.C.A 
TRES CARABELAS S.C.A</t>
  </si>
  <si>
    <t xml:space="preserve"> $ 212.527.700,00 </t>
  </si>
  <si>
    <t>RAFAEL ARANGO GUTIERRES</t>
  </si>
  <si>
    <t>RAFAEL ARANGO GUTIERREZ</t>
  </si>
  <si>
    <t>CP3-UF3.1-CM-042</t>
  </si>
  <si>
    <t xml:space="preserve"> $ 547.868.619,00 </t>
  </si>
  <si>
    <t>PILITA SAS</t>
  </si>
  <si>
    <t xml:space="preserve"> $ 344.857.892,00 </t>
  </si>
  <si>
    <t>CP3-UF3.1-CMSCN-030</t>
  </si>
  <si>
    <t>LUIS FERNANDO GIRALDO JARAMILLO</t>
  </si>
  <si>
    <t xml:space="preserve"> $ 681.956.328,00 </t>
  </si>
  <si>
    <t>CP3-UF3.1-CMSCN-029</t>
  </si>
  <si>
    <t>LOS GUADUALES S EN C A</t>
  </si>
  <si>
    <t xml:space="preserve"> $ 898.989.609,00 </t>
  </si>
  <si>
    <t>CP3-UF3.1-CMSCN-028</t>
  </si>
  <si>
    <t xml:space="preserve">CAROLINA LOPEZ SALAZAR
ANDRES LOPEZ SALAZAR </t>
  </si>
  <si>
    <t xml:space="preserve"> $ 908.695.652,00 </t>
  </si>
  <si>
    <t>CP3-UF3.1-CMSCN-027</t>
  </si>
  <si>
    <t>LORENZA CUARTAS SALAZAR
SANTIAGO CAURTAS SALAZAR</t>
  </si>
  <si>
    <t xml:space="preserve"> $ 500.831.500,00 </t>
  </si>
  <si>
    <t>CP3-UF3.1-SCN-041</t>
  </si>
  <si>
    <t>LUZ MARINA RESTREPO RODRIGUEZ</t>
  </si>
  <si>
    <t>CP3-UF3.1-CMSCN-026</t>
  </si>
  <si>
    <t>SANTIAGO SALAZAR CRUZ</t>
  </si>
  <si>
    <t xml:space="preserve"> $ 188.547.050,00 </t>
  </si>
  <si>
    <t>CP3-UF3.1-SCN-040</t>
  </si>
  <si>
    <t>MIRYAM SALAZAR DE MONTOYA</t>
  </si>
  <si>
    <t>CP3-UF3.1-CMSCN-025</t>
  </si>
  <si>
    <t>MIRIAM SALAZAR DE MONTOYA</t>
  </si>
  <si>
    <t xml:space="preserve"> $ 283.822.933,00 </t>
  </si>
  <si>
    <t>CP3-UF3.1-SCN-039</t>
  </si>
  <si>
    <t>CONSTRUCTORA ARBELAEZ RUIZ Y CIA LTDA</t>
  </si>
  <si>
    <t>CP3-UF3.1-SCN-039A</t>
  </si>
  <si>
    <t>CP3-UF3.1-SCN-039B</t>
  </si>
  <si>
    <t>CP3-UF3.1-SCN-039C</t>
  </si>
  <si>
    <t>CP3-UF3.1-SCN-039D</t>
  </si>
  <si>
    <t>CP3-UF3.1-SCN-039E</t>
  </si>
  <si>
    <t>CP3-UF3.1-SCN-039F</t>
  </si>
  <si>
    <t>MUNICIPIO DE MANIZALES</t>
  </si>
  <si>
    <t>CP3-UF3.1-CM-041</t>
  </si>
  <si>
    <t>ANA MARIA CRUZ DE SALAZAR</t>
  </si>
  <si>
    <t>4+541,85 km</t>
  </si>
  <si>
    <t>4+757,32 km</t>
  </si>
  <si>
    <t>4+820 km</t>
  </si>
  <si>
    <t>5+758,2 km</t>
  </si>
  <si>
    <t xml:space="preserve"> $ 287.609.545,00 </t>
  </si>
  <si>
    <t>CP3-UF3.1-CM-040</t>
  </si>
  <si>
    <t>HILDA MARIA SALAZAR CRUZ</t>
  </si>
  <si>
    <t xml:space="preserve"> $ 105.366.747,00 </t>
  </si>
  <si>
    <t>CP3-UF3.1-SCN-038</t>
  </si>
  <si>
    <t>JOSE OSCAR JARAMILLO BOTERO</t>
  </si>
  <si>
    <t>CP3-UF3.1-CM-039</t>
  </si>
  <si>
    <t xml:space="preserve"> $ 136.075.730,00 </t>
  </si>
  <si>
    <t>CP3-UF3.1-SCN-037</t>
  </si>
  <si>
    <t>CP3-UF3.1-CM-038</t>
  </si>
  <si>
    <t>VIRBOS Y CIA S EN C.A.
VIRBO Y CIA S EN C.A</t>
  </si>
  <si>
    <t xml:space="preserve"> $ 388.799.390,00 </t>
  </si>
  <si>
    <t>CP3-UF3.1-SCN-036</t>
  </si>
  <si>
    <t>ANA RUBY JARAMILLO URIBE</t>
  </si>
  <si>
    <t>CP3-UF3.1-SCN-035</t>
  </si>
  <si>
    <t>VIROS Y CIA S. EN C.A.</t>
  </si>
  <si>
    <t>CP3-UF3.1-SCN-034</t>
  </si>
  <si>
    <t>CP3-UF3.1-SCN-033</t>
  </si>
  <si>
    <t>PAULA ANDREA ZULUAGA OSSA</t>
  </si>
  <si>
    <t>CP3-UF3.1-SCN-033A</t>
  </si>
  <si>
    <t>CP3-UF3.1-CM-037</t>
  </si>
  <si>
    <t>INVERSIONES LA MARIA Y CIA S EN C A</t>
  </si>
  <si>
    <t xml:space="preserve"> $ 379.761.209,00 </t>
  </si>
  <si>
    <t>CP3-UF3.1-CM-036</t>
  </si>
  <si>
    <t>AGROINDUSTRIAL SAN JOSE S.A. AGRINSA</t>
  </si>
  <si>
    <t xml:space="preserve"> $ 41.237.190,00 </t>
  </si>
  <si>
    <t>HILDA VAN DEN ENDEN MEDINA</t>
  </si>
  <si>
    <t xml:space="preserve"> $ 646.822.437,00 </t>
  </si>
  <si>
    <t>CARLOS JOSE LONDONO LONDONO</t>
  </si>
  <si>
    <t>26000 37000</t>
  </si>
  <si>
    <t xml:space="preserve"> $ 679.700.177,00 </t>
  </si>
  <si>
    <t>G Y G GOLDEN INVESTMENT S.A.S. - SERNA LOPEZ Y CIA S EN C.A.</t>
  </si>
  <si>
    <t>CP3-UF3.1-CMSCN-023B</t>
  </si>
  <si>
    <t xml:space="preserve">GUSTAVO GALLEGO VALENCIA </t>
  </si>
  <si>
    <t xml:space="preserve"> $ 168.922.750,00 </t>
  </si>
  <si>
    <t>CP3-UF3.1-CMSCN-023A</t>
  </si>
  <si>
    <t>CARLOS IGNACIO GIRALDO DUQUE</t>
  </si>
  <si>
    <t>9+927,63</t>
  </si>
  <si>
    <t xml:space="preserve"> $ 393.420.520,00 </t>
  </si>
  <si>
    <t>CP3-UF3.1-SCN-030</t>
  </si>
  <si>
    <t>MARIA JULIETA SANCHEZ JARAMILLO</t>
  </si>
  <si>
    <t>CONGREGACION PADRES REDENTORISTAS</t>
  </si>
  <si>
    <t xml:space="preserve"> $ 24.496.128,00 </t>
  </si>
  <si>
    <t>G Y G GOLDEN INVESTMENT S.A.S.                                                                              SERNA LOPEZ Y CIA S EN C.A.</t>
  </si>
  <si>
    <t>MARIA ELVIA RESTREPO CALDERON
BELEN RESTREPO CALDERON</t>
  </si>
  <si>
    <t xml:space="preserve"> $ 96.783.500,00 </t>
  </si>
  <si>
    <t>HERNANDO ARBELAEZ YEPES</t>
  </si>
  <si>
    <t xml:space="preserve"> $ 159.841.042,00 </t>
  </si>
  <si>
    <t>JOSE MANUEL CASTRILLON RIVAS
MELVA GRAJALES DE CASTRILLON</t>
  </si>
  <si>
    <t xml:space="preserve"> $ 8.032.500,00 </t>
  </si>
  <si>
    <t>ANGELEME GUTIERREZ MEJIA</t>
  </si>
  <si>
    <t xml:space="preserve"> $ 55.896.640,00 </t>
  </si>
  <si>
    <t>MARIA ELSIE CASTANO LOPEZ 
JOSE JOAQUIN CASTAÑO GIRALDO
MARGARITA IDALBA CASTAÑO LOPEZ
LILIANA CASTAÑO LÓPEZ
MARIA DEISY CASTAÑO LÓPEZ
DORIS CASTAÑO LÓPEZ</t>
  </si>
  <si>
    <t xml:space="preserve"> $ 308.096.230,00 </t>
  </si>
  <si>
    <t>CP3-UF3.1-CMSCN-050</t>
  </si>
  <si>
    <t>ANA LYDA RIOS SALAZAR</t>
  </si>
  <si>
    <t>LUZ LENY SALAZAR GOMEZ</t>
  </si>
  <si>
    <t>JOSE HOMERO RAMIREZ</t>
  </si>
  <si>
    <t>LILIAN DE JESUS POSADA HERRERA</t>
  </si>
  <si>
    <t>CLAUDIA JIMENA SIERRA RIOS</t>
  </si>
  <si>
    <t>MARIA ESPERANZA MORENO LOPERA
LUZ AMPARO MORENO LOPERA</t>
  </si>
  <si>
    <t>GLORIA INES CRUZ GONZALEZ
RAMIRO LOPEZ LOPEZ</t>
  </si>
  <si>
    <t>CP3-UF3.1-SCN-021</t>
  </si>
  <si>
    <t>MARLENY SEPULVEDA BEJARANO
MARIA CELINA SEPULVEDA BEJARANO</t>
  </si>
  <si>
    <t>JULIO CESAR MORALES GONZALEZ</t>
  </si>
  <si>
    <t xml:space="preserve"> $ 263.176.784,00 </t>
  </si>
  <si>
    <t>CP3-UF3.1-SCN-019</t>
  </si>
  <si>
    <t>ELSY AMADOR GOMEZ</t>
  </si>
  <si>
    <t>CP3-UF3.1-SCN-018</t>
  </si>
  <si>
    <t>ABRAHAN LOAIZA ORREGO</t>
  </si>
  <si>
    <t>ANGEL RICARDO BALLESTEROS ALZATE</t>
  </si>
  <si>
    <t>CP3-UF3.1-SCN-017</t>
  </si>
  <si>
    <t>JESUS ALBEIRO SALAZAR NORENA</t>
  </si>
  <si>
    <t>CP3-UF3.1-SCN-015</t>
  </si>
  <si>
    <t>MARIA ESPERANZA CASTANO GRISALES</t>
  </si>
  <si>
    <t>CP3-UF3.1-SCN-014</t>
  </si>
  <si>
    <t>JOSEFINA FRANCO HERNANDEZ</t>
  </si>
  <si>
    <t>GLORIA CRISTINA MELO VALENCIA</t>
  </si>
  <si>
    <t xml:space="preserve"> $ 267.334.779,00 </t>
  </si>
  <si>
    <t>JUAN DE DIOS CASTAÑEDA SANCHEZ</t>
  </si>
  <si>
    <t>10+216,03</t>
  </si>
  <si>
    <t>10+230</t>
  </si>
  <si>
    <t>CP3-UF3.1-SCN-011</t>
  </si>
  <si>
    <t>JHON FABER FRANCO CARDONA</t>
  </si>
  <si>
    <t>VICTORIA CASTANEDA VILLEGAS</t>
  </si>
  <si>
    <t xml:space="preserve"> $ 127.144.582,00 </t>
  </si>
  <si>
    <t>CP3-UF3.1-SCN-009</t>
  </si>
  <si>
    <t>CATASTRAL VACANTE</t>
  </si>
  <si>
    <t>CP3-UF3.1-SCN-008</t>
  </si>
  <si>
    <t>JAIRO LEON QUINTERO RIOS</t>
  </si>
  <si>
    <t>CESAR AUGUSTO PELAEZ RAMIREZ</t>
  </si>
  <si>
    <t xml:space="preserve"> $ 112.502.215,00 </t>
  </si>
  <si>
    <t> $112.502.215</t>
  </si>
  <si>
    <t>JULIO CESAR ZULUAGA CAMACHO</t>
  </si>
  <si>
    <t xml:space="preserve"> $ 33.465.134,00 </t>
  </si>
  <si>
    <t xml:space="preserve">MEJIA HERNANDEZ CIA S EN C
HERNANDO VÁSQUEZ MEJÍA 
RUBELIA CASTRILLÓN BETANCUR  
FABIO GALLEGO CARDONA 
ASCENETH URIBE DE FLÓREZ  
CLAUDIA GIRALDO AGUDELO 
ALEJANDRO GIRALDO AGUDELO 
LEONARDO GIRALDO AGUDELO 
ANDREA GIRALDO AGUDELO 
CLEMENCIA GIRALDO AGUDELO </t>
  </si>
  <si>
    <t>15000 / 5150</t>
  </si>
  <si>
    <t xml:space="preserve"> $ 667.446.480,00 </t>
  </si>
  <si>
    <t>CP3-UF3.1-SCN-003</t>
  </si>
  <si>
    <t>NICOLAS ALBERTO BUSTAMANTE SUAREZ
ISAIAS DE JESUS BUSTAMANTE SUAREZ</t>
  </si>
  <si>
    <t>JOSE ALBERTO GOMEZ GAVIRIA
CLAUDIA INES RUIZ LONDOÑO                                                                                     BRENDA CATALINA SALAZAR HURTADO</t>
  </si>
  <si>
    <t xml:space="preserve"> $ 259.583.123,00 </t>
  </si>
  <si>
    <t xml:space="preserve"> $ -   </t>
  </si>
  <si>
    <t>CP3-UF3.1-CM-025B</t>
  </si>
  <si>
    <t>MARIA DEL SOCORRO ARISTIZABAL PACHON</t>
  </si>
  <si>
    <t xml:space="preserve"> $ 77.666.100,00 </t>
  </si>
  <si>
    <t>CP3-UF3.1-CM-022</t>
  </si>
  <si>
    <t>ROBERTO HERNAN CASTAÑO LÓPEZ</t>
  </si>
  <si>
    <t xml:space="preserve"> $ 68.670.630,00 </t>
  </si>
  <si>
    <t>GLORIA INES DIAZ</t>
  </si>
  <si>
    <t xml:space="preserve"> $ 12.525.000,00 </t>
  </si>
  <si>
    <t>EFRAIN ARCILA VALENCIA
LUZ DORA ARCILA GUTIERREZ 
BEATRIZ ELENA ARCILA GUTIERREZ
MARIA NUBIA GUTIERREZ HIDALGO</t>
  </si>
  <si>
    <t xml:space="preserve"> $ 99.636.538,00 </t>
  </si>
  <si>
    <t>CP3-UF3.1-CM-019</t>
  </si>
  <si>
    <t>MARIA EVANGELINA OSORIO OCAMPO</t>
  </si>
  <si>
    <t xml:space="preserve"> $ 123.325.003,00 </t>
  </si>
  <si>
    <t>CP3-UF3.1-CM-017</t>
  </si>
  <si>
    <t>MARIA CONSUELO ARCILA GUTIERREZ
JOSE ENRIQUE VILLADA GONZALEZ</t>
  </si>
  <si>
    <t xml:space="preserve"> $ 248.421.163,00 </t>
  </si>
  <si>
    <t>CP3-UF3.1-CM-016A</t>
  </si>
  <si>
    <t>ROSMIRA ROJAS</t>
  </si>
  <si>
    <t xml:space="preserve"> $ 30.228.000,00 </t>
  </si>
  <si>
    <t>CP3-UF3.1-CM-016B</t>
  </si>
  <si>
    <t>JOSE YURIAM CARVAJAL ROJAS</t>
  </si>
  <si>
    <t xml:space="preserve"> $ 32.430.000,00 </t>
  </si>
  <si>
    <t>CP3-UF3.1-CM-015</t>
  </si>
  <si>
    <t>ANA MARIA AMADOR URREA
ANDREA AMADOR URREA
CONSUELO DEL SOCORRO URREA SUAREZ</t>
  </si>
  <si>
    <t xml:space="preserve"> $ 20.109.350,00 </t>
  </si>
  <si>
    <t>CP3-UF3.1-SCN-002</t>
  </si>
  <si>
    <t>ALVARO GUZMAN AGUILAR</t>
  </si>
  <si>
    <t>CP3-UF3.1-CM-014</t>
  </si>
  <si>
    <t xml:space="preserve"> $ 282.561.955,00 </t>
  </si>
  <si>
    <t>CP3-UF3.1-CMSCN-021</t>
  </si>
  <si>
    <t xml:space="preserve"> $ 430.127.570,00 </t>
  </si>
  <si>
    <t>CP3-UF3.1-CMSCN-019</t>
  </si>
  <si>
    <t>MARIA EUGENIA AMADOR DE VAN DEN ENDEN</t>
  </si>
  <si>
    <t xml:space="preserve"> $ 422.465.629,00 </t>
  </si>
  <si>
    <t>CP3-UF3.1-SCN-001A</t>
  </si>
  <si>
    <t>MARIA EUNICE AMADOR MENDIETA</t>
  </si>
  <si>
    <t>CP3-UF3.1-CMSCN-020</t>
  </si>
  <si>
    <t xml:space="preserve">SOCIEDAD VANDENENDEN AMADOR Y CIA S. EN C.A. </t>
  </si>
  <si>
    <t xml:space="preserve"> $ 525.517.520,00 </t>
  </si>
  <si>
    <t>CP3-UF3.1-CM-013</t>
  </si>
  <si>
    <t xml:space="preserve"> $ 177.283.196,00 </t>
  </si>
  <si>
    <t>CP3-UF3.1-CMSCN-018</t>
  </si>
  <si>
    <t>MEJIA Y CIA S. EN C.  SIMPLE CIVIL</t>
  </si>
  <si>
    <t xml:space="preserve"> $ 193.207.993,00 </t>
  </si>
  <si>
    <t>CP3-UF3.1-CMSCN-017</t>
  </si>
  <si>
    <t>SOCIEDAD PUERTO ALEGRIA S A S</t>
  </si>
  <si>
    <t xml:space="preserve"> $ 461.273.755,00 </t>
  </si>
  <si>
    <t>CP3-UF3.1-CMSCN-017A</t>
  </si>
  <si>
    <t xml:space="preserve"> $ 289.924.768,00 </t>
  </si>
  <si>
    <t>CP3-UF3.1-CM-012</t>
  </si>
  <si>
    <t>JUAN BERNARDO PENAGOS GONZALEZ</t>
  </si>
  <si>
    <t xml:space="preserve"> $ 61.883.209,00 </t>
  </si>
  <si>
    <t xml:space="preserve">PROMOTORA JASA Y CIA S C A 43,755% 
JORGE JARAMILLO CÁRDENAS (22%)
MARTA CECILIA JARAMILLO CÁRDENAS (34.247%) 
</t>
  </si>
  <si>
    <t xml:space="preserve"> $ 158.715.614,00 </t>
  </si>
  <si>
    <t>CP3-UF3.1-CMSCN-016</t>
  </si>
  <si>
    <t>RUBEN DARIO VELASQUEZ LONDOÑO</t>
  </si>
  <si>
    <t xml:space="preserve"> $ 44.262.851,00 </t>
  </si>
  <si>
    <t xml:space="preserve">CONDOMINIO CAMPESTRE FLORIDA DEL RIO PH </t>
  </si>
  <si>
    <t xml:space="preserve"> $ 335.052.014,00 </t>
  </si>
  <si>
    <t>CP3-UF3.1-CM-011</t>
  </si>
  <si>
    <t xml:space="preserve">ELKIN DIARIO ESPINAL  </t>
  </si>
  <si>
    <t xml:space="preserve"> $ 67.889.000,00 </t>
  </si>
  <si>
    <t>CP3-UF3.1-CM-010</t>
  </si>
  <si>
    <t>JULIO ANDRES ESCOBAR RIOS</t>
  </si>
  <si>
    <t xml:space="preserve"> $ 32.962.085,00 </t>
  </si>
  <si>
    <t>CP3-UF3.1-CM-009</t>
  </si>
  <si>
    <t>PORFIRIO ANTONIO BEDOYA ESPINOSA
CARMENZA ECHEVERRY CANO</t>
  </si>
  <si>
    <t xml:space="preserve"> $ 39.594.816,00 </t>
  </si>
  <si>
    <t>CP3-UF3.1-CM-008</t>
  </si>
  <si>
    <t xml:space="preserve">GLORIA PATRICIA ALZATE BLANDON 
JOSE NELSON ALZATE MARIN </t>
  </si>
  <si>
    <t xml:space="preserve"> $ 80.402.000,00 </t>
  </si>
  <si>
    <t>ROBERTO JARAMILLO ALVAREZ</t>
  </si>
  <si>
    <t xml:space="preserve"> $ 476.984.977,00 </t>
  </si>
  <si>
    <t>CP3-UF3.1-CMSCN-014</t>
  </si>
  <si>
    <t>CLARA EUGENIA ESTRADA DE MEJÍA 
BEATRIZ ELENA ESTRADA ESTRADA 
JULIAN ESTRADA ESTRADA
LUZ MARIA ESTRADA ESTRADA
PATRICIA ESTRADA ESTRADA 
GLORIA LUZ ESTRADA DE ESTRADA (USUFRUCTUARIA)</t>
  </si>
  <si>
    <t xml:space="preserve"> $ 66.696.354,00 </t>
  </si>
  <si>
    <t>ESTRADA ESTRADA S EN C</t>
  </si>
  <si>
    <t xml:space="preserve"> $ 877.132.720,00 </t>
  </si>
  <si>
    <t>MUNICIPIO NEIRA</t>
  </si>
  <si>
    <t xml:space="preserve"> $ 1.149.420.573,00 </t>
  </si>
  <si>
    <t>CP3-UF3.1-CMSCN-010</t>
  </si>
  <si>
    <t xml:space="preserve">ASTRID ECHEVERRY  DE RAMÍREZ 
EDGAR ECHEVERRI GÓMEZ  
OFELIA ECHEVERRY DE GÓMEZ 
BEATRIZ ECHEVERRY GÓMEZ 
</t>
  </si>
  <si>
    <t xml:space="preserve"> $ 166.889.300,00 </t>
  </si>
  <si>
    <t>CP3-UF3.1-SCN-001</t>
  </si>
  <si>
    <t>ADRIANA MORALES ACOSTA</t>
  </si>
  <si>
    <t>CP3-UF3.1-CMSCN-009A</t>
  </si>
  <si>
    <t xml:space="preserve">MARTA LUCIA CORREA GARCÍA (11,16%)
LUZ ESTELLA CORREA GARCÍA (11,16%)
BEATRIZ ELENA CORREA GARCÍA (11,16%)
LUIS GONZAGA CORREA ESPINOSA (33,04%)
ADRIANA MILENA CORREA GARCÍA (11,16%)
IVÁN ANDRES CORREA GARCÍA (22,32%)
</t>
  </si>
  <si>
    <t xml:space="preserve"> $ 325.855.719,00 </t>
  </si>
  <si>
    <t>CP3-UF3.1-CMSCN-009</t>
  </si>
  <si>
    <t>ADRIANA ZULUAGA ZULUAGA</t>
  </si>
  <si>
    <t xml:space="preserve"> $ 67.533.125,00 </t>
  </si>
  <si>
    <t>CP3-UF3.1-CMSCN-008</t>
  </si>
  <si>
    <t>MARIELA ZULUAGA MEJIA</t>
  </si>
  <si>
    <t xml:space="preserve"> $ 225.937.176,00 </t>
  </si>
  <si>
    <t>CP3-UF3.1-CMSCN-007B</t>
  </si>
  <si>
    <t>ESPERANZA CAMPOS DE CAMACHO</t>
  </si>
  <si>
    <t xml:space="preserve"> $ 697.020.378,00 </t>
  </si>
  <si>
    <t>CP3-UF3.1-CMSCN-007A</t>
  </si>
  <si>
    <t>MARÍA GLADYS LEON CARMONA
GUILLERMO JAMES LEON CARMONA
CENOBIA LEON DE C ORRALES
ALBERTO LEON CARMONA
FERNANDO LEON CARMONA
BERTILDA LEON CARMONA
GLORIA INES LEON CARMONA
MARIELA LEON CARMONA
MARIA NIDIA LEON CARMONA
RUBY LEON DE ARANGO</t>
  </si>
  <si>
    <t xml:space="preserve"> $ 3.508.800,00 </t>
  </si>
  <si>
    <t>AGRONUEVOMUNDO S A</t>
  </si>
  <si>
    <t>1000/7100/3500</t>
  </si>
  <si>
    <t xml:space="preserve"> $ 635.086.784,00 </t>
  </si>
  <si>
    <t xml:space="preserve"> $ 598.557.998,00 </t>
  </si>
  <si>
    <t>ORGANIZACIÓN TERPEL S.A</t>
  </si>
  <si>
    <t xml:space="preserve"> $ 374.622.853,00 </t>
  </si>
  <si>
    <t xml:space="preserve"> $ 63.849.425,00 </t>
  </si>
  <si>
    <t>OMAR CASTRO GARCIA</t>
  </si>
  <si>
    <t xml:space="preserve"> $ 470.205.687,00 </t>
  </si>
  <si>
    <t>CP3-UF3.1-SCN-042</t>
  </si>
  <si>
    <t xml:space="preserve">CLARA INES CASTRO DE PELAEZ
LUIS FERNANDO CASTRO GARCIA
OMAR CASTRO GARCIA
JUAN DAVID PELAEZ CASTRO
CLAUDIA CECILIA CASTRO LIZARAZO
ELSA BEATRIZ BUITRAGO CASTRO
LUIS GUILLERMO BUITRAGO CASTRO
OLGA LUCIA BUITRAGO CASTRO
</t>
  </si>
  <si>
    <t>JUAN DAVID PELAEZ CASTRO</t>
  </si>
  <si>
    <t xml:space="preserve"> $ 246.930.702,00 </t>
  </si>
  <si>
    <t>CP3-UF3.1-CMSCN-002</t>
  </si>
  <si>
    <t>MEJÍA Y CIA S. C. A</t>
  </si>
  <si>
    <t>37+469,63 km</t>
  </si>
  <si>
    <t xml:space="preserve"> $ 752.559.714,00 </t>
  </si>
  <si>
    <t>REFORESTADORA INDUSTRIAL Y COMERCIAL DE COLOMBIA S.A.S</t>
  </si>
  <si>
    <t xml:space="preserve"> $ 1.225.388.662,00 </t>
  </si>
  <si>
    <t>TEJARES TERRACOTA DE COLOMBIA S.A</t>
  </si>
  <si>
    <t xml:space="preserve"> $ 23.563.548,00 </t>
  </si>
  <si>
    <t>CP3-UF3.2-DC-048A</t>
  </si>
  <si>
    <t>GUTIERREZ BUENOS AIRES CIA S C S</t>
  </si>
  <si>
    <t xml:space="preserve"> $ 154.265.533,00 </t>
  </si>
  <si>
    <t>CP3-UF3.2-DC-048</t>
  </si>
  <si>
    <t xml:space="preserve"> $ 1.820.335.227,00 </t>
  </si>
  <si>
    <t>CP3-UF3.2-DC-044A</t>
  </si>
  <si>
    <t>INES MARTINEZ LOPEZ
ALBERTO LOPEZ MORALES</t>
  </si>
  <si>
    <t xml:space="preserve"> $ 341.899.402,00 </t>
  </si>
  <si>
    <t>SMCM S.A.S</t>
  </si>
  <si>
    <t xml:space="preserve"> $ 424.345.586,00 </t>
  </si>
  <si>
    <t>CP3-UF3.2-DC-047</t>
  </si>
  <si>
    <t xml:space="preserve">LUCIA DUSSAN LUBERTH
CARLOS GERMAN MEJIA CORDOBES
SANTIAGO ARANGO GOMEZ 
GABRIEL ARANGO VELEZ
ADRIANA GOMEZ MEJIA
</t>
  </si>
  <si>
    <t xml:space="preserve"> $ 840.387.585,00 </t>
  </si>
  <si>
    <t>CP3-UF3.2-DC-044E</t>
  </si>
  <si>
    <t>OLGA MARIA MARTINEZ LOPEZ
JAIME ALBERTO ADAMS DUEÑAS
CHRISTIAN DAVID ADAMS SANCHEZ
EDWARD CAMILO ADAMS SANCHEZ
MARIA HELENA SANCHEZ SALAZAR
RUPERTO HERNANDO GALLEGO POSADA</t>
  </si>
  <si>
    <t xml:space="preserve"> $ 45.035.663,00 </t>
  </si>
  <si>
    <t>CP3-UF3.2-DC-046</t>
  </si>
  <si>
    <t>RAFAEL GIRALDO LLANO</t>
  </si>
  <si>
    <t xml:space="preserve"> $ 303.881.880,00 </t>
  </si>
  <si>
    <t>CP3-UF3.2-DC-044D</t>
  </si>
  <si>
    <t>OLGA MARIA MARTINEZ LOPEZ                                            GERMAN ALBERTO ACEVEDO NARANJO</t>
  </si>
  <si>
    <t xml:space="preserve"> $ 64.223.614,00 </t>
  </si>
  <si>
    <t>CP3-UF3.2-DC-045</t>
  </si>
  <si>
    <t>MICHAEL ADAM PIEL
JAQUELINE VASCO RAMIREZ</t>
  </si>
  <si>
    <t xml:space="preserve"> $ 219.872.628,00 </t>
  </si>
  <si>
    <t>CP3-UF3.2-DC-043</t>
  </si>
  <si>
    <t>INVERSIONES H Y C LA ESMERALDA SAS</t>
  </si>
  <si>
    <t xml:space="preserve"> $ 195.323.680,00 </t>
  </si>
  <si>
    <t>CP3-UF3.2-DC-044C</t>
  </si>
  <si>
    <t xml:space="preserve"> $ 98.046.375,00 </t>
  </si>
  <si>
    <t>CP3-UF3.2-DC-041</t>
  </si>
  <si>
    <t xml:space="preserve"> $ 368.944.069,00 </t>
  </si>
  <si>
    <t>CONDOMINO EL AGRADO</t>
  </si>
  <si>
    <t>CP3-UF3.2-DC-038A</t>
  </si>
  <si>
    <t>JUAN ALBERTO ARISTIZABAL HOYOS</t>
  </si>
  <si>
    <t xml:space="preserve"> $ 165.126.000,00 </t>
  </si>
  <si>
    <t>CP3-UF3.2-DC-036A</t>
  </si>
  <si>
    <t>JORGE MANRIQUE ANDRADE</t>
  </si>
  <si>
    <t xml:space="preserve"> $ 1.466.521.767,00 </t>
  </si>
  <si>
    <t>CORPORACION EDUCATIVA QUIMBAYA</t>
  </si>
  <si>
    <t xml:space="preserve"> $ 1.662.623.490,00 </t>
  </si>
  <si>
    <t>CP3-UF3.2-DC-031</t>
  </si>
  <si>
    <t>MEJIA GOMEZ Y CIA S EN C A</t>
  </si>
  <si>
    <t xml:space="preserve"> $ 501.025.917,00 </t>
  </si>
  <si>
    <t>CP3-UF3.2-DC-033A</t>
  </si>
  <si>
    <t>MIRIAM ARANGO JARAMILLO</t>
  </si>
  <si>
    <t xml:space="preserve"> $ 183.086.200,00 </t>
  </si>
  <si>
    <t>CP3-UF3.2-DC-033B</t>
  </si>
  <si>
    <t>HERNAN GÓMEZ GÓMEZ
BERTHA JARAMILLO DE GOMEZ</t>
  </si>
  <si>
    <t xml:space="preserve"> $ 171.870.885,00 </t>
  </si>
  <si>
    <t>CP3-UF3.2-DC-033</t>
  </si>
  <si>
    <t>ALICIA MUÑOZ DE OSORIO
GUILLERMO ANDRES BURAGLIA OSORIO
MELISA DIAZ OSORIO</t>
  </si>
  <si>
    <t xml:space="preserve"> $ 238.176.920,00 </t>
  </si>
  <si>
    <t>CP3-UF3.2-DC-034</t>
  </si>
  <si>
    <t>LIGIA VIRGINIA ARIAS ARANGO</t>
  </si>
  <si>
    <t xml:space="preserve"> $ 178.696.900,00 </t>
  </si>
  <si>
    <t>JORGE ORLANDO RAMIREZ SANCHEZ</t>
  </si>
  <si>
    <t xml:space="preserve"> $ 96.068.000,00 </t>
  </si>
  <si>
    <t>CP3-UF3.2-DC-032</t>
  </si>
  <si>
    <t>LUIS FERNANDO ESTRADA NARANJO
BIBIANA RESTREPO MARIN</t>
  </si>
  <si>
    <t xml:space="preserve"> $ 318.926.600,00 </t>
  </si>
  <si>
    <t>NEGOCIOS Y GESTIONES LIMITADA Y CIA S. EN C.A.</t>
  </si>
  <si>
    <t xml:space="preserve"> $ 138.936.978,00 </t>
  </si>
  <si>
    <t>CP3-UF3.2-DC-029</t>
  </si>
  <si>
    <t>VICTOR MANUEL SIERRA CASTELLANOS</t>
  </si>
  <si>
    <t xml:space="preserve"> $ 395.607.550,00 </t>
  </si>
  <si>
    <t>CP3-UF3.2-DC-028</t>
  </si>
  <si>
    <t xml:space="preserve"> $ 238.698.852,00 </t>
  </si>
  <si>
    <t>BENTEHE S A S</t>
  </si>
  <si>
    <t xml:space="preserve"> $ 501.954.609,00 </t>
  </si>
  <si>
    <t>CP3-UF3.2-DC-027</t>
  </si>
  <si>
    <t>HUMBERTO GOMEZ ARIAS</t>
  </si>
  <si>
    <t xml:space="preserve"> $ 1.289.397.800,00 </t>
  </si>
  <si>
    <t>MARIA ZOE GOMEZ RODRIGUEZ</t>
  </si>
  <si>
    <t xml:space="preserve"> $ 90.407.565,00 </t>
  </si>
  <si>
    <t>HENAO COCK Y CIA S.C.A.</t>
  </si>
  <si>
    <t xml:space="preserve"> $ 68.503.854,00 </t>
  </si>
  <si>
    <t>CP3-UF3.2-DC-023</t>
  </si>
  <si>
    <t>CASTOR GOMEZ A. Y CIA S. EN C.</t>
  </si>
  <si>
    <t xml:space="preserve"> $ 671.151.780,00 </t>
  </si>
  <si>
    <t>TRITURADOS M P S S A S</t>
  </si>
  <si>
    <t xml:space="preserve"> $ 189.482.167,00 </t>
  </si>
  <si>
    <t>CP3-UF3.2-DC-020</t>
  </si>
  <si>
    <t>CLARA ELENA GARCIA MUNOZ</t>
  </si>
  <si>
    <t xml:space="preserve"> $ 354.529.824,00 </t>
  </si>
  <si>
    <t>PRECONCRETO LTDA</t>
  </si>
  <si>
    <t xml:space="preserve"> $ 6.324.519.669,00 </t>
  </si>
  <si>
    <t>JUAN CARLOS ZULUAGA CARDONA</t>
  </si>
  <si>
    <t xml:space="preserve"> $ 120.321.399,00 </t>
  </si>
  <si>
    <t>CP3-UF3.2-DC-017</t>
  </si>
  <si>
    <t xml:space="preserve">FRANCEDY INES SANCHEZ RESTREPO
LUIS EDUARDO SANCHEZ RESTREPO </t>
  </si>
  <si>
    <t xml:space="preserve"> $ 389.913.018,00 </t>
  </si>
  <si>
    <t>JULIÁN ECHEVERRY MEJÍA</t>
  </si>
  <si>
    <t xml:space="preserve"> $ 503.696.562,00 </t>
  </si>
  <si>
    <t>CP3-UF3.2-DC-015</t>
  </si>
  <si>
    <t>ESCOBAR VELEZ CIA S EN C. A.</t>
  </si>
  <si>
    <t xml:space="preserve"> $ 1.234.678.054,00 </t>
  </si>
  <si>
    <t>FRANCISCO GAVILÁN LUQUE 
JAIRO AUGUSTO MORENO
LUZ MARINA ÁLZATE AGUDELO
CIVIL TIERRAS DE COLOMBIA S.A.S.</t>
  </si>
  <si>
    <t xml:space="preserve"> $ 866.156.314,00 </t>
  </si>
  <si>
    <t>CP3-UF3.2-DC-014</t>
  </si>
  <si>
    <t xml:space="preserve">ARMANDO AUGUSTO RAMÍREZ SALAZAR
EDGAR ECHEVERRI GOMEZ </t>
  </si>
  <si>
    <t xml:space="preserve"> $ 173.081.515,00 </t>
  </si>
  <si>
    <t>COMPAÑIA DE JESUS</t>
  </si>
  <si>
    <t xml:space="preserve"> $ 59.978.661,00 </t>
  </si>
  <si>
    <t>MARTHA LUCIA VALENCIA BETANCUR</t>
  </si>
  <si>
    <t>CP3-UF3.2-DC-010</t>
  </si>
  <si>
    <t>STEPAN COLDEQUIM STEPAN COLOMBIAN</t>
  </si>
  <si>
    <t xml:space="preserve"> $ 97.489.600,00 </t>
  </si>
  <si>
    <t>I B C INDUSTRIAS BASICAS DE CALDAS</t>
  </si>
  <si>
    <t xml:space="preserve">RODOLFO SAFFON ANZOLA
VALENTINA SAFFON JARAMILLO
MARSAFF Y CIA S. EN C. A. </t>
  </si>
  <si>
    <t xml:space="preserve"> $ 828.473.505,00 </t>
  </si>
  <si>
    <t xml:space="preserve"> 
VALENTINA SAFFON JARAMILLO 9.79%                   RSAF SAS 19.29 %                                                 INVERSIONES NUESTRA SEÑORA DE BELEN             SAS 9.79 %                                                                             ESTACIÓN DE SERVICIOS MANUELA SAS 22.28%
</t>
  </si>
  <si>
    <t xml:space="preserve"> $ 2.537.220.263,00 </t>
  </si>
  <si>
    <t>CP3-UF3.2-DC-004</t>
  </si>
  <si>
    <t>PEDRO GERMAN BAUTISTA RESTREPO
ANDRES FELIPE BAUTISTA RESTREPO
ADRIAN BAUTISTA RESTREPO
XIOMARA CASTAÑEDA RESTREPO
JOHANA LOAIZA RESTREPO</t>
  </si>
  <si>
    <t xml:space="preserve"> $ 335.645.704,00 </t>
  </si>
  <si>
    <t>CP3-UF3.2-INT-M-001</t>
  </si>
  <si>
    <t>GOMEZ HOYOS CIA S.A.S</t>
  </si>
  <si>
    <t xml:space="preserve"> $ 843.853.933,00 </t>
  </si>
  <si>
    <t>CP3-UF3.2-INT-M-002</t>
  </si>
  <si>
    <t xml:space="preserve"> $ 359.666.096,00 </t>
  </si>
  <si>
    <t>ANA ISABEL CUERVO ZULUAGA 
LINA MARIA CUERVO ZULUAGA</t>
  </si>
  <si>
    <t xml:space="preserve"> $ 535.274.744,00 </t>
  </si>
  <si>
    <t>INES CASTRO DE PELAEZ</t>
  </si>
  <si>
    <t>$590.859.702,00</t>
  </si>
  <si>
    <t>CP3-UF4-CM-001</t>
  </si>
  <si>
    <t>JAVIER VICENTE RAMON CALVO</t>
  </si>
  <si>
    <t>$109.772.880,00</t>
  </si>
  <si>
    <t>CP3-UF4-CMSCN-003</t>
  </si>
  <si>
    <t>MARIA PASTORA ZULETA MONTOYA</t>
  </si>
  <si>
    <t>$58.322.470,00</t>
  </si>
  <si>
    <t>CP3-UF4-SCN-001</t>
  </si>
  <si>
    <t>EFREN DE JESUS FERNANDEZ GRAJALES
ANTONIO GRAJALES</t>
  </si>
  <si>
    <t>JOSE MODANO GUEVARA</t>
  </si>
  <si>
    <t>CP3-UF4-SCN-002</t>
  </si>
  <si>
    <t>JOSE MIGUEL LARGO TAPASCO</t>
  </si>
  <si>
    <t>CP3-UF4-CMSCN-005</t>
  </si>
  <si>
    <t>MARTHA ISABEL ARANGO LIZCANO</t>
  </si>
  <si>
    <t>$363.088.060,00</t>
  </si>
  <si>
    <t>CP3-UF4-CMSCN-006</t>
  </si>
  <si>
    <t>DIEGO LUIS ARANGO NIETO</t>
  </si>
  <si>
    <t>$39.376.826,00</t>
  </si>
  <si>
    <t>OSCAR MAURICIO LIZCANO ARANGO 
OSCAR TULIO LIZCANO GONZALEZ</t>
  </si>
  <si>
    <t>$128.081.905,00</t>
  </si>
  <si>
    <t>$183.952.839,00</t>
  </si>
  <si>
    <t xml:space="preserve">LINA VICTORIA CORREA PINZÓN
  MARTHA LUCIA CORREA PINZÓN </t>
  </si>
  <si>
    <t>$94.911.899,00</t>
  </si>
  <si>
    <t>CP3-UF4-CM-003</t>
  </si>
  <si>
    <t xml:space="preserve">JOSÉ JAIME CASTAÑO CASTRILLÓN
  LUZ MARTHA PÁEZ CALA </t>
  </si>
  <si>
    <t>$111.991.852,00</t>
  </si>
  <si>
    <t>CP3-UF4-CM-004</t>
  </si>
  <si>
    <t>CARMEN LILIANA PELAEZ TREJOS                 JULIO CESAR SALAZAR PELAEZ                      SUSAN CONSUELO SALAZAR PELAEZ</t>
  </si>
  <si>
    <t>$93.228.092,00</t>
  </si>
  <si>
    <t>CP3-UF4-CM-005</t>
  </si>
  <si>
    <t>BEATRIZ BIBIANA PALACIO MONTOYA</t>
  </si>
  <si>
    <t>$108.025.516,58</t>
  </si>
  <si>
    <t>CP3-UF4-CM-006</t>
  </si>
  <si>
    <t>LUIS FERNANDO GARCIA ARREDONDO</t>
  </si>
  <si>
    <t>$127.265.980,00</t>
  </si>
  <si>
    <t>MARTHA SOFIA MONTOYA MARIN</t>
  </si>
  <si>
    <t>CP3-UF4-CM-008</t>
  </si>
  <si>
    <t>VALVANERA INES YEPES SALAZAR</t>
  </si>
  <si>
    <t>CP3-UF4-CM-009</t>
  </si>
  <si>
    <t>GONZALO ALBERTO YEPES SALAZAR</t>
  </si>
  <si>
    <t>LUIS ANTONIO PINEDA DUQUE</t>
  </si>
  <si>
    <t>$70.694.613,00</t>
  </si>
  <si>
    <t>CP3-UF4-CM-012</t>
  </si>
  <si>
    <t>MARIA ISABEL OBANDO CARVAJAL</t>
  </si>
  <si>
    <t>$128.270.505,00</t>
  </si>
  <si>
    <t>CP3-UF4-CM-013</t>
  </si>
  <si>
    <t>$1.227.509.915,00</t>
  </si>
  <si>
    <t>CP3-UF4-CMSCN-009</t>
  </si>
  <si>
    <t>EDUARDO ANTONIO TREJOS RIOS</t>
  </si>
  <si>
    <t>$662.815.612,00</t>
  </si>
  <si>
    <t>CP3-UF4-CMSCN-009A</t>
  </si>
  <si>
    <t>AMPARO DE JESUS AGUDELO CASTAÑO
OMAR CAMILO RAMIREZ AGUADELO</t>
  </si>
  <si>
    <t>$79.378.220,00</t>
  </si>
  <si>
    <t>CP3-UF4-CMSCN-009B</t>
  </si>
  <si>
    <t>MERY ALCALDE HENAO</t>
  </si>
  <si>
    <t>$107.890.058,00</t>
  </si>
  <si>
    <t>CP3-UF4-CMSCN-009C</t>
  </si>
  <si>
    <t>MARIA ARACELLY CASTAÑO AGUDELO</t>
  </si>
  <si>
    <t>$8.962.500,00</t>
  </si>
  <si>
    <t>CP3-UF4-CM-014A</t>
  </si>
  <si>
    <t>EDUARDO ANTONIO TREJOS RIOS Y OTRA</t>
  </si>
  <si>
    <t>$269.180.027,00</t>
  </si>
  <si>
    <t>$0,00</t>
  </si>
  <si>
    <t>CP3-UF4-CM-014B</t>
  </si>
  <si>
    <t>DAGOBERTO GONZALEZ
ARACELLY VALENCIA</t>
  </si>
  <si>
    <t>$174.431.200,00</t>
  </si>
  <si>
    <t>CP3-UF4-CM-014C</t>
  </si>
  <si>
    <t>MARIA AMPARO FRANCO FLOREZ</t>
  </si>
  <si>
    <t>$44.320.000,00</t>
  </si>
  <si>
    <t>CP3-UF4-CM-014D</t>
  </si>
  <si>
    <t>LEYDI JISETH GARCIA CATAÑO</t>
  </si>
  <si>
    <t>$25.121.000,00</t>
  </si>
  <si>
    <t>CP3-UF4-CMSCN-012</t>
  </si>
  <si>
    <t>EUNICE BUENO PESCADOR</t>
  </si>
  <si>
    <t>$127.813.135,00</t>
  </si>
  <si>
    <t>CP3-UF4-SCN-005</t>
  </si>
  <si>
    <t>GUMERCINDO TABARQUINO LADINO</t>
  </si>
  <si>
    <t>CP3-UF4-CM-015</t>
  </si>
  <si>
    <t>ALVARO DE JESUS TABARQUINO CRUZ</t>
  </si>
  <si>
    <t>$81.319.834,00</t>
  </si>
  <si>
    <t>CP3-UF4-CM-015A</t>
  </si>
  <si>
    <t>ALVARO DE JESUS ALVAREZ</t>
  </si>
  <si>
    <t>$92.179.114,00</t>
  </si>
  <si>
    <t>CP3-UF4-CM-016</t>
  </si>
  <si>
    <t>LEIDAMARY TREJOS TREJOS
CARLOS ENRIQUE TREJOS SUAREZ</t>
  </si>
  <si>
    <t>$60.128.000,00</t>
  </si>
  <si>
    <t>CP3-UF4-CM-017</t>
  </si>
  <si>
    <t>OSCAR FLOREZ CARDONA</t>
  </si>
  <si>
    <t>$93.577.496,00</t>
  </si>
  <si>
    <t>CP3-UF4-CM-017A</t>
  </si>
  <si>
    <t>YOLANDA FLOREZ GUERRERO</t>
  </si>
  <si>
    <t>$9.818.500,00</t>
  </si>
  <si>
    <t>CP3-UF4-CM-018</t>
  </si>
  <si>
    <t>ALBEIRO DE JESUS GASPAR SUAREZ</t>
  </si>
  <si>
    <t>$213.841.398,00</t>
  </si>
  <si>
    <t>JESUS ANTONIO MEJIA BETANCUR</t>
  </si>
  <si>
    <t>$9.704.779,00</t>
  </si>
  <si>
    <t>CP3-UF4-CM-020</t>
  </si>
  <si>
    <t>HUBERLEY BUSTAMANTE CATAÑO</t>
  </si>
  <si>
    <t>$62.692.684,00</t>
  </si>
  <si>
    <t>CP3-UF4-CM-021</t>
  </si>
  <si>
    <t>MARIA NOHELIA GIRALDO ZULUAGA</t>
  </si>
  <si>
    <t>$86.684.551,00</t>
  </si>
  <si>
    <t>CP3-UF4-CM-022</t>
  </si>
  <si>
    <t>DIANA LUCIA ARIAS MESA</t>
  </si>
  <si>
    <t>$76.540.786,00</t>
  </si>
  <si>
    <t>CP3-UF4-CM-023</t>
  </si>
  <si>
    <t>MARIA DEL CARMEN MEJIA SANCHEZ</t>
  </si>
  <si>
    <t>$93.903.936,00</t>
  </si>
  <si>
    <t>$58.230.686,00</t>
  </si>
  <si>
    <t>CP3-UF4-SCN-006</t>
  </si>
  <si>
    <t>FRANCISCO HUMBERTO CADAVID RESTREPO</t>
  </si>
  <si>
    <t>$539.207.283,00</t>
  </si>
  <si>
    <t xml:space="preserve">HORACIO CADAVID MADRIGAL 
MÓNICA ZULMA CADAVID MADRIGAL </t>
  </si>
  <si>
    <t>$124.958.900,00</t>
  </si>
  <si>
    <t>$2.174.403.748,00</t>
  </si>
  <si>
    <t>CP3-UF4-CMSCN-019</t>
  </si>
  <si>
    <t>FUNDACION BERTA ARIAS DE BOTERO</t>
  </si>
  <si>
    <t>$762.441.563,00</t>
  </si>
  <si>
    <t>CP3-UF4-CM-025</t>
  </si>
  <si>
    <t>$124.899.002,00</t>
  </si>
  <si>
    <t>CP3-UF4-CMSCN-020</t>
  </si>
  <si>
    <t>JESÚS MARÍA DÍAZ CASTRO
EUCARIO REYES RAMÍREZ</t>
  </si>
  <si>
    <t>$434.429.924,99</t>
  </si>
  <si>
    <t>CP3-UF4-CMSCN-021</t>
  </si>
  <si>
    <t>JOAQUIN EMILIO IGLESIAS VALENCIA</t>
  </si>
  <si>
    <t>$697.776.630,00</t>
  </si>
  <si>
    <t>CP3-UF4-CMSCN-022</t>
  </si>
  <si>
    <t xml:space="preserve">MARIA MARLENY MARIN DE MARQUEZ
SIGIFREDO MARÍN DAVILA </t>
  </si>
  <si>
    <t>$280.644.385,00</t>
  </si>
  <si>
    <t>CP3-UF4-CMSCN-023</t>
  </si>
  <si>
    <t>DIEGO ALFONSO MONTOYA GRAJALES
CAROLINA VICTORIA MONTOYA GRAJALES</t>
  </si>
  <si>
    <t>$183.598.125,00</t>
  </si>
  <si>
    <t>CP3-UF4-CM-026</t>
  </si>
  <si>
    <t>HECTOR ALFONSO GARCIA BARTOLO</t>
  </si>
  <si>
    <t>$183.412.830,00</t>
  </si>
  <si>
    <t>CP3-UF4-SCN-004</t>
  </si>
  <si>
    <t>FRANCISCO ROHEN MONTOYA</t>
  </si>
  <si>
    <t>CP3-UF4-CMSCN-024</t>
  </si>
  <si>
    <t>JUAN FELIPE RESTREPO CARDENAS</t>
  </si>
  <si>
    <t>$244.828.377,00</t>
  </si>
  <si>
    <t>CP3-UF4-CMSCN-025</t>
  </si>
  <si>
    <t>JORGE ALBERTO VARGAS TRUJILLO
GLORIA ELSY VARGAS TRUJILLO
CARMEN ADELIS VARGAS TRUJILLO
FELIX ANTONIO VARGAS DAVILA
MARIANA VARGAS TRUJILLO</t>
  </si>
  <si>
    <t>$1.043.294.097,00</t>
  </si>
  <si>
    <t>CP3-UF4-CM-027</t>
  </si>
  <si>
    <t xml:space="preserve"> OLGA CRISTINA GARCÍA COLONIA
CARLOS HÉCTOR GARCÍA COLONIA 
HERNÁN ALFONSO GARCÍA COLONIA
</t>
  </si>
  <si>
    <t>$645.057.401,00</t>
  </si>
  <si>
    <t>CP3-UF4-CM-028</t>
  </si>
  <si>
    <t>LUIS ALBERTO CEBALLOS HERRERA</t>
  </si>
  <si>
    <t>$666.858.551,00</t>
  </si>
  <si>
    <t>CP3-UF4-CM-029</t>
  </si>
  <si>
    <t xml:space="preserve"> 
CELENY DEL CARMEN TORO AGUDELO
CELIDA MARIA TORO AGUDELO
</t>
  </si>
  <si>
    <t>$610.084.960,00</t>
  </si>
  <si>
    <t>CP3-UF4-CM-030</t>
  </si>
  <si>
    <t>MARIA CRISTINA ECHAVARRIA SANTA
DANIEL ARTURO ECHAVARRIA SANTA
NATALIA ECHAVARRIA SANTA
LUZ FANNY ECHAVARRIA SANTA</t>
  </si>
  <si>
    <t>$194.505.876,00</t>
  </si>
  <si>
    <t>CP3-UF4-CM-031</t>
  </si>
  <si>
    <t>LUIS GUILERMO CORREA MESA
POALA ANDREA HENAO CORREA</t>
  </si>
  <si>
    <t>$350.254.900,00</t>
  </si>
  <si>
    <t>LUZ ADRIANA ECHEVERRI CALVO                                                    MARIA NORY HERNANDEZ REYES                                                   CLAUDIA VIVIANA MORENO ARANGO                                        FERNANDO DE JESUS RESTREPO CARDONA                               JOSE LEONEL HENAO BUITRAGO</t>
  </si>
  <si>
    <t>$ 286.437.036,00</t>
  </si>
  <si>
    <t>MARIA SOFIA MORENO PIMIENTA Y OTROS</t>
  </si>
  <si>
    <t>JORGE BUSTAMANTE RAMIREZ</t>
  </si>
  <si>
    <t>PROMOTORA EMPRESARIAL</t>
  </si>
  <si>
    <t>$ 160.895.662,00</t>
  </si>
  <si>
    <t>ANGELA MARIA CARDENAS GONZALEZ</t>
  </si>
  <si>
    <t>JOSE JESUS CARDENAS SALAZAR</t>
  </si>
  <si>
    <t>$ 1.050.891.013,00</t>
  </si>
  <si>
    <t>JORGE MARIO BOHORQUEZ CORREA</t>
  </si>
  <si>
    <t>$ 185.099.160,00</t>
  </si>
  <si>
    <t>$ 414.777.931,00</t>
  </si>
  <si>
    <t>HUGO DE JESUS CANAS MARIN</t>
  </si>
  <si>
    <t>NIDIA RAMIREZ MEJIA</t>
  </si>
  <si>
    <t>ALVARO PALOMINO LONDOÑO                                                              FERNANDO DE JESUS PALOMINO LONDOÑO                                        GLORIA INES PALOMINO LONDOÑO                                                                    LUZ HELENA PALOMINO LONDOÑO                                                            MARIO GERARDO PALOMINO LONDOÑO                                                       MARTHA ROCIO PALOMINO LONDOÑO</t>
  </si>
  <si>
    <t xml:space="preserve"> $491.838.487,00 </t>
  </si>
  <si>
    <t>EFRAIN ANTONIO BUSTAMANTE RAMIREZ</t>
  </si>
  <si>
    <t>JOSE JAIRO GARCIA RENGIFO</t>
  </si>
  <si>
    <t>MARIA ISABEL NAVARRETE FRANCO</t>
  </si>
  <si>
    <t>LUZ MARINA OSORIO</t>
  </si>
  <si>
    <t>MELBA PATRICIA GIRALDO ARIAS Y OTROS</t>
  </si>
  <si>
    <t>CARLOS ANDRES CHACON MARTINEZ</t>
  </si>
  <si>
    <t>NANCY CECILIA NAVARRETE FRANCO</t>
  </si>
  <si>
    <t>MARIA ANGELICA CHACON MARTINEZ</t>
  </si>
  <si>
    <t>ALEXANDER CHACON MARTINEZ</t>
  </si>
  <si>
    <t>SALOME GIRALDO GARCIA MARIA PAZ GARCIA PESCADOR</t>
  </si>
  <si>
    <t>DIANA PATRICIA GAVIRIA HURTADO GLORIA AMPARO OSPINA DE CASTAÑO</t>
  </si>
  <si>
    <t>JORGE MARIO CASTAÑO OSPINA</t>
  </si>
  <si>
    <t>LINA MARIA AGUDELO HURTADO</t>
  </si>
  <si>
    <t>LEIDY VIVIANA GAVIRIA RODRIGUEZ                                                 YONATAN FERNEY GAVIRIA RODRIGUEZ</t>
  </si>
  <si>
    <t xml:space="preserve">DIANA PATRICIA GAVIRIA HURTADO </t>
  </si>
  <si>
    <t>GLORIA INES REYES ARICAPA                                                                    RIGOBERTO DE JESUS OSORIO GUTIERREZ                                    CARLOS NORBERTO REYES ARICAPA                                                DANIELA REYES VELEZ</t>
  </si>
  <si>
    <t>MARIA IDALY ARICAPA REYES</t>
  </si>
  <si>
    <t>MARIA ETERGIRIA MESA ECHEVERRY</t>
  </si>
  <si>
    <t>$ 49.602.478,00</t>
  </si>
  <si>
    <t>LUIS FERNANDO BUSTAMANTE RAMIREZ</t>
  </si>
  <si>
    <t>$ 225.779.001,00</t>
  </si>
  <si>
    <t>DORALBA SANCHEZ GUTIERREZ Y OTROS</t>
  </si>
  <si>
    <t>$ 492.896.479,00</t>
  </si>
  <si>
    <t>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t>
  </si>
  <si>
    <t>$ 2.636,70</t>
  </si>
  <si>
    <t>$ 1.404,50</t>
  </si>
  <si>
    <t>$ 51.374.590,00</t>
  </si>
  <si>
    <t>$ 6.913.000,00</t>
  </si>
  <si>
    <t>$ 3.534.039,00</t>
  </si>
  <si>
    <t>$ 112.517.921,00</t>
  </si>
  <si>
    <t>LUIS MARIA TAPASCO GUERRERO</t>
  </si>
  <si>
    <t>CP3-UF5-SCN-001</t>
  </si>
  <si>
    <t>FRANCISCO HUMBER CADAVID RESTREPO</t>
  </si>
  <si>
    <t>$ 1.091.359.710,00</t>
  </si>
  <si>
    <t>JOSÉ FERNANDO CARDONA CAMPUZANO</t>
  </si>
  <si>
    <t>DIANA LUCIA CARDONA CAMPUZANO</t>
  </si>
  <si>
    <t>$ 396.856.443,00</t>
  </si>
  <si>
    <t>CP3-UF5-CMSCN-015</t>
  </si>
  <si>
    <t>JAIME ESTEBAN CARDONA CAMPUZANO</t>
  </si>
  <si>
    <t>$ 195.251.119,00</t>
  </si>
  <si>
    <t>ANI</t>
  </si>
  <si>
    <t>$ 264.205.426,00</t>
  </si>
  <si>
    <t>JAIRO EDUARDO CARDONA CAMPUZANO</t>
  </si>
  <si>
    <t>JUAN DAVID CARDONA CAMPUZANO</t>
  </si>
  <si>
    <t>$ 8.467.267,00</t>
  </si>
  <si>
    <t>CP3-UF5-CMSCN-018</t>
  </si>
  <si>
    <t>$ 84.083.960,00</t>
  </si>
  <si>
    <t>CP3-UF5-CMSCN-019</t>
  </si>
  <si>
    <t>$ 22.126.160,00</t>
  </si>
  <si>
    <t>RICARDO CADAVID ESTRADA</t>
  </si>
  <si>
    <t>$ 330.214.373,00</t>
  </si>
  <si>
    <t>SOCIEDAD DE ACTIVOS ESPECIALES S.A.S</t>
  </si>
  <si>
    <t>5200 + 1620</t>
  </si>
  <si>
    <t>$ 655.863.237,00</t>
  </si>
  <si>
    <t>MAURICIO MARULANDA ECHAVARRIA</t>
  </si>
  <si>
    <t>$ 51.068.716,00</t>
  </si>
  <si>
    <t>LIGIA PELAEZ PELAEZ Y OTROS</t>
  </si>
  <si>
    <t>GILBERTO DE JESUS MURILLO Y OTRA</t>
  </si>
  <si>
    <t>VALENCIA AYALA Y CIA LTDA</t>
  </si>
  <si>
    <t>LUIS ANGEL VALENCIA LEON</t>
  </si>
  <si>
    <t>ACENED VALENCIA VALENCIA Y OTROS</t>
  </si>
  <si>
    <t>LUIS EVELIO ORTIZ GUEVARA</t>
  </si>
  <si>
    <t>CAMPO MORAGAS S A S</t>
  </si>
  <si>
    <t>GUSTAVO ALBERTO RAMOS BUSTAMANTE</t>
  </si>
  <si>
    <t>$ 229.046.423,00</t>
  </si>
  <si>
    <t>JORGE BUSTAMANTE RAMIREZ AMIREZ Y OTROS</t>
  </si>
  <si>
    <t>$ 388.522.249,00</t>
  </si>
  <si>
    <t>JORGE BUSTAMANTE RAMIREZ                                                                       LUIS FERNANDO BUSTAMANTE RAMIREZ</t>
  </si>
  <si>
    <t>$ 188.268.133,00</t>
  </si>
  <si>
    <t>$ 1.368.520.525,00</t>
  </si>
  <si>
    <t>ALBERTO ANTONIO MEJIA SANNIN</t>
  </si>
  <si>
    <t>$ 13.113.238,50</t>
  </si>
  <si>
    <t>JHON MARIO RAMOS BUSTAMANTE</t>
  </si>
  <si>
    <t>ALBERTO ANTONIO MEJIA SANNIN Y OTRO</t>
  </si>
  <si>
    <t>SOCIEDAD MACRORAIZ S.A.S.</t>
  </si>
  <si>
    <t>LEONARDO DE JESÚS LÓPEZ SALAZAR</t>
  </si>
  <si>
    <t>21/06/2019</t>
  </si>
  <si>
    <t>11/09/2020</t>
  </si>
  <si>
    <t xml:space="preserve"> $ 2.509.059.416,00 </t>
  </si>
  <si>
    <t>JONATHAN DAVID JIMENEZ SANCHEZ</t>
  </si>
  <si>
    <t>$ 336.239.411,00</t>
  </si>
  <si>
    <t>SOCIEDAD MACRORAIZ S.A.S. (EN LIQUIDACIÓN)</t>
  </si>
  <si>
    <t>$ 391.539.520,00</t>
  </si>
  <si>
    <t>MARIBEL RAMOS BUSTAMANTE</t>
  </si>
  <si>
    <t>MUNICIPIO DE CARAMANTA</t>
  </si>
  <si>
    <t>ANA LUZ MONTES VALENCIA</t>
  </si>
  <si>
    <t>$ 11.774.942,00</t>
  </si>
  <si>
    <t>CP3-UF5-CM-114</t>
  </si>
  <si>
    <t>LUIS EDGAR ARIAS ESCOBAR</t>
  </si>
  <si>
    <t>$ 508.704.532,00</t>
  </si>
  <si>
    <t>OCTAVIO DE JESUS ESCOBAR ALVAREZ</t>
  </si>
  <si>
    <t>OLGA RUTH DEL SOCORRO  ARANGO VELASQUEZ Y OTROS</t>
  </si>
  <si>
    <t>LUZ ESTELLA MARIN ARIAS</t>
  </si>
  <si>
    <t>GUILLERMO ARANGO ARANGO                                                                       JESUS DARIO ARANGO ARANGO                                                                GABRIEL JAIME BOTERO ARANGO                                                              JUAN FERNANDO BOTERO ARANGO                                              MARGARITA MARIA BOTERO ARANGO</t>
  </si>
  <si>
    <t>CARMENZA VELEZ OCHOA</t>
  </si>
  <si>
    <t>GANADOS RAMIREZ JIMENEZ Y CIA S. EN C.</t>
  </si>
  <si>
    <t>GABRIEL ANTONIO GONZALEZ CASTAÑO</t>
  </si>
  <si>
    <t>TOBIAS ADOLFO MUÑOZ VIANA</t>
  </si>
  <si>
    <t>HECTOR HERNAN SORA GALLEGO</t>
  </si>
  <si>
    <t>$85.341.691,00</t>
  </si>
  <si>
    <t>CP3-UF5-CMSCN-054</t>
  </si>
  <si>
    <t>DIANA MARIA RIOS CASTAÑO</t>
  </si>
  <si>
    <t>$ 27.664.000,00</t>
  </si>
  <si>
    <t>RUPERTO MEJIA BOTERO Y CIA S. EN C.</t>
  </si>
  <si>
    <t>$ 252.132.779,00</t>
  </si>
  <si>
    <t>JESUS IVAN MEJIA ARANGO</t>
  </si>
  <si>
    <t>GUILLERMO ARANGO ARANGO</t>
  </si>
  <si>
    <t>$ 766.460.859,00</t>
  </si>
  <si>
    <t>ANDREA MEJIA SARASA Y OTRO</t>
  </si>
  <si>
    <t>$ 27.290.440,00</t>
  </si>
  <si>
    <t>GLORIA ELENA MEJIA MEJIA Y OTROS</t>
  </si>
  <si>
    <t>$ 52.963.419,00</t>
  </si>
  <si>
    <t>ANDRES FELIPE ARANGO CADAVID                                                        CLARA ALICIA DEL SOCORRO                                                                      OSCAR ALBERTO GUERRA CADAVID                                                    FEDERICO ADOLFO GUERRA CADAVID</t>
  </si>
  <si>
    <t>$ 285.279.968,00</t>
  </si>
  <si>
    <t>ANDRES FELIPE ARANGO CADAVID                                                           CLARA ALICIA DEL SOCORRO                                                                       OSCAR ALBERTO GUERRA CADAVID                                                    FEDERICO ADOLFO GUERRA CADAVID</t>
  </si>
  <si>
    <t>$ 119.696.915,00</t>
  </si>
  <si>
    <t>JORGE IVAN RIOS GARCES</t>
  </si>
  <si>
    <t>$ 543.152.917,00</t>
  </si>
  <si>
    <t>$ 65.299.405,00</t>
  </si>
  <si>
    <t>$ 1.275.247.865,00</t>
  </si>
  <si>
    <t>JOSÉ LUIS LOPERA SIERRA</t>
  </si>
  <si>
    <t>$ 426.010.586,00</t>
  </si>
  <si>
    <t>PATRIMONIO AUTONOMO LA GUAMO</t>
  </si>
  <si>
    <t>JAIME ARANGO ESCOBAR</t>
  </si>
  <si>
    <t>SOCIEDAD ACTIVOS ESPECIALES  S.A.S (SAE)</t>
  </si>
  <si>
    <t>MUNICIPIO  DE LA PINTADA</t>
  </si>
  <si>
    <t>HERNAN MESA VALLEJO</t>
  </si>
  <si>
    <t>q</t>
  </si>
  <si>
    <t>r</t>
  </si>
  <si>
    <t>s</t>
  </si>
  <si>
    <t>t</t>
  </si>
  <si>
    <t>u</t>
  </si>
  <si>
    <t>v</t>
  </si>
  <si>
    <t>ABSCISA INICIAL IZQ</t>
  </si>
  <si>
    <t>ABSCISA FINAL IZQ</t>
  </si>
  <si>
    <t>Longitud Efectiva IZQ</t>
  </si>
  <si>
    <t>ABSCISA INICIAL DER</t>
  </si>
  <si>
    <t>ABSCISA FINAL DER</t>
  </si>
  <si>
    <t>Longitud Efectiva DER</t>
  </si>
  <si>
    <t>Propietario</t>
  </si>
  <si>
    <t>Entidad</t>
  </si>
  <si>
    <t>Estado</t>
  </si>
  <si>
    <t>Observacion</t>
  </si>
  <si>
    <t>CM-012</t>
  </si>
  <si>
    <t>URT</t>
  </si>
  <si>
    <t>PK62+901,74</t>
  </si>
  <si>
    <t>PK62+907,85</t>
  </si>
  <si>
    <t>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</si>
  <si>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CM-016</t>
  </si>
  <si>
    <t>PK62+982,44</t>
  </si>
  <si>
    <t>PK62+992,22</t>
  </si>
  <si>
    <t>CM-016: 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</si>
  <si>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CM-056</t>
  </si>
  <si>
    <t>ANT</t>
  </si>
  <si>
    <t>INSUMOS</t>
  </si>
  <si>
    <t>PK72+724,38</t>
  </si>
  <si>
    <t>PK72+838,90</t>
  </si>
  <si>
    <t>No presenta FMI</t>
  </si>
  <si>
    <t>CMSCN-022</t>
  </si>
  <si>
    <t>SAE</t>
  </si>
  <si>
    <t>PK69+752,17</t>
  </si>
  <si>
    <t>PK70+009,43</t>
  </si>
  <si>
    <t>PK69+775,86</t>
  </si>
  <si>
    <t>PK70+018,90</t>
  </si>
  <si>
    <t>CMSCN-027</t>
  </si>
  <si>
    <t>PK72+558,70</t>
  </si>
  <si>
    <t>PK72+694,46</t>
  </si>
  <si>
    <t>PK72+584,00</t>
  </si>
  <si>
    <t>PK72+715,50</t>
  </si>
  <si>
    <t>CMSCN-028</t>
  </si>
  <si>
    <t>PK72+699,18</t>
  </si>
  <si>
    <t>PK72+818,22</t>
  </si>
  <si>
    <t>CMSCN-066</t>
  </si>
  <si>
    <t>PK101+779,13</t>
  </si>
  <si>
    <t>PK106+802,88</t>
  </si>
  <si>
    <t>PK101+798,64</t>
  </si>
  <si>
    <t>PK104+651,10</t>
  </si>
  <si>
    <t>CMSCN-007</t>
  </si>
  <si>
    <t xml:space="preserve">OSCAR MAURICIO LIZCANO ARANGO </t>
  </si>
  <si>
    <t>EXPROPIACION</t>
  </si>
  <si>
    <t>42+268,95 Km</t>
  </si>
  <si>
    <t>42+653,82 Km</t>
  </si>
  <si>
    <t>42+247,6 Km</t>
  </si>
  <si>
    <t>42+596,9 Km</t>
  </si>
  <si>
    <t>CMSCN-008</t>
  </si>
  <si>
    <t>43+202,27 Km</t>
  </si>
  <si>
    <t>42+979,1 Km</t>
  </si>
  <si>
    <t>43+015,5 Km</t>
  </si>
  <si>
    <t>SE ESNCUENTRA NUEVAMENTE EN INSUMOS, TENIENDO EN CUENTA LAS OBSERVACIONES REALIZADAS POR LA ANI, EN EL PROCESO DE EXPROPIACION.</t>
  </si>
  <si>
    <t>MSC-001A</t>
  </si>
  <si>
    <t>LA NACION A TRAVES DEL FONDO PARA LA REHABILITACION, INVERSION SOCIAL Y LUCHA CONTRA EL CRIMEN ORGANIZADO (FRISCO) ADMINISTRADO POR LA SOCIEDAD DE ACTIVOS</t>
  </si>
  <si>
    <t>ESCRITURACION</t>
  </si>
  <si>
    <t>10+930,87 Km</t>
  </si>
  <si>
    <t>11+010, Km</t>
  </si>
  <si>
    <t>10+684,1 Km</t>
  </si>
  <si>
    <t>11+061,08 Km</t>
  </si>
  <si>
    <t>Total general</t>
  </si>
  <si>
    <t>Segunda calzada</t>
  </si>
  <si>
    <t>previa aprobacion</t>
  </si>
  <si>
    <t>FECHA DE RECIBO DE INSUMOS  PREDIALES PARA AVALUO</t>
  </si>
  <si>
    <t>VALOR  M2 AREA REQUERIDA</t>
  </si>
  <si>
    <t>VALOR TOTAL AREA REQUERIDA</t>
  </si>
  <si>
    <t>VALOR M2 AREA REMANENTE (Cuando aplique)</t>
  </si>
  <si>
    <t>VALOR TOTAL AREA REMANENTE (Cuando aplique)</t>
  </si>
  <si>
    <t>Disponibilidad</t>
  </si>
  <si>
    <t>Estado actividad</t>
  </si>
  <si>
    <t>Predio aprobacion</t>
  </si>
  <si>
    <t>Comprometido</t>
  </si>
  <si>
    <t>Redes</t>
  </si>
  <si>
    <t>Redes / Escuela</t>
  </si>
  <si>
    <t>Garrucha</t>
  </si>
  <si>
    <t>Redes / SAE</t>
  </si>
  <si>
    <t>Redes / Petrogrifo</t>
  </si>
  <si>
    <t>Redes / ANT</t>
  </si>
  <si>
    <t>Redes / garrucha</t>
  </si>
  <si>
    <t>Escuela</t>
  </si>
  <si>
    <t>Garrucha / Escuela / SAE</t>
  </si>
  <si>
    <t>INFORME GESTION PREDIAL - UF1</t>
  </si>
  <si>
    <t>K10+504 k36+749</t>
  </si>
  <si>
    <t>Total predios Proyecto</t>
  </si>
  <si>
    <t>Estados</t>
  </si>
  <si>
    <t>TOTAL PREDIOS LIBERADOS</t>
  </si>
  <si>
    <t>Total predios UF 1</t>
  </si>
  <si>
    <t>LONGITUD TOTAL LIBERADA (KM) IZQ</t>
  </si>
  <si>
    <t>LONGITUD TOTAL LIBERADA (KM) DER</t>
  </si>
  <si>
    <t>TOTAL PREDIOS POR LIBERAR</t>
  </si>
  <si>
    <t>LONGITUD TOTAL POR LIBERAR (KM) IZQ</t>
  </si>
  <si>
    <t>LONGITUD TOTAL POR LIBERAR (KM) DER</t>
  </si>
  <si>
    <t>Total</t>
  </si>
  <si>
    <t>Valores</t>
  </si>
  <si>
    <t>Suma de Longitud Efectiva IZQ</t>
  </si>
  <si>
    <t>Suma de Longitud Efectiva DER</t>
  </si>
  <si>
    <t>Si</t>
  </si>
  <si>
    <t>No</t>
  </si>
  <si>
    <t>INFORME GESTION PREDIAL - UF2</t>
  </si>
  <si>
    <t>K0+000 K23+000</t>
  </si>
  <si>
    <t>Total predios UF 2</t>
  </si>
  <si>
    <t>#N/D</t>
  </si>
  <si>
    <t>INFORME GESTION PREDIAL - UF3.1</t>
  </si>
  <si>
    <t>K0+000 K61+310</t>
  </si>
  <si>
    <t>Total predios UF 3.1</t>
  </si>
  <si>
    <t>INFORME GESTION PREDIAL - UF3.2</t>
  </si>
  <si>
    <t>K0+000 K7+000</t>
  </si>
  <si>
    <t>Total predios UF 3.2</t>
  </si>
  <si>
    <t>INFORME GESTION PREDIAL - UF4</t>
  </si>
  <si>
    <t>K39+800 K54+331</t>
  </si>
  <si>
    <t>Total predios UF 4</t>
  </si>
  <si>
    <t>INFORME GESTION PREDIAL - UF5</t>
  </si>
  <si>
    <t>K54+400 K106+500</t>
  </si>
  <si>
    <t>Total predios UF 5</t>
  </si>
  <si>
    <t>Mejoras</t>
  </si>
  <si>
    <t>(en blanco)</t>
  </si>
  <si>
    <t/>
  </si>
  <si>
    <t>Nº</t>
  </si>
  <si>
    <t>UNIDAD FUNCIONAL</t>
  </si>
  <si>
    <t>ÁREA REMANENTE (Cuando aplique
 (m2)</t>
  </si>
  <si>
    <t>CLASIFICACION DEL USO DEL SUELO. ( LEY 388 DE 1997)</t>
  </si>
  <si>
    <t>METODO DE AVALUO PARA TERRENO.</t>
  </si>
  <si>
    <t>FECHA DE SOLICITUD DE REVISION (opcional)</t>
  </si>
  <si>
    <t>FECHA DE ENTREGA DEL AVALUO 2</t>
  </si>
  <si>
    <t>VALOR TOTAL AVALÚO 2</t>
  </si>
  <si>
    <t>VALOR TOTAL AVALUO COMERCIAL CORPORATIVO</t>
  </si>
  <si>
    <t>FECHA DE VENCIMIENTO DEL AVALUO COMERCIAL CORPORATIVO</t>
  </si>
  <si>
    <t xml:space="preserve">OBSERVACIONES </t>
  </si>
  <si>
    <t>RURAL</t>
  </si>
  <si>
    <t>Comparación</t>
  </si>
  <si>
    <t>SUBURBANO</t>
  </si>
  <si>
    <t>$37.120.497,00</t>
  </si>
  <si>
    <t>$57.766.685,00</t>
  </si>
  <si>
    <t>SUBURBANO-COMERCIAL</t>
  </si>
  <si>
    <t>comparacion</t>
  </si>
  <si>
    <t>SUBURBANA</t>
  </si>
  <si>
    <t>$329.775.569,00</t>
  </si>
  <si>
    <t>RURAL - SUBURBANO</t>
  </si>
  <si>
    <t>Compración</t>
  </si>
  <si>
    <t>HABITACIONAL</t>
  </si>
  <si>
    <t>EXPANSION URBANA</t>
  </si>
  <si>
    <t>COMPARACION</t>
  </si>
  <si>
    <t>Expansion urbana</t>
  </si>
  <si>
    <t>rural</t>
  </si>
  <si>
    <t>Comparacion</t>
  </si>
  <si>
    <t>INDUSTRIAL</t>
  </si>
  <si>
    <t xml:space="preserve"> $ 773.310.763,00 </t>
  </si>
  <si>
    <t xml:space="preserve"> $ 233.789.529,00 </t>
  </si>
  <si>
    <t>suburbano</t>
  </si>
  <si>
    <t xml:space="preserve">comparación </t>
  </si>
  <si>
    <t>RURAL- SUBURBANO</t>
  </si>
  <si>
    <t>Comparativo</t>
  </si>
  <si>
    <t xml:space="preserve"> $ 1.117.415.038,00 </t>
  </si>
  <si>
    <t>mixto</t>
  </si>
  <si>
    <t>$ 310.372.690,00</t>
  </si>
  <si>
    <t xml:space="preserve">RURAL </t>
  </si>
  <si>
    <t>$ 140.449.291,00</t>
  </si>
  <si>
    <t>$ 86.115.900,00</t>
  </si>
  <si>
    <t>$ 127.530.075,00</t>
  </si>
  <si>
    <t>$ 56.649.499,50</t>
  </si>
  <si>
    <t>$ 33.708,00</t>
  </si>
  <si>
    <t>$50.750.061,00</t>
  </si>
  <si>
    <t>$ 2.185.995.750,00</t>
  </si>
  <si>
    <t>$ 74.226.936,00</t>
  </si>
  <si>
    <t>uf1</t>
  </si>
  <si>
    <t>uf2</t>
  </si>
  <si>
    <t>uf3,1</t>
  </si>
  <si>
    <t>uf3,2</t>
  </si>
  <si>
    <t>uf4</t>
  </si>
  <si>
    <t>uf5</t>
  </si>
  <si>
    <t>todos</t>
  </si>
  <si>
    <t>color</t>
  </si>
  <si>
    <t>Prioridades</t>
  </si>
  <si>
    <t xml:space="preserve">PREDIO </t>
  </si>
  <si>
    <t>NÚMERO DE MEJORAS</t>
  </si>
  <si>
    <t>CP3-UF5-CMSCN-113</t>
  </si>
  <si>
    <t>CP3-UF5-CMSCN-041-041A</t>
  </si>
  <si>
    <t>CP3-UF5-CMSCN-29 y 030</t>
  </si>
  <si>
    <t xml:space="preserve">FICHA SOCIAL </t>
  </si>
  <si>
    <t xml:space="preserve">CARACTERIZACION DEL PREDIO </t>
  </si>
  <si>
    <t>REGISTRO FOTOGRÁFICO</t>
  </si>
  <si>
    <t>DIAGNOSTICO SOCIOECONOMICO</t>
  </si>
  <si>
    <t>FACTORES RECOMENDADOS</t>
  </si>
  <si>
    <t xml:space="preserve">VALOR </t>
  </si>
  <si>
    <t>Arrendatario</t>
  </si>
  <si>
    <t>Morador</t>
  </si>
  <si>
    <t>Mejoratario</t>
  </si>
  <si>
    <t>DATOS GENERALES</t>
  </si>
  <si>
    <t>PROPIETARIO</t>
  </si>
  <si>
    <t>CONDICION UNIDAD SOCIAL</t>
  </si>
  <si>
    <t xml:space="preserve">CARACTERIZACION UNIDAD SOCIAL </t>
  </si>
  <si>
    <t>FECHA DE REMISION INTERVENTORIA</t>
  </si>
  <si>
    <t>ACUERDO DE RECONOCIMIENTO</t>
  </si>
  <si>
    <t>Restablecimiento vivienda</t>
  </si>
  <si>
    <t>Apoyo a Arrendadores</t>
  </si>
  <si>
    <t>Serviicios Sociales</t>
  </si>
  <si>
    <t>Apoyo a Trámites</t>
  </si>
  <si>
    <t>Apoyo Movilización</t>
  </si>
  <si>
    <t>Apoyo a Moradores</t>
  </si>
  <si>
    <t>Medios Económicos</t>
  </si>
  <si>
    <t>SUBTOTAL COMPENSACIONES</t>
  </si>
  <si>
    <t>FECHA PRIMER PAGO</t>
  </si>
  <si>
    <t>SEGUNDO PAGO</t>
  </si>
  <si>
    <t>SALDO PENDIENTE</t>
  </si>
  <si>
    <t>DOCUMENTOS SOPORTE</t>
  </si>
  <si>
    <t>OFICIO</t>
  </si>
  <si>
    <t>SI</t>
  </si>
  <si>
    <t>NO</t>
  </si>
  <si>
    <t>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</si>
</sst>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quot;$&quot;\ * #,##0_-;\-&quot;$&quot;\ * #,##0_-;_-&quot;$&quot;\ * &quot;-&quot;_-;_-@_-"/>
    <numFmt numFmtId="43" formatCode="_-* #,##0.00_-;\-* #,##0.00_-;_-* &quot;-&quot;??_-;_-@_-"/>
    <numFmt numFmtId="164" formatCode="_-* #,##0.00\ _€_-;\-* #,##0.00\ _€_-;_-* &quot;-&quot;??\ _€_-;_-@_-"/>
    <numFmt numFmtId="165" formatCode="_(&quot;$&quot;\ * #,##0.00_);_(&quot;$&quot;\ * \(#,##0.00\);_(&quot;$&quot;\ * &quot;-&quot;??_);_(@_)"/>
    <numFmt numFmtId="166" formatCode="_(* #,##0.00_);_(* \(#,##0.00\);_(* &quot;-&quot;??_);_(@_)"/>
    <numFmt numFmtId="167" formatCode="_-&quot;$&quot;* #,##0_-;\-&quot;$&quot;* #,##0_-;_-&quot;$&quot;* &quot;-&quot;_-;_-@_-"/>
    <numFmt numFmtId="168" formatCode="_ &quot;$&quot;\ * #,##0_ ;_ &quot;$&quot;\ * \-#,##0_ ;_ &quot;$&quot;\ * &quot;-&quot;_ ;_ @_ "/>
    <numFmt numFmtId="169" formatCode="_ * #,##0_ ;_ * \-#,##0_ ;_ * &quot;-&quot;_ ;_ @_ "/>
    <numFmt numFmtId="170" formatCode="_ &quot;$&quot;\ * #,##0.00_ ;_ &quot;$&quot;\ * \-#,##0.00_ ;_ &quot;$&quot;\ * &quot;-&quot;??_ ;_ @_ "/>
    <numFmt numFmtId="171" formatCode="_-* #,##0.00\ &quot;pta&quot;_-;\-* #,##0.00\ &quot;pta&quot;_-;_-* &quot;-&quot;??\ &quot;pta&quot;_-;_-@_-"/>
    <numFmt numFmtId="172" formatCode="_-* #,##0.00\ _p_t_a_-;\-* #,##0.00\ _p_t_a_-;_-* &quot;-&quot;??\ _p_t_a_-;_-@_-"/>
    <numFmt numFmtId="173" formatCode="_-* #,##0.00\ [$€]_-;\-* #,##0.00\ [$€]_-;_-* &quot;-&quot;??\ [$€]_-;_-@_-"/>
    <numFmt numFmtId="174" formatCode="0;[Red]0"/>
    <numFmt numFmtId="175" formatCode="[$-C0A]d\-mmm\-yy;@"/>
    <numFmt numFmtId="176" formatCode="d&quot; de &quot;mmm&quot; de &quot;yy"/>
    <numFmt numFmtId="177" formatCode="##&quot;+&quot;###.##\ &quot;Km&quot;"/>
    <numFmt numFmtId="178" formatCode="[$$-240A]#,##0.00"/>
    <numFmt numFmtId="179" formatCode="_ * #,##0.00_ ;_ * \-#,##0.00_ ;_ * &quot;-&quot;??_ ;_ @_ "/>
    <numFmt numFmtId="180" formatCode="&quot;$&quot;\ #,##0.00"/>
    <numFmt numFmtId="181" formatCode="yyyy\-mm\-dd;@"/>
    <numFmt numFmtId="182" formatCode="_-&quot;$&quot;* #,##0.00_-;\-&quot;$&quot;* #,##0.00_-;_-&quot;$&quot;* &quot;-&quot;??_-;_-@_-"/>
    <numFmt numFmtId="183" formatCode="_-[$$-409]* #,##0.00_ ;_-[$$-409]* \-#,##0.00\ ;_-[$$-409]* &quot;-&quot;??_ ;_-@_ "/>
    <numFmt numFmtId="184" formatCode="dd\.mm\.yyyy;@"/>
    <numFmt numFmtId="185" formatCode="_-[$$-240A]\ * #,##0.00_-;\-[$$-240A]\ * #,##0.00_-;_-[$$-240A]\ * &quot;-&quot;??_-;_-@_-"/>
  </numFmts>
  <fonts count="4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9"/>
      <name val="Arial"/>
      <family val="2"/>
    </font>
    <font>
      <b/>
      <sz val="9"/>
      <name val="Arial"/>
      <family val="2"/>
    </font>
    <font>
      <sz val="11"/>
      <color indexed="8"/>
      <name val="Calibri"/>
      <family val="2"/>
    </font>
    <font>
      <b/>
      <sz val="11"/>
      <color indexed="63"/>
      <name val="Calibri"/>
      <family val="2"/>
    </font>
    <font>
      <sz val="9"/>
      <color theme="1"/>
      <name val="Arial"/>
      <family val="2"/>
    </font>
    <font>
      <sz val="10"/>
      <color rgb="FF000000"/>
      <name val="Arial"/>
      <family val="2"/>
    </font>
    <font>
      <sz val="10"/>
      <name val="Arial"/>
      <family val="2"/>
    </font>
    <font>
      <sz val="10"/>
      <name val="Arial"/>
      <family val="2"/>
    </font>
    <font>
      <b/>
      <sz val="8"/>
      <name val="Arial"/>
      <family val="2"/>
    </font>
    <font>
      <sz val="9"/>
      <name val="Arial "/>
    </font>
    <font>
      <sz val="10"/>
      <color theme="1"/>
      <name val="Arial"/>
      <family val="2"/>
    </font>
    <font>
      <sz val="10"/>
      <name val="Arial"/>
      <family val="2"/>
    </font>
    <font>
      <sz val="10"/>
      <color theme="1"/>
      <name val="Century Gothic"/>
      <family val="2"/>
    </font>
    <font>
      <b/>
      <sz val="10"/>
      <name val="Arial"/>
      <family val="2"/>
    </font>
    <font>
      <b/>
      <sz val="10"/>
      <color rgb="FF000000"/>
      <name val="Calibri"/>
      <family val="2"/>
    </font>
    <font>
      <sz val="12"/>
      <color rgb="FF000000"/>
      <name val="Calibri"/>
      <family val="2"/>
    </font>
    <font>
      <sz val="10"/>
      <color rgb="FFFF0000"/>
      <name val="Arial"/>
      <family val="2"/>
    </font>
    <font>
      <sz val="10"/>
      <name val="Arial"/>
      <family val="2"/>
    </font>
    <font>
      <u/>
      <sz val="10"/>
      <color theme="10"/>
      <name val="Arial"/>
      <family val="2"/>
    </font>
    <font>
      <sz val="8"/>
      <name val="Arial"/>
      <family val="2"/>
    </font>
  </fonts>
  <fills count="40">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indexed="22"/>
        <bgColor indexed="61"/>
      </patternFill>
    </fill>
    <fill>
      <patternFill patternType="solid">
        <fgColor theme="0" tint="-0.14999847407452621"/>
        <bgColor indexed="64"/>
      </patternFill>
    </fill>
    <fill>
      <patternFill patternType="solid">
        <fgColor rgb="FF66FF99"/>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C5D9F1"/>
        <bgColor indexed="64"/>
      </patternFill>
    </fill>
    <fill>
      <patternFill patternType="solid">
        <fgColor rgb="FF70AD47"/>
        <bgColor indexed="64"/>
      </patternFill>
    </fill>
    <fill>
      <patternFill patternType="solid">
        <fgColor rgb="FFE2EFDA"/>
        <bgColor indexed="64"/>
      </patternFill>
    </fill>
    <fill>
      <patternFill patternType="solid">
        <fgColor rgb="FFFCE4D6"/>
        <bgColor indexed="64"/>
      </patternFill>
    </fill>
    <fill>
      <patternFill patternType="solid">
        <fgColor rgb="FFA9D08E"/>
        <bgColor indexed="64"/>
      </patternFill>
    </fill>
    <fill>
      <patternFill patternType="solid">
        <fgColor rgb="FFF8CBAD"/>
        <bgColor indexed="64"/>
      </patternFill>
    </fill>
    <fill>
      <patternFill patternType="solid">
        <fgColor rgb="FFDDEBF7"/>
        <bgColor indexed="64"/>
      </patternFill>
    </fill>
    <fill>
      <patternFill patternType="solid">
        <fgColor rgb="FF9BC2E6"/>
        <bgColor indexed="64"/>
      </patternFill>
    </fill>
    <fill>
      <patternFill patternType="solid">
        <fgColor rgb="FFED7D31"/>
        <bgColor indexed="64"/>
      </patternFill>
    </fill>
    <fill>
      <patternFill patternType="solid">
        <fgColor rgb="FFAEAAAA"/>
        <bgColor indexed="64"/>
      </patternFill>
    </fill>
    <fill>
      <patternFill patternType="solid">
        <fgColor rgb="FF0070C0"/>
        <bgColor indexed="64"/>
      </patternFill>
    </fill>
    <fill>
      <patternFill patternType="solid">
        <fgColor rgb="FFFFFFFF"/>
        <bgColor indexed="64"/>
      </patternFill>
    </fill>
    <fill>
      <patternFill patternType="solid">
        <fgColor rgb="FFC65911"/>
        <bgColor indexed="64"/>
      </patternFill>
    </fill>
    <fill>
      <patternFill patternType="solid">
        <fgColor rgb="FF548235"/>
        <bgColor indexed="64"/>
      </patternFill>
    </fill>
    <fill>
      <patternFill patternType="solid">
        <fgColor rgb="FFD0CECE"/>
        <bgColor indexed="64"/>
      </patternFill>
    </fill>
    <fill>
      <patternFill patternType="solid">
        <fgColor rgb="FFBFBFBF"/>
        <bgColor indexed="64"/>
      </patternFill>
    </fill>
    <fill>
      <patternFill patternType="solid">
        <fgColor rgb="FF66FFFF"/>
        <bgColor indexed="64"/>
      </patternFill>
    </fill>
    <fill>
      <patternFill patternType="solid">
        <fgColor theme="8"/>
        <bgColor indexed="64"/>
      </patternFill>
    </fill>
    <fill>
      <patternFill patternType="solid">
        <fgColor theme="2" tint="-9.9978637043366805E-2"/>
        <bgColor indexed="64"/>
      </patternFill>
    </fill>
    <fill>
      <patternFill patternType="solid">
        <fgColor theme="9" tint="0.7999816888943144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000000"/>
      </left>
      <right style="thin">
        <color rgb="FF000000"/>
      </right>
      <top/>
      <bottom/>
      <diagonal/>
    </border>
    <border>
      <left style="thin">
        <color indexed="64"/>
      </left>
      <right/>
      <top/>
      <bottom/>
      <diagonal/>
    </border>
  </borders>
  <cellStyleXfs count="2468">
    <xf numFmtId="0" fontId="0" fillId="0" borderId="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9" fontId="18" fillId="0" borderId="0" applyFont="0" applyFill="0" applyBorder="0" applyAlignment="0" applyProtection="0"/>
    <xf numFmtId="170" fontId="17"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4"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9"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6" fillId="0" borderId="0"/>
    <xf numFmtId="0" fontId="17" fillId="0" borderId="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4"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0"/>
    <xf numFmtId="0" fontId="14" fillId="0" borderId="0"/>
    <xf numFmtId="0" fontId="14" fillId="0" borderId="0"/>
    <xf numFmtId="0" fontId="23" fillId="0" borderId="0"/>
    <xf numFmtId="0" fontId="24" fillId="4" borderId="8" applyNumberFormat="0" applyAlignment="0" applyProtection="0"/>
    <xf numFmtId="0" fontId="13" fillId="0" borderId="0"/>
    <xf numFmtId="0" fontId="13" fillId="0" borderId="0"/>
    <xf numFmtId="0" fontId="12" fillId="0" borderId="0"/>
    <xf numFmtId="0" fontId="26" fillId="0" borderId="0"/>
    <xf numFmtId="0" fontId="17" fillId="0" borderId="0"/>
    <xf numFmtId="166"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ont="0" applyFill="0" applyBorder="0" applyAlignment="0" applyProtection="0"/>
    <xf numFmtId="0" fontId="28" fillId="0" borderId="0"/>
    <xf numFmtId="0" fontId="10" fillId="0" borderId="0"/>
    <xf numFmtId="0" fontId="9" fillId="0" borderId="0"/>
    <xf numFmtId="0" fontId="8" fillId="0" borderId="0"/>
    <xf numFmtId="0" fontId="7" fillId="0" borderId="0"/>
    <xf numFmtId="0" fontId="6" fillId="0" borderId="0"/>
    <xf numFmtId="0" fontId="6" fillId="0" borderId="0"/>
    <xf numFmtId="0" fontId="6" fillId="0" borderId="0"/>
    <xf numFmtId="0" fontId="5" fillId="0" borderId="0"/>
    <xf numFmtId="0" fontId="4" fillId="0" borderId="0"/>
    <xf numFmtId="0" fontId="32" fillId="0" borderId="0"/>
    <xf numFmtId="165" fontId="4" fillId="0" borderId="0" applyFont="0" applyFill="0" applyBorder="0" applyAlignment="0" applyProtection="0"/>
    <xf numFmtId="9" fontId="4" fillId="0" borderId="0" applyFont="0" applyFill="0" applyBorder="0" applyAlignment="0" applyProtection="0"/>
    <xf numFmtId="170" fontId="17"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9" fontId="2" fillId="0" borderId="0" applyFont="0" applyFill="0" applyBorder="0" applyAlignment="0" applyProtection="0"/>
    <xf numFmtId="0" fontId="17" fillId="0" borderId="0"/>
    <xf numFmtId="0" fontId="2" fillId="0" borderId="0"/>
    <xf numFmtId="9" fontId="33" fillId="0" borderId="0" applyFont="0" applyFill="0" applyBorder="0" applyAlignment="0" applyProtection="0"/>
    <xf numFmtId="0" fontId="2" fillId="0" borderId="0"/>
    <xf numFmtId="0" fontId="2" fillId="0" borderId="0"/>
    <xf numFmtId="179" fontId="17" fillId="0" borderId="0" applyFont="0" applyFill="0" applyBorder="0" applyAlignment="0" applyProtection="0"/>
    <xf numFmtId="167" fontId="2"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7" fillId="0" borderId="0" applyFont="0" applyFill="0" applyBorder="0" applyAlignment="0" applyProtection="0"/>
    <xf numFmtId="0"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9" fontId="38" fillId="0" borderId="0" applyFont="0" applyFill="0" applyBorder="0" applyAlignment="0" applyProtection="0"/>
    <xf numFmtId="0" fontId="39" fillId="0" borderId="0" applyNumberFormat="0" applyFill="0" applyBorder="0" applyAlignment="0" applyProtection="0"/>
  </cellStyleXfs>
  <cellXfs count="375">
    <xf numFmtId="0" fontId="0" fillId="0" borderId="0" xfId="0"/>
    <xf numFmtId="0" fontId="21" fillId="3" borderId="0" xfId="0" applyFont="1" applyFill="1" applyAlignment="1" applyProtection="1">
      <alignment horizontal="center" vertical="center"/>
      <protection locked="0"/>
    </xf>
    <xf numFmtId="0" fontId="21" fillId="3" borderId="0" xfId="0" quotePrefix="1"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3" fontId="21" fillId="3" borderId="0" xfId="0" applyNumberFormat="1" applyFont="1" applyFill="1" applyAlignment="1" applyProtection="1">
      <alignment horizontal="center" vertical="center" wrapText="1"/>
      <protection locked="0"/>
    </xf>
    <xf numFmtId="0" fontId="22" fillId="3" borderId="0" xfId="0" applyFont="1" applyFill="1" applyAlignment="1" applyProtection="1">
      <alignment horizontal="center" vertical="center"/>
      <protection locked="0"/>
    </xf>
    <xf numFmtId="1" fontId="21" fillId="3" borderId="0" xfId="0" applyNumberFormat="1" applyFont="1" applyFill="1" applyAlignment="1" applyProtection="1">
      <alignment horizontal="center" vertical="center"/>
      <protection locked="0"/>
    </xf>
    <xf numFmtId="1" fontId="21" fillId="3" borderId="0" xfId="0" quotePrefix="1" applyNumberFormat="1" applyFont="1" applyFill="1" applyAlignment="1" applyProtection="1">
      <alignment horizontal="center" vertical="center"/>
      <protection locked="0"/>
    </xf>
    <xf numFmtId="0" fontId="21" fillId="0" borderId="0" xfId="0" applyFont="1" applyAlignment="1" applyProtection="1">
      <alignment horizontal="center" vertical="center" wrapText="1"/>
      <protection locked="0"/>
    </xf>
    <xf numFmtId="0" fontId="22" fillId="0" borderId="0" xfId="0" applyFont="1" applyAlignment="1" applyProtection="1">
      <alignment horizontal="center" vertical="center"/>
      <protection locked="0"/>
    </xf>
    <xf numFmtId="15" fontId="21" fillId="3" borderId="0" xfId="0" applyNumberFormat="1" applyFont="1" applyFill="1" applyAlignment="1" applyProtection="1">
      <alignment horizontal="center" vertical="center" wrapText="1"/>
      <protection locked="0"/>
    </xf>
    <xf numFmtId="0" fontId="0" fillId="0" borderId="0" xfId="0" pivotButton="1"/>
    <xf numFmtId="0" fontId="0" fillId="0" borderId="0" xfId="0" applyFill="1" applyBorder="1"/>
    <xf numFmtId="0" fontId="1" fillId="0" borderId="0" xfId="2446"/>
    <xf numFmtId="0" fontId="17" fillId="0" borderId="0" xfId="2288" applyFont="1"/>
    <xf numFmtId="0" fontId="21" fillId="7" borderId="1" xfId="2288" applyFont="1" applyFill="1" applyBorder="1" applyAlignment="1">
      <alignment horizontal="center" vertical="center"/>
    </xf>
    <xf numFmtId="49" fontId="30" fillId="9" borderId="1" xfId="2288" applyNumberFormat="1" applyFont="1" applyFill="1" applyBorder="1" applyAlignment="1">
      <alignment horizontal="center" vertical="center"/>
    </xf>
    <xf numFmtId="49" fontId="21" fillId="8" borderId="12" xfId="2288" applyNumberFormat="1" applyFont="1" applyFill="1" applyBorder="1" applyAlignment="1">
      <alignment vertical="center"/>
    </xf>
    <xf numFmtId="0" fontId="25" fillId="8" borderId="3" xfId="2465" applyFont="1" applyFill="1" applyBorder="1" applyAlignment="1">
      <alignment horizontal="center" vertical="center"/>
    </xf>
    <xf numFmtId="0" fontId="21" fillId="9" borderId="1" xfId="2288" applyFont="1" applyFill="1" applyBorder="1" applyAlignment="1">
      <alignment vertical="center"/>
    </xf>
    <xf numFmtId="49" fontId="30" fillId="8" borderId="1" xfId="2288" applyNumberFormat="1" applyFont="1" applyFill="1" applyBorder="1" applyAlignment="1">
      <alignment horizontal="center" vertical="center"/>
    </xf>
    <xf numFmtId="49" fontId="21" fillId="9" borderId="1" xfId="2288" applyNumberFormat="1" applyFont="1" applyFill="1" applyBorder="1" applyAlignment="1">
      <alignment horizontal="center" vertical="center"/>
    </xf>
    <xf numFmtId="0" fontId="25" fillId="8" borderId="1" xfId="2465" applyFont="1" applyFill="1" applyBorder="1" applyAlignment="1">
      <alignment horizontal="center" vertical="center"/>
    </xf>
    <xf numFmtId="0" fontId="25" fillId="9" borderId="1" xfId="2465" applyFont="1" applyFill="1" applyBorder="1" applyAlignment="1">
      <alignment horizontal="center" vertical="center"/>
    </xf>
    <xf numFmtId="0" fontId="21" fillId="9" borderId="1" xfId="2288" applyFont="1" applyFill="1" applyBorder="1" applyAlignment="1">
      <alignment horizontal="center" vertical="center"/>
    </xf>
    <xf numFmtId="0" fontId="21" fillId="10" borderId="1" xfId="2288" applyFont="1" applyFill="1" applyBorder="1" applyAlignment="1">
      <alignment horizontal="center" vertical="center"/>
    </xf>
    <xf numFmtId="0" fontId="21" fillId="8" borderId="1" xfId="2288" applyFont="1" applyFill="1" applyBorder="1" applyAlignment="1">
      <alignment horizontal="center" vertical="center"/>
    </xf>
    <xf numFmtId="49" fontId="21" fillId="7" borderId="1" xfId="2288" applyNumberFormat="1" applyFont="1" applyFill="1" applyBorder="1" applyAlignment="1">
      <alignment horizontal="center" vertical="center"/>
    </xf>
    <xf numFmtId="0" fontId="25" fillId="9" borderId="2" xfId="2465" applyFont="1" applyFill="1" applyBorder="1" applyAlignment="1">
      <alignment vertical="center"/>
    </xf>
    <xf numFmtId="49" fontId="30" fillId="9" borderId="2" xfId="2288" applyNumberFormat="1" applyFont="1" applyFill="1" applyBorder="1" applyAlignment="1">
      <alignment vertical="center"/>
    </xf>
    <xf numFmtId="0" fontId="21" fillId="8" borderId="2" xfId="2288" applyFont="1" applyFill="1" applyBorder="1" applyAlignment="1">
      <alignment vertical="center"/>
    </xf>
    <xf numFmtId="49" fontId="21" fillId="9" borderId="2" xfId="2288" applyNumberFormat="1" applyFont="1" applyFill="1" applyBorder="1" applyAlignment="1">
      <alignment horizontal="center" vertical="center"/>
    </xf>
    <xf numFmtId="0" fontId="25" fillId="8" borderId="2" xfId="2465" applyFont="1" applyFill="1" applyBorder="1" applyAlignment="1">
      <alignment vertical="center"/>
    </xf>
    <xf numFmtId="49" fontId="21" fillId="9" borderId="3" xfId="2288" applyNumberFormat="1" applyFont="1" applyFill="1" applyBorder="1" applyAlignment="1">
      <alignment horizontal="center" vertical="center"/>
    </xf>
    <xf numFmtId="49" fontId="30" fillId="10" borderId="1" xfId="2288" applyNumberFormat="1" applyFont="1" applyFill="1" applyBorder="1" applyAlignment="1">
      <alignment horizontal="center" vertical="center"/>
    </xf>
    <xf numFmtId="0" fontId="21" fillId="9" borderId="2" xfId="2288" applyFont="1" applyFill="1" applyBorder="1" applyAlignment="1">
      <alignment horizontal="center" vertical="center"/>
    </xf>
    <xf numFmtId="0" fontId="21" fillId="9" borderId="2" xfId="2288" applyFont="1" applyFill="1" applyBorder="1" applyAlignment="1">
      <alignment vertical="center"/>
    </xf>
    <xf numFmtId="49" fontId="30" fillId="8" borderId="2" xfId="2288" applyNumberFormat="1" applyFont="1" applyFill="1" applyBorder="1" applyAlignment="1">
      <alignment vertical="center"/>
    </xf>
    <xf numFmtId="0" fontId="17" fillId="0" borderId="0" xfId="2288" applyFont="1" applyFill="1" applyBorder="1"/>
    <xf numFmtId="0" fontId="25" fillId="3" borderId="1" xfId="2465" applyFont="1" applyFill="1" applyBorder="1" applyAlignment="1">
      <alignment horizontal="center" vertical="center"/>
    </xf>
    <xf numFmtId="0" fontId="25" fillId="0" borderId="1" xfId="2465" applyFont="1" applyFill="1" applyBorder="1" applyAlignment="1">
      <alignment horizontal="center" vertical="center"/>
    </xf>
    <xf numFmtId="0" fontId="25" fillId="8" borderId="2" xfId="2465" applyFont="1" applyFill="1" applyBorder="1" applyAlignment="1">
      <alignment horizontal="center" vertical="center"/>
    </xf>
    <xf numFmtId="0" fontId="21" fillId="8" borderId="2" xfId="2288" applyFont="1" applyFill="1" applyBorder="1" applyAlignment="1">
      <alignment horizontal="center" vertical="center"/>
    </xf>
    <xf numFmtId="0" fontId="0" fillId="0" borderId="0" xfId="0" applyNumberFormat="1"/>
    <xf numFmtId="0" fontId="17" fillId="0" borderId="0" xfId="2288" applyFont="1" applyAlignment="1">
      <alignment horizontal="center"/>
    </xf>
    <xf numFmtId="0" fontId="0" fillId="0" borderId="0" xfId="0" applyAlignment="1">
      <alignment wrapText="1"/>
    </xf>
    <xf numFmtId="177" fontId="0" fillId="0" borderId="0" xfId="0" applyNumberFormat="1"/>
    <xf numFmtId="14" fontId="0" fillId="0" borderId="0" xfId="0" applyNumberFormat="1"/>
    <xf numFmtId="184" fontId="0" fillId="0" borderId="0" xfId="0" applyNumberFormat="1"/>
    <xf numFmtId="0" fontId="0" fillId="5" borderId="1" xfId="0" applyFill="1" applyBorder="1" applyAlignment="1">
      <alignment horizontal="center" vertical="center"/>
    </xf>
    <xf numFmtId="0" fontId="34" fillId="5" borderId="1" xfId="0" applyFont="1" applyFill="1" applyBorder="1" applyAlignment="1">
      <alignment horizontal="left" vertical="center"/>
    </xf>
    <xf numFmtId="0" fontId="17" fillId="0" borderId="0" xfId="0" applyFont="1" applyFill="1" applyBorder="1" applyAlignment="1">
      <alignment horizontal="center"/>
    </xf>
    <xf numFmtId="0" fontId="0" fillId="0" borderId="0" xfId="0" applyFill="1" applyBorder="1" applyAlignment="1">
      <alignment horizontal="center"/>
    </xf>
    <xf numFmtId="0" fontId="0" fillId="18" borderId="1" xfId="0" applyFill="1" applyBorder="1" applyAlignment="1">
      <alignment wrapText="1"/>
    </xf>
    <xf numFmtId="0" fontId="0" fillId="0" borderId="0" xfId="0" applyFill="1" applyBorder="1" applyAlignment="1">
      <alignment wrapText="1"/>
    </xf>
    <xf numFmtId="0" fontId="0" fillId="0" borderId="1" xfId="0" applyBorder="1"/>
    <xf numFmtId="0" fontId="35" fillId="19" borderId="1" xfId="0" applyFont="1" applyFill="1" applyBorder="1" applyAlignment="1">
      <alignment vertical="center" wrapText="1"/>
    </xf>
    <xf numFmtId="2" fontId="36" fillId="14" borderId="1" xfId="0" applyNumberFormat="1" applyFont="1" applyFill="1" applyBorder="1" applyAlignment="1">
      <alignment vertical="center" wrapText="1"/>
    </xf>
    <xf numFmtId="0" fontId="35" fillId="16" borderId="1" xfId="0" applyFont="1" applyFill="1" applyBorder="1" applyAlignment="1">
      <alignment vertical="center" wrapText="1"/>
    </xf>
    <xf numFmtId="0" fontId="36" fillId="15" borderId="1" xfId="0" applyFont="1" applyFill="1" applyBorder="1" applyAlignment="1">
      <alignment vertical="center" wrapText="1"/>
    </xf>
    <xf numFmtId="9" fontId="0" fillId="0" borderId="11" xfId="0" applyNumberFormat="1" applyBorder="1" applyAlignment="1"/>
    <xf numFmtId="0" fontId="35" fillId="12" borderId="4" xfId="0" applyFont="1" applyFill="1" applyBorder="1" applyAlignment="1">
      <alignment vertical="center" wrapText="1"/>
    </xf>
    <xf numFmtId="0" fontId="35" fillId="13" borderId="1" xfId="0" applyFont="1" applyFill="1" applyBorder="1" applyAlignment="1">
      <alignment vertical="center" wrapText="1"/>
    </xf>
    <xf numFmtId="1" fontId="36" fillId="17" borderId="1" xfId="0" applyNumberFormat="1" applyFont="1" applyFill="1" applyBorder="1" applyAlignment="1">
      <alignment vertical="center" wrapText="1"/>
    </xf>
    <xf numFmtId="0" fontId="35" fillId="0" borderId="0" xfId="0" applyFont="1" applyFill="1" applyBorder="1" applyAlignment="1">
      <alignment vertical="center" wrapText="1"/>
    </xf>
    <xf numFmtId="0" fontId="0" fillId="0" borderId="1" xfId="0" applyFont="1" applyFill="1" applyBorder="1"/>
    <xf numFmtId="0" fontId="35" fillId="0" borderId="0" xfId="0" applyFont="1" applyAlignment="1">
      <alignment vertical="center" wrapText="1"/>
    </xf>
    <xf numFmtId="9" fontId="0" fillId="0" borderId="11" xfId="0" applyNumberFormat="1" applyBorder="1"/>
    <xf numFmtId="0" fontId="0" fillId="0" borderId="0" xfId="0" applyAlignment="1"/>
    <xf numFmtId="0" fontId="0" fillId="0" borderId="0" xfId="0" pivotButton="1" applyAlignment="1">
      <alignment wrapText="1"/>
    </xf>
    <xf numFmtId="0" fontId="34" fillId="0" borderId="0" xfId="0" applyFont="1" applyFill="1" applyBorder="1" applyAlignment="1">
      <alignment horizontal="left" vertical="center"/>
    </xf>
    <xf numFmtId="0" fontId="0" fillId="0" borderId="0" xfId="0" applyFill="1" applyBorder="1" applyAlignment="1">
      <alignment horizontal="center" vertical="center"/>
    </xf>
    <xf numFmtId="0" fontId="0" fillId="0" borderId="13" xfId="0" applyBorder="1"/>
    <xf numFmtId="177" fontId="0" fillId="0" borderId="13" xfId="0" applyNumberFormat="1" applyBorder="1"/>
    <xf numFmtId="0" fontId="0" fillId="0" borderId="13" xfId="0" applyNumberFormat="1" applyBorder="1"/>
    <xf numFmtId="0" fontId="0" fillId="0" borderId="13" xfId="0" pivotButton="1" applyBorder="1"/>
    <xf numFmtId="0" fontId="0" fillId="0" borderId="13" xfId="0" pivotButton="1" applyBorder="1" applyAlignment="1">
      <alignment wrapText="1"/>
    </xf>
    <xf numFmtId="0" fontId="0" fillId="0" borderId="13" xfId="0" applyBorder="1" applyAlignment="1">
      <alignment wrapText="1"/>
    </xf>
    <xf numFmtId="0" fontId="0" fillId="22" borderId="13" xfId="0" applyFill="1" applyBorder="1"/>
    <xf numFmtId="0" fontId="0" fillId="23" borderId="13" xfId="0" applyFill="1" applyBorder="1"/>
    <xf numFmtId="0" fontId="0" fillId="24" borderId="13" xfId="0" applyFill="1" applyBorder="1"/>
    <xf numFmtId="0" fontId="0" fillId="25" borderId="13" xfId="0" applyFill="1" applyBorder="1"/>
    <xf numFmtId="0" fontId="0" fillId="0" borderId="13" xfId="0" applyFill="1" applyBorder="1"/>
    <xf numFmtId="0" fontId="0" fillId="26" borderId="13" xfId="0" applyFill="1" applyBorder="1"/>
    <xf numFmtId="0" fontId="0" fillId="27" borderId="13" xfId="0" applyFill="1" applyBorder="1"/>
    <xf numFmtId="0" fontId="0" fillId="8" borderId="13" xfId="0" applyFill="1" applyBorder="1"/>
    <xf numFmtId="0" fontId="0" fillId="29" borderId="13" xfId="0" applyFill="1" applyBorder="1"/>
    <xf numFmtId="0" fontId="0" fillId="0" borderId="13" xfId="0" applyBorder="1" applyAlignment="1">
      <alignment horizontal="left" vertical="center"/>
    </xf>
    <xf numFmtId="0" fontId="0" fillId="0" borderId="13" xfId="0" applyBorder="1" applyAlignment="1">
      <alignment horizontal="left" vertical="center" wrapText="1"/>
    </xf>
    <xf numFmtId="0" fontId="0" fillId="0" borderId="15" xfId="0" applyBorder="1"/>
    <xf numFmtId="0" fontId="0" fillId="0" borderId="14" xfId="0" applyBorder="1"/>
    <xf numFmtId="0" fontId="0" fillId="0" borderId="16" xfId="0" applyBorder="1"/>
    <xf numFmtId="0" fontId="0" fillId="0" borderId="20" xfId="0" applyBorder="1"/>
    <xf numFmtId="0" fontId="0" fillId="0" borderId="21" xfId="0" applyBorder="1"/>
    <xf numFmtId="0" fontId="0" fillId="0" borderId="22" xfId="0" applyBorder="1" applyAlignment="1"/>
    <xf numFmtId="0" fontId="0" fillId="0" borderId="0" xfId="0" applyBorder="1" applyAlignment="1"/>
    <xf numFmtId="0" fontId="0" fillId="0" borderId="26" xfId="0" applyBorder="1" applyAlignment="1">
      <alignment horizont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0" xfId="0" applyAlignment="1">
      <alignment horizontal="center" vertical="center"/>
    </xf>
    <xf numFmtId="14" fontId="0" fillId="0" borderId="13" xfId="0" applyNumberFormat="1" applyBorder="1"/>
    <xf numFmtId="14" fontId="0" fillId="0" borderId="14" xfId="0" applyNumberFormat="1" applyFill="1" applyBorder="1"/>
    <xf numFmtId="14" fontId="0" fillId="0" borderId="13" xfId="0" applyNumberFormat="1" applyFill="1" applyBorder="1"/>
    <xf numFmtId="14" fontId="0" fillId="0" borderId="15" xfId="0" applyNumberFormat="1" applyFill="1" applyBorder="1"/>
    <xf numFmtId="14" fontId="0" fillId="0" borderId="20" xfId="0" applyNumberFormat="1" applyFill="1" applyBorder="1"/>
    <xf numFmtId="14" fontId="0" fillId="0" borderId="21" xfId="0" applyNumberFormat="1" applyBorder="1"/>
    <xf numFmtId="14" fontId="0" fillId="0" borderId="16" xfId="0" applyNumberFormat="1" applyBorder="1"/>
    <xf numFmtId="14" fontId="0" fillId="0" borderId="0" xfId="0" applyNumberFormat="1" applyFill="1"/>
    <xf numFmtId="14" fontId="0" fillId="21" borderId="14" xfId="0" applyNumberFormat="1" applyFill="1" applyBorder="1"/>
    <xf numFmtId="14" fontId="0" fillId="21" borderId="13" xfId="0" applyNumberFormat="1" applyFill="1" applyBorder="1"/>
    <xf numFmtId="14" fontId="0" fillId="21" borderId="15" xfId="0" applyNumberFormat="1" applyFill="1" applyBorder="1"/>
    <xf numFmtId="14" fontId="0" fillId="21" borderId="20" xfId="0" applyNumberFormat="1" applyFill="1" applyBorder="1"/>
    <xf numFmtId="14" fontId="0" fillId="21" borderId="21" xfId="0" applyNumberFormat="1" applyFill="1" applyBorder="1"/>
    <xf numFmtId="14" fontId="0" fillId="21" borderId="16" xfId="0" applyNumberFormat="1" applyFill="1" applyBorder="1"/>
    <xf numFmtId="14" fontId="0" fillId="0" borderId="15" xfId="0" applyNumberFormat="1" applyBorder="1"/>
    <xf numFmtId="0" fontId="0" fillId="21" borderId="20" xfId="0" applyFill="1" applyBorder="1"/>
    <xf numFmtId="14" fontId="0" fillId="0" borderId="14" xfId="0" applyNumberFormat="1" applyBorder="1"/>
    <xf numFmtId="14" fontId="0" fillId="11" borderId="14" xfId="0" applyNumberFormat="1" applyFill="1" applyBorder="1"/>
    <xf numFmtId="14" fontId="0" fillId="11" borderId="13" xfId="0" applyNumberFormat="1" applyFill="1" applyBorder="1"/>
    <xf numFmtId="14" fontId="0" fillId="11" borderId="15" xfId="0" applyNumberFormat="1" applyFill="1" applyBorder="1"/>
    <xf numFmtId="14" fontId="0" fillId="11" borderId="20" xfId="0" applyNumberFormat="1" applyFill="1" applyBorder="1"/>
    <xf numFmtId="14" fontId="0" fillId="11" borderId="21" xfId="0" applyNumberFormat="1" applyFill="1" applyBorder="1"/>
    <xf numFmtId="14" fontId="0" fillId="11" borderId="16" xfId="0" applyNumberFormat="1" applyFill="1" applyBorder="1"/>
    <xf numFmtId="0" fontId="0" fillId="11" borderId="20" xfId="0" applyFill="1" applyBorder="1"/>
    <xf numFmtId="14" fontId="0" fillId="7" borderId="14" xfId="0" applyNumberFormat="1" applyFill="1" applyBorder="1"/>
    <xf numFmtId="0" fontId="0" fillId="0" borderId="13" xfId="0" applyBorder="1" applyAlignment="1">
      <alignment horizontal="center" vertical="center"/>
    </xf>
    <xf numFmtId="14" fontId="0" fillId="8" borderId="14" xfId="0" applyNumberFormat="1" applyFill="1" applyBorder="1"/>
    <xf numFmtId="14" fontId="0" fillId="8" borderId="20" xfId="0" applyNumberFormat="1" applyFill="1" applyBorder="1"/>
    <xf numFmtId="14" fontId="0" fillId="7" borderId="20" xfId="0" applyNumberFormat="1" applyFill="1" applyBorder="1"/>
    <xf numFmtId="14" fontId="0" fillId="0" borderId="16" xfId="0" applyNumberFormat="1" applyFill="1" applyBorder="1"/>
    <xf numFmtId="0" fontId="0" fillId="0" borderId="20" xfId="0" applyFill="1" applyBorder="1"/>
    <xf numFmtId="14" fontId="0" fillId="7" borderId="16" xfId="0" applyNumberFormat="1" applyFill="1" applyBorder="1"/>
    <xf numFmtId="14" fontId="0" fillId="7" borderId="13" xfId="0" applyNumberFormat="1" applyFill="1" applyBorder="1"/>
    <xf numFmtId="14" fontId="0" fillId="7" borderId="15" xfId="0" applyNumberFormat="1" applyFill="1" applyBorder="1"/>
    <xf numFmtId="0" fontId="0" fillId="21" borderId="13" xfId="0" applyFill="1" applyBorder="1"/>
    <xf numFmtId="14" fontId="0" fillId="7" borderId="29" xfId="0" applyNumberFormat="1" applyFill="1" applyBorder="1"/>
    <xf numFmtId="14" fontId="0" fillId="8" borderId="13" xfId="0" applyNumberFormat="1" applyFill="1" applyBorder="1"/>
    <xf numFmtId="0" fontId="0" fillId="0" borderId="0" xfId="0" applyBorder="1" applyAlignment="1">
      <alignment horizontal="center" vertical="center"/>
    </xf>
    <xf numFmtId="0" fontId="0" fillId="7" borderId="13" xfId="0" applyFill="1" applyBorder="1"/>
    <xf numFmtId="0" fontId="37" fillId="8" borderId="13" xfId="0" applyFont="1" applyFill="1" applyBorder="1"/>
    <xf numFmtId="0" fontId="0" fillId="30" borderId="13" xfId="0" applyFill="1" applyBorder="1"/>
    <xf numFmtId="0" fontId="0" fillId="32" borderId="13" xfId="0" applyFill="1" applyBorder="1"/>
    <xf numFmtId="14" fontId="0" fillId="8" borderId="16" xfId="0" applyNumberFormat="1" applyFill="1" applyBorder="1"/>
    <xf numFmtId="0" fontId="0" fillId="8" borderId="20" xfId="0" applyFill="1" applyBorder="1"/>
    <xf numFmtId="14" fontId="0" fillId="8" borderId="21" xfId="0" applyNumberFormat="1" applyFill="1" applyBorder="1"/>
    <xf numFmtId="14" fontId="0" fillId="21" borderId="0" xfId="0" applyNumberFormat="1" applyFill="1"/>
    <xf numFmtId="0" fontId="0" fillId="21" borderId="0" xfId="0" applyFill="1"/>
    <xf numFmtId="10" fontId="36" fillId="15" borderId="1" xfId="0" applyNumberFormat="1" applyFont="1" applyFill="1" applyBorder="1" applyAlignment="1">
      <alignment vertical="center" wrapText="1"/>
    </xf>
    <xf numFmtId="0" fontId="34" fillId="5" borderId="1" xfId="0" applyFont="1" applyFill="1" applyBorder="1" applyAlignment="1">
      <alignment horizontal="center" vertical="center"/>
    </xf>
    <xf numFmtId="2" fontId="0" fillId="0" borderId="0" xfId="0" applyNumberFormat="1"/>
    <xf numFmtId="10" fontId="0" fillId="0" borderId="11" xfId="0" applyNumberFormat="1" applyBorder="1"/>
    <xf numFmtId="10" fontId="0" fillId="0" borderId="11" xfId="0" applyNumberFormat="1" applyBorder="1" applyAlignment="1"/>
    <xf numFmtId="14" fontId="0" fillId="33" borderId="13" xfId="0" applyNumberFormat="1" applyFill="1" applyBorder="1"/>
    <xf numFmtId="14" fontId="0" fillId="33" borderId="14" xfId="0" applyNumberFormat="1" applyFill="1" applyBorder="1"/>
    <xf numFmtId="185" fontId="21" fillId="3" borderId="0" xfId="725" applyNumberFormat="1" applyFont="1" applyFill="1" applyAlignment="1" applyProtection="1">
      <alignment horizontal="center" vertical="center"/>
      <protection locked="0"/>
    </xf>
    <xf numFmtId="185" fontId="21" fillId="3" borderId="0" xfId="0" quotePrefix="1" applyNumberFormat="1" applyFont="1" applyFill="1" applyAlignment="1" applyProtection="1">
      <alignment horizontal="center" vertical="center"/>
      <protection locked="0"/>
    </xf>
    <xf numFmtId="185" fontId="21" fillId="3" borderId="0" xfId="0" applyNumberFormat="1" applyFont="1" applyFill="1" applyAlignment="1" applyProtection="1">
      <alignment horizontal="center" vertical="center"/>
      <protection locked="0"/>
    </xf>
    <xf numFmtId="0" fontId="21" fillId="31" borderId="0" xfId="0" applyFont="1" applyFill="1" applyAlignment="1" applyProtection="1">
      <alignment horizontal="center" vertical="center"/>
      <protection locked="0"/>
    </xf>
    <xf numFmtId="185" fontId="21" fillId="0" borderId="1" xfId="0" applyNumberFormat="1" applyFont="1" applyBorder="1" applyAlignment="1">
      <alignment horizontal="center" vertical="center"/>
    </xf>
    <xf numFmtId="10" fontId="0" fillId="0" borderId="0" xfId="0" applyNumberFormat="1"/>
    <xf numFmtId="10" fontId="0" fillId="0" borderId="0" xfId="2466" applyNumberFormat="1" applyFont="1"/>
    <xf numFmtId="0" fontId="34" fillId="0" borderId="13" xfId="0" applyFont="1" applyBorder="1"/>
    <xf numFmtId="0" fontId="34" fillId="31" borderId="13" xfId="0" applyFont="1" applyFill="1" applyBorder="1"/>
    <xf numFmtId="0" fontId="26" fillId="0" borderId="13" xfId="0" applyFont="1" applyBorder="1"/>
    <xf numFmtId="0" fontId="22" fillId="3" borderId="0" xfId="0" applyFont="1" applyFill="1" applyAlignment="1" applyProtection="1">
      <alignment horizontal="left" vertical="center"/>
      <protection locked="0"/>
    </xf>
    <xf numFmtId="0" fontId="0" fillId="28" borderId="13" xfId="0" applyFill="1" applyBorder="1"/>
    <xf numFmtId="180" fontId="21" fillId="0" borderId="13" xfId="0" applyNumberFormat="1" applyFont="1" applyBorder="1" applyAlignment="1">
      <alignment horizontal="center" vertical="center"/>
    </xf>
    <xf numFmtId="0" fontId="34" fillId="0" borderId="0" xfId="0" applyFont="1" applyAlignment="1" applyProtection="1">
      <alignment horizontal="center" vertical="center" wrapText="1"/>
      <protection locked="0"/>
    </xf>
    <xf numFmtId="15" fontId="29" fillId="5" borderId="2" xfId="0" applyNumberFormat="1" applyFont="1" applyFill="1" applyBorder="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180" fontId="21" fillId="0" borderId="2" xfId="0" applyNumberFormat="1" applyFont="1" applyBorder="1" applyAlignment="1">
      <alignment horizontal="center" vertical="center"/>
    </xf>
    <xf numFmtId="0" fontId="0" fillId="0" borderId="30" xfId="0" applyBorder="1"/>
    <xf numFmtId="0" fontId="0" fillId="0" borderId="31" xfId="0" applyBorder="1"/>
    <xf numFmtId="0" fontId="0" fillId="0" borderId="30" xfId="0" pivotButton="1" applyBorder="1"/>
    <xf numFmtId="0" fontId="0" fillId="0" borderId="32" xfId="0" applyBorder="1"/>
    <xf numFmtId="177" fontId="0" fillId="0" borderId="30" xfId="0" applyNumberFormat="1" applyBorder="1"/>
    <xf numFmtId="0" fontId="0" fillId="0" borderId="34" xfId="0" applyBorder="1"/>
    <xf numFmtId="0" fontId="0" fillId="0" borderId="38" xfId="0" pivotButton="1" applyBorder="1"/>
    <xf numFmtId="0" fontId="0" fillId="0" borderId="38" xfId="0" applyBorder="1"/>
    <xf numFmtId="0" fontId="0" fillId="0" borderId="30" xfId="0" applyNumberFormat="1" applyFill="1" applyBorder="1"/>
    <xf numFmtId="0" fontId="0" fillId="0" borderId="33" xfId="0" applyNumberFormat="1" applyFill="1" applyBorder="1"/>
    <xf numFmtId="0" fontId="0" fillId="0" borderId="35" xfId="0" applyNumberFormat="1" applyFill="1" applyBorder="1"/>
    <xf numFmtId="0" fontId="0" fillId="0" borderId="37" xfId="0" applyNumberFormat="1" applyFill="1" applyBorder="1"/>
    <xf numFmtId="0" fontId="0" fillId="0" borderId="30" xfId="0" applyFill="1" applyBorder="1"/>
    <xf numFmtId="0" fontId="0" fillId="0" borderId="35" xfId="0" applyFill="1" applyBorder="1"/>
    <xf numFmtId="0" fontId="0" fillId="0" borderId="36" xfId="0" applyFill="1" applyBorder="1"/>
    <xf numFmtId="0" fontId="0" fillId="0" borderId="30" xfId="0" applyBorder="1" applyAlignment="1">
      <alignment horizontal="center" wrapText="1"/>
    </xf>
    <xf numFmtId="0" fontId="0" fillId="0" borderId="33" xfId="0" applyBorder="1" applyAlignment="1">
      <alignment wrapText="1"/>
    </xf>
    <xf numFmtId="0" fontId="0" fillId="22" borderId="30" xfId="0" applyFill="1" applyBorder="1"/>
    <xf numFmtId="0" fontId="0" fillId="22" borderId="34" xfId="0" applyFill="1" applyBorder="1"/>
    <xf numFmtId="0" fontId="0" fillId="22" borderId="34" xfId="0" applyFill="1" applyBorder="1" applyAlignment="1">
      <alignment wrapText="1"/>
    </xf>
    <xf numFmtId="0" fontId="0" fillId="23" borderId="30" xfId="0" applyFill="1" applyBorder="1"/>
    <xf numFmtId="0" fontId="0" fillId="0" borderId="30" xfId="0" pivotButton="1" applyBorder="1" applyAlignment="1">
      <alignment wrapText="1"/>
    </xf>
    <xf numFmtId="0" fontId="0" fillId="0" borderId="34" xfId="0" applyFill="1" applyBorder="1"/>
    <xf numFmtId="0" fontId="0" fillId="0" borderId="30" xfId="0" applyFill="1" applyBorder="1" applyAlignment="1">
      <alignment wrapText="1"/>
    </xf>
    <xf numFmtId="0" fontId="0" fillId="0" borderId="34" xfId="0" applyFill="1" applyBorder="1" applyAlignment="1">
      <alignment wrapText="1"/>
    </xf>
    <xf numFmtId="0" fontId="0" fillId="23" borderId="30" xfId="0" applyFill="1" applyBorder="1" applyAlignment="1">
      <alignment wrapText="1"/>
    </xf>
    <xf numFmtId="0" fontId="0" fillId="26" borderId="30" xfId="0" applyFill="1" applyBorder="1"/>
    <xf numFmtId="0" fontId="0" fillId="26" borderId="30" xfId="0" applyFill="1" applyBorder="1" applyAlignment="1">
      <alignment wrapText="1"/>
    </xf>
    <xf numFmtId="0" fontId="0" fillId="35" borderId="30" xfId="0" applyFill="1" applyBorder="1"/>
    <xf numFmtId="0" fontId="0" fillId="35" borderId="34" xfId="0" applyFill="1" applyBorder="1"/>
    <xf numFmtId="0" fontId="0" fillId="35" borderId="30" xfId="0" applyFill="1" applyBorder="1" applyAlignment="1">
      <alignment wrapText="1"/>
    </xf>
    <xf numFmtId="0" fontId="0" fillId="25" borderId="30" xfId="0" applyFill="1" applyBorder="1"/>
    <xf numFmtId="0" fontId="0" fillId="25" borderId="34" xfId="0" applyFill="1" applyBorder="1"/>
    <xf numFmtId="0" fontId="0" fillId="27" borderId="30" xfId="0" applyFill="1" applyBorder="1"/>
    <xf numFmtId="0" fontId="0" fillId="8" borderId="30" xfId="0" applyFill="1" applyBorder="1"/>
    <xf numFmtId="0" fontId="0" fillId="8" borderId="30" xfId="0" applyFill="1" applyBorder="1" applyAlignment="1">
      <alignment wrapText="1"/>
    </xf>
    <xf numFmtId="0" fontId="0" fillId="28" borderId="30" xfId="0" applyFill="1" applyBorder="1"/>
    <xf numFmtId="0" fontId="0" fillId="28" borderId="30" xfId="0" applyFill="1" applyBorder="1" applyAlignment="1">
      <alignment wrapText="1"/>
    </xf>
    <xf numFmtId="0" fontId="0" fillId="29" borderId="30" xfId="0" applyFill="1" applyBorder="1"/>
    <xf numFmtId="0" fontId="0" fillId="29" borderId="30" xfId="0" applyFill="1" applyBorder="1" applyAlignment="1">
      <alignment wrapText="1"/>
    </xf>
    <xf numFmtId="0" fontId="0" fillId="7" borderId="30" xfId="0" applyFill="1" applyBorder="1"/>
    <xf numFmtId="0" fontId="0" fillId="7" borderId="34" xfId="0" applyFill="1" applyBorder="1"/>
    <xf numFmtId="0" fontId="21" fillId="0" borderId="0" xfId="0" applyFont="1" applyAlignment="1" applyProtection="1">
      <alignment horizontal="center" vertical="center" wrapText="1"/>
      <protection locked="0"/>
    </xf>
    <xf numFmtId="0" fontId="0" fillId="0" borderId="0" xfId="0" applyAlignment="1">
      <alignment horizontal="center"/>
    </xf>
    <xf numFmtId="185" fontId="0" fillId="0" borderId="0" xfId="0" applyNumberFormat="1" applyAlignment="1">
      <alignment horizontal="center"/>
    </xf>
    <xf numFmtId="15" fontId="29" fillId="5" borderId="10" xfId="0" applyNumberFormat="1" applyFont="1" applyFill="1" applyBorder="1" applyAlignment="1" applyProtection="1">
      <alignment horizontal="center" vertical="center" wrapText="1"/>
      <protection locked="0"/>
    </xf>
    <xf numFmtId="0" fontId="21" fillId="3" borderId="0" xfId="0" applyFont="1" applyFill="1" applyBorder="1" applyAlignment="1" applyProtection="1">
      <alignment horizontal="center" vertical="center"/>
      <protection locked="0"/>
    </xf>
    <xf numFmtId="3" fontId="29" fillId="5" borderId="2" xfId="0" applyNumberFormat="1" applyFont="1" applyFill="1" applyBorder="1" applyAlignment="1" applyProtection="1">
      <alignment horizontal="center" vertical="center" wrapText="1"/>
      <protection locked="0"/>
    </xf>
    <xf numFmtId="15" fontId="29" fillId="5" borderId="9" xfId="0" applyNumberFormat="1" applyFont="1" applyFill="1" applyBorder="1" applyAlignment="1" applyProtection="1">
      <alignment horizontal="center" vertical="center" wrapText="1"/>
      <protection locked="0"/>
    </xf>
    <xf numFmtId="185" fontId="0" fillId="0" borderId="0" xfId="0" applyNumberFormat="1" applyAlignment="1">
      <alignment horizontal="center" vertical="center"/>
    </xf>
    <xf numFmtId="175" fontId="21" fillId="0" borderId="1" xfId="2288" applyNumberFormat="1" applyFont="1" applyBorder="1" applyAlignment="1" applyProtection="1">
      <alignment horizontal="center" vertical="center"/>
      <protection locked="0"/>
    </xf>
    <xf numFmtId="14" fontId="21" fillId="0" borderId="1" xfId="2288" applyNumberFormat="1" applyFont="1" applyBorder="1" applyAlignment="1" applyProtection="1">
      <alignment horizontal="center" vertical="center"/>
      <protection locked="0"/>
    </xf>
    <xf numFmtId="0" fontId="0" fillId="0" borderId="0" xfId="0" applyAlignment="1"/>
    <xf numFmtId="181" fontId="21" fillId="3" borderId="0" xfId="0" quotePrefix="1" applyNumberFormat="1" applyFont="1" applyFill="1" applyAlignment="1" applyProtection="1">
      <alignment horizontal="center" vertical="center"/>
      <protection locked="0"/>
    </xf>
    <xf numFmtId="181" fontId="29" fillId="5" borderId="2" xfId="0" applyNumberFormat="1" applyFont="1" applyFill="1" applyBorder="1" applyAlignment="1" applyProtection="1">
      <alignment horizontal="center" vertical="center" wrapText="1"/>
      <protection locked="0"/>
    </xf>
    <xf numFmtId="181" fontId="21" fillId="0" borderId="0" xfId="0" applyNumberFormat="1" applyFont="1" applyAlignment="1" applyProtection="1">
      <alignment horizontal="center" vertical="center"/>
      <protection locked="0"/>
    </xf>
    <xf numFmtId="181" fontId="21" fillId="3" borderId="0" xfId="0" applyNumberFormat="1" applyFont="1" applyFill="1" applyAlignment="1" applyProtection="1">
      <alignment horizontal="center" vertical="center"/>
      <protection locked="0"/>
    </xf>
    <xf numFmtId="181" fontId="21" fillId="0" borderId="0" xfId="0" quotePrefix="1" applyNumberFormat="1" applyFont="1" applyAlignment="1" applyProtection="1">
      <alignment horizontal="center" vertical="center"/>
      <protection locked="0"/>
    </xf>
    <xf numFmtId="0" fontId="21"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xf numFmtId="181" fontId="21" fillId="0" borderId="1" xfId="0" applyNumberFormat="1" applyFont="1" applyBorder="1" applyAlignment="1">
      <alignment horizontal="center" vertical="center"/>
    </xf>
    <xf numFmtId="181" fontId="21" fillId="0" borderId="1" xfId="0" applyNumberFormat="1" applyFont="1" applyBorder="1" applyAlignment="1" applyProtection="1">
      <alignment horizontal="center" vertical="center" wrapText="1"/>
      <protection locked="0"/>
    </xf>
    <xf numFmtId="1" fontId="21" fillId="0" borderId="1" xfId="0" applyNumberFormat="1" applyFont="1" applyBorder="1" applyAlignment="1" applyProtection="1">
      <alignment horizontal="center" vertical="center" wrapText="1"/>
      <protection locked="0"/>
    </xf>
    <xf numFmtId="185" fontId="0" fillId="0" borderId="1" xfId="0" applyNumberFormat="1" applyBorder="1" applyAlignment="1">
      <alignment horizontal="center" vertical="center"/>
    </xf>
    <xf numFmtId="185" fontId="0" fillId="0" borderId="1" xfId="0" applyNumberFormat="1" applyBorder="1" applyAlignment="1">
      <alignment horizontal="center"/>
    </xf>
    <xf numFmtId="185" fontId="21" fillId="0" borderId="1" xfId="0" applyNumberFormat="1" applyFont="1" applyBorder="1" applyAlignment="1" applyProtection="1">
      <alignment horizontal="center" vertical="center" wrapText="1"/>
      <protection locked="0"/>
    </xf>
    <xf numFmtId="180" fontId="21" fillId="0" borderId="1" xfId="0" applyNumberFormat="1" applyFont="1" applyBorder="1" applyAlignment="1" applyProtection="1">
      <alignment horizontal="center" vertical="center" wrapText="1"/>
      <protection locked="0"/>
    </xf>
    <xf numFmtId="1" fontId="21" fillId="0" borderId="1" xfId="0" applyNumberFormat="1" applyFont="1" applyBorder="1" applyAlignment="1">
      <alignment horizontal="center" vertical="center"/>
    </xf>
    <xf numFmtId="180" fontId="21" fillId="0" borderId="1" xfId="0" applyNumberFormat="1" applyFont="1" applyBorder="1" applyAlignment="1">
      <alignment vertical="center"/>
    </xf>
    <xf numFmtId="181" fontId="21" fillId="0" borderId="1" xfId="0" applyNumberFormat="1" applyFont="1" applyBorder="1" applyAlignment="1" applyProtection="1">
      <alignment horizontal="center" vertical="center"/>
      <protection locked="0"/>
    </xf>
    <xf numFmtId="1" fontId="21" fillId="0" borderId="1" xfId="0" applyNumberFormat="1" applyFont="1" applyBorder="1" applyAlignment="1" applyProtection="1">
      <alignment horizontal="center" vertical="center"/>
      <protection locked="0"/>
    </xf>
    <xf numFmtId="185" fontId="21" fillId="0" borderId="1" xfId="0" applyNumberFormat="1" applyFont="1" applyBorder="1" applyAlignment="1" applyProtection="1">
      <alignment horizontal="center" vertical="center"/>
      <protection locked="0"/>
    </xf>
    <xf numFmtId="15" fontId="21" fillId="0" borderId="1" xfId="0" applyNumberFormat="1" applyFont="1" applyBorder="1" applyAlignment="1" applyProtection="1">
      <alignment horizontal="center" vertical="center"/>
      <protection locked="0"/>
    </xf>
    <xf numFmtId="180" fontId="21" fillId="0" borderId="1" xfId="0" applyNumberFormat="1" applyFont="1" applyBorder="1" applyAlignment="1" applyProtection="1">
      <alignment horizontal="center" vertical="center"/>
      <protection locked="0"/>
    </xf>
    <xf numFmtId="0" fontId="21" fillId="0" borderId="1" xfId="0" applyFont="1" applyBorder="1" applyAlignment="1">
      <alignment horizontal="center" vertical="center"/>
    </xf>
    <xf numFmtId="185" fontId="0" fillId="0" borderId="0" xfId="0" applyNumberFormat="1" applyBorder="1" applyAlignment="1">
      <alignment horizontal="center" vertical="center"/>
    </xf>
    <xf numFmtId="0" fontId="21" fillId="0" borderId="1" xfId="0" applyFont="1" applyBorder="1" applyAlignment="1">
      <alignment horizontal="center" vertical="center"/>
    </xf>
    <xf numFmtId="180" fontId="21" fillId="0" borderId="0" xfId="0" applyNumberFormat="1" applyFont="1" applyBorder="1" applyAlignment="1" applyProtection="1">
      <alignment horizontal="center" vertical="center"/>
      <protection locked="0"/>
    </xf>
    <xf numFmtId="181" fontId="29" fillId="5" borderId="1" xfId="0" applyNumberFormat="1" applyFont="1" applyFill="1" applyBorder="1" applyAlignment="1" applyProtection="1">
      <alignment horizontal="center" vertical="center" wrapText="1"/>
      <protection locked="0"/>
    </xf>
    <xf numFmtId="0" fontId="21" fillId="0" borderId="1" xfId="0" applyFont="1" applyFill="1" applyBorder="1" applyAlignment="1">
      <alignment horizontal="center" vertical="center"/>
    </xf>
    <xf numFmtId="1" fontId="21" fillId="0" borderId="1" xfId="0" applyNumberFormat="1" applyFont="1" applyBorder="1" applyAlignment="1">
      <alignment horizontal="center" vertical="center" wrapText="1"/>
    </xf>
    <xf numFmtId="178" fontId="21" fillId="0" borderId="0" xfId="0" quotePrefix="1" applyNumberFormat="1" applyFont="1" applyBorder="1" applyAlignment="1" applyProtection="1">
      <alignment horizontal="center" vertical="center"/>
      <protection locked="0"/>
    </xf>
    <xf numFmtId="0" fontId="0" fillId="0" borderId="0" xfId="0" applyBorder="1"/>
    <xf numFmtId="0" fontId="22" fillId="3" borderId="0" xfId="0" applyFont="1" applyFill="1" applyBorder="1" applyAlignment="1" applyProtection="1">
      <alignment horizontal="left" vertical="center"/>
      <protection locked="0"/>
    </xf>
    <xf numFmtId="0" fontId="22" fillId="6"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wrapText="1"/>
      <protection locked="0"/>
    </xf>
    <xf numFmtId="178" fontId="29" fillId="5" borderId="0" xfId="0" applyNumberFormat="1" applyFont="1" applyFill="1" applyBorder="1" applyAlignment="1" applyProtection="1">
      <alignment horizontal="center" vertical="center" wrapText="1"/>
      <protection locked="0"/>
    </xf>
    <xf numFmtId="0" fontId="29" fillId="34" borderId="0" xfId="0" applyFont="1" applyFill="1" applyBorder="1" applyAlignment="1">
      <alignment horizontal="center" vertical="center"/>
    </xf>
    <xf numFmtId="0" fontId="21" fillId="0" borderId="0" xfId="0" applyFont="1" applyBorder="1" applyAlignment="1" applyProtection="1">
      <alignment horizontal="center" vertical="center" wrapText="1"/>
      <protection locked="0"/>
    </xf>
    <xf numFmtId="178" fontId="21" fillId="0" borderId="0" xfId="0" applyNumberFormat="1" applyFont="1" applyBorder="1" applyAlignment="1" applyProtection="1">
      <alignment horizontal="center" vertical="center" wrapText="1"/>
      <protection locked="0"/>
    </xf>
    <xf numFmtId="0" fontId="21" fillId="0" borderId="0" xfId="0" applyFont="1" applyBorder="1" applyAlignment="1" applyProtection="1">
      <alignment horizontal="center" vertical="center"/>
      <protection locked="0"/>
    </xf>
    <xf numFmtId="178" fontId="21" fillId="0" borderId="0" xfId="0" applyNumberFormat="1" applyFont="1" applyBorder="1" applyAlignment="1">
      <alignment horizontal="center" vertical="center"/>
    </xf>
    <xf numFmtId="14" fontId="21" fillId="0" borderId="0" xfId="0" applyNumberFormat="1" applyFont="1" applyBorder="1" applyAlignment="1" applyProtection="1">
      <alignment horizontal="center" vertical="center"/>
      <protection locked="0"/>
    </xf>
    <xf numFmtId="178" fontId="21" fillId="0" borderId="0" xfId="0" applyNumberFormat="1" applyFont="1" applyBorder="1" applyAlignment="1" applyProtection="1">
      <alignment horizontal="center" vertical="center"/>
      <protection locked="0"/>
    </xf>
    <xf numFmtId="180" fontId="21" fillId="31" borderId="0" xfId="0" applyNumberFormat="1" applyFont="1" applyFill="1" applyBorder="1" applyAlignment="1" applyProtection="1">
      <alignment horizontal="center" vertical="center"/>
      <protection locked="0"/>
    </xf>
    <xf numFmtId="0" fontId="21" fillId="31" borderId="0" xfId="0" applyFont="1" applyFill="1" applyBorder="1" applyAlignment="1" applyProtection="1">
      <alignment horizontal="center" vertical="center"/>
      <protection locked="0"/>
    </xf>
    <xf numFmtId="180" fontId="21" fillId="3" borderId="0" xfId="0" applyNumberFormat="1" applyFont="1" applyFill="1" applyBorder="1" applyAlignment="1" applyProtection="1">
      <alignment horizontal="center" vertical="center"/>
      <protection locked="0"/>
    </xf>
    <xf numFmtId="178" fontId="21" fillId="0" borderId="0" xfId="2288" applyNumberFormat="1" applyFont="1" applyBorder="1" applyAlignment="1" applyProtection="1">
      <alignment horizontal="center" vertical="center" wrapText="1"/>
      <protection locked="0"/>
    </xf>
    <xf numFmtId="180" fontId="21" fillId="0" borderId="0" xfId="0" applyNumberFormat="1" applyFont="1" applyBorder="1" applyAlignment="1" applyProtection="1">
      <alignment horizontal="center" vertical="center" wrapText="1"/>
      <protection locked="0"/>
    </xf>
    <xf numFmtId="178" fontId="21" fillId="31" borderId="0" xfId="0" applyNumberFormat="1" applyFont="1" applyFill="1" applyBorder="1" applyAlignment="1">
      <alignment horizontal="center" vertical="center"/>
    </xf>
    <xf numFmtId="0" fontId="22" fillId="0" borderId="0" xfId="0" applyFont="1" applyBorder="1" applyAlignment="1" applyProtection="1">
      <alignment horizontal="center" vertical="center"/>
      <protection locked="0"/>
    </xf>
    <xf numFmtId="178" fontId="22" fillId="0" borderId="0" xfId="0" applyNumberFormat="1" applyFont="1" applyBorder="1" applyAlignment="1" applyProtection="1">
      <alignment horizontal="center" vertical="center"/>
      <protection locked="0"/>
    </xf>
    <xf numFmtId="178" fontId="21" fillId="3" borderId="0" xfId="725" applyNumberFormat="1" applyFont="1" applyFill="1" applyBorder="1" applyAlignment="1" applyProtection="1">
      <alignment horizontal="center" vertical="center"/>
      <protection locked="0"/>
    </xf>
    <xf numFmtId="185" fontId="21" fillId="0" borderId="4" xfId="0" applyNumberFormat="1" applyFont="1" applyBorder="1" applyAlignment="1" applyProtection="1">
      <alignment horizontal="center" vertical="center" wrapText="1"/>
      <protection locked="0"/>
    </xf>
    <xf numFmtId="185" fontId="21" fillId="0" borderId="4" xfId="0" applyNumberFormat="1" applyFont="1" applyBorder="1" applyAlignment="1">
      <alignment horizontal="center" vertical="center"/>
    </xf>
    <xf numFmtId="185" fontId="21" fillId="0" borderId="4" xfId="0" applyNumberFormat="1" applyFont="1" applyBorder="1" applyAlignment="1" applyProtection="1">
      <alignment horizontal="center" vertical="center"/>
      <protection locked="0"/>
    </xf>
    <xf numFmtId="0" fontId="21" fillId="0" borderId="0" xfId="0" applyFont="1" applyBorder="1" applyAlignment="1">
      <alignment horizontal="center" vertical="center"/>
    </xf>
    <xf numFmtId="0" fontId="21" fillId="0" borderId="0" xfId="0" applyFont="1" applyBorder="1" applyAlignment="1">
      <alignment horizontal="center" vertical="center" wrapText="1"/>
    </xf>
    <xf numFmtId="181" fontId="21" fillId="0" borderId="0" xfId="0" applyNumberFormat="1" applyFont="1" applyBorder="1" applyAlignment="1" applyProtection="1">
      <alignment horizontal="center" vertical="center"/>
      <protection locked="0"/>
    </xf>
    <xf numFmtId="1" fontId="21" fillId="0" borderId="0" xfId="0" applyNumberFormat="1" applyFont="1" applyBorder="1" applyAlignment="1" applyProtection="1">
      <alignment horizontal="center" vertical="center"/>
      <protection locked="0"/>
    </xf>
    <xf numFmtId="181" fontId="21" fillId="0" borderId="0" xfId="0" applyNumberFormat="1" applyFont="1" applyBorder="1" applyAlignment="1">
      <alignment horizontal="center" vertical="center"/>
    </xf>
    <xf numFmtId="185" fontId="21" fillId="0" borderId="0" xfId="0" applyNumberFormat="1" applyFont="1" applyBorder="1" applyAlignment="1">
      <alignment horizontal="center" vertical="center"/>
    </xf>
    <xf numFmtId="185" fontId="0" fillId="0" borderId="0" xfId="0" applyNumberFormat="1" applyBorder="1" applyAlignment="1">
      <alignment horizontal="center"/>
    </xf>
    <xf numFmtId="181" fontId="25" fillId="0" borderId="0" xfId="0" applyNumberFormat="1" applyFont="1" applyBorder="1" applyAlignment="1">
      <alignment horizontal="center" vertical="center"/>
    </xf>
    <xf numFmtId="185" fontId="21" fillId="0" borderId="0" xfId="0" applyNumberFormat="1" applyFont="1" applyBorder="1" applyAlignment="1" applyProtection="1">
      <alignment horizontal="center" vertical="center"/>
      <protection locked="0"/>
    </xf>
    <xf numFmtId="0" fontId="21" fillId="0" borderId="0" xfId="0" applyFont="1" applyFill="1" applyBorder="1" applyAlignment="1">
      <alignment horizontal="center" vertical="center"/>
    </xf>
    <xf numFmtId="1" fontId="21" fillId="0" borderId="0" xfId="0" applyNumberFormat="1" applyFont="1" applyBorder="1" applyAlignment="1">
      <alignment horizontal="center" vertical="center"/>
    </xf>
    <xf numFmtId="180" fontId="21" fillId="0" borderId="0" xfId="0" applyNumberFormat="1" applyFont="1" applyBorder="1" applyAlignment="1" applyProtection="1">
      <alignment vertical="center"/>
      <protection locked="0"/>
    </xf>
    <xf numFmtId="0" fontId="21" fillId="31" borderId="0" xfId="0" applyFont="1" applyFill="1" applyBorder="1" applyAlignment="1" applyProtection="1">
      <alignment horizontal="center" vertical="center" wrapText="1"/>
      <protection locked="0"/>
    </xf>
    <xf numFmtId="0" fontId="21" fillId="31" borderId="0" xfId="0" applyFont="1" applyFill="1" applyBorder="1" applyAlignment="1">
      <alignment horizontal="center" vertical="center"/>
    </xf>
    <xf numFmtId="0" fontId="21" fillId="31" borderId="0" xfId="0" applyFont="1" applyFill="1" applyBorder="1" applyAlignment="1">
      <alignment horizontal="center" vertical="center" wrapText="1"/>
    </xf>
    <xf numFmtId="181" fontId="21" fillId="31" borderId="0" xfId="0" applyNumberFormat="1" applyFont="1" applyFill="1" applyBorder="1" applyAlignment="1" applyProtection="1">
      <alignment horizontal="center" vertical="center"/>
      <protection locked="0"/>
    </xf>
    <xf numFmtId="181" fontId="25" fillId="31" borderId="0" xfId="0" applyNumberFormat="1" applyFont="1" applyFill="1" applyBorder="1" applyAlignment="1">
      <alignment horizontal="center" vertical="center"/>
    </xf>
    <xf numFmtId="1" fontId="21" fillId="31" borderId="0" xfId="0" applyNumberFormat="1" applyFont="1" applyFill="1" applyBorder="1" applyAlignment="1" applyProtection="1">
      <alignment horizontal="center" vertical="center"/>
      <protection locked="0"/>
    </xf>
    <xf numFmtId="185" fontId="21" fillId="31" borderId="0" xfId="0" applyNumberFormat="1" applyFont="1" applyFill="1" applyBorder="1" applyAlignment="1">
      <alignment horizontal="center" vertical="center"/>
    </xf>
    <xf numFmtId="0" fontId="21" fillId="7" borderId="0" xfId="0" applyFont="1" applyFill="1" applyBorder="1" applyAlignment="1">
      <alignment horizontal="center" vertical="center"/>
    </xf>
    <xf numFmtId="9" fontId="21" fillId="0" borderId="0" xfId="0" applyNumberFormat="1" applyFont="1" applyBorder="1" applyAlignment="1">
      <alignment horizontal="center" vertical="center"/>
    </xf>
    <xf numFmtId="0" fontId="21" fillId="11" borderId="0" xfId="0" applyFont="1" applyFill="1" applyBorder="1" applyAlignment="1">
      <alignment horizontal="center" vertical="center"/>
    </xf>
    <xf numFmtId="181" fontId="31" fillId="0" borderId="0" xfId="0" applyNumberFormat="1" applyFont="1" applyBorder="1" applyAlignment="1">
      <alignment horizontal="center"/>
    </xf>
    <xf numFmtId="0" fontId="21" fillId="36" borderId="0"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0" xfId="0" applyFont="1" applyFill="1" applyBorder="1" applyAlignment="1" applyProtection="1">
      <alignment horizontal="center" vertical="center" wrapText="1"/>
      <protection locked="0"/>
    </xf>
    <xf numFmtId="181" fontId="21" fillId="3" borderId="0" xfId="0" applyNumberFormat="1" applyFont="1" applyFill="1" applyBorder="1" applyAlignment="1" applyProtection="1">
      <alignment horizontal="center" vertical="center"/>
      <protection locked="0"/>
    </xf>
    <xf numFmtId="181" fontId="25" fillId="3" borderId="0" xfId="0" applyNumberFormat="1" applyFont="1" applyFill="1" applyBorder="1" applyAlignment="1">
      <alignment horizontal="center" vertical="center"/>
    </xf>
    <xf numFmtId="1" fontId="21" fillId="3" borderId="0" xfId="0" applyNumberFormat="1" applyFont="1" applyFill="1" applyBorder="1" applyAlignment="1" applyProtection="1">
      <alignment horizontal="center" vertical="center"/>
      <protection locked="0"/>
    </xf>
    <xf numFmtId="181" fontId="21" fillId="3" borderId="0" xfId="0" applyNumberFormat="1" applyFont="1" applyFill="1" applyBorder="1" applyAlignment="1">
      <alignment horizontal="center" vertical="center"/>
    </xf>
    <xf numFmtId="185" fontId="21" fillId="3" borderId="0" xfId="0" applyNumberFormat="1" applyFont="1" applyFill="1" applyBorder="1" applyAlignment="1">
      <alignment horizontal="center" vertical="center"/>
    </xf>
    <xf numFmtId="185" fontId="0" fillId="3" borderId="0" xfId="0" applyNumberFormat="1" applyFill="1" applyBorder="1" applyAlignment="1">
      <alignment horizontal="center"/>
    </xf>
    <xf numFmtId="0" fontId="25" fillId="0" borderId="0" xfId="0" applyFont="1" applyBorder="1" applyAlignment="1">
      <alignment horizontal="center" vertical="center"/>
    </xf>
    <xf numFmtId="0" fontId="25" fillId="3" borderId="0" xfId="0" applyFont="1" applyFill="1" applyBorder="1" applyAlignment="1">
      <alignment horizontal="center" vertical="center"/>
    </xf>
    <xf numFmtId="0" fontId="21" fillId="21" borderId="0" xfId="0" applyFont="1" applyFill="1" applyBorder="1" applyAlignment="1">
      <alignment horizontal="center" vertical="center"/>
    </xf>
    <xf numFmtId="185" fontId="21" fillId="0" borderId="0" xfId="0" applyNumberFormat="1" applyFont="1" applyBorder="1" applyAlignment="1" applyProtection="1">
      <alignment horizontal="center" vertical="center" wrapText="1"/>
      <protection locked="0"/>
    </xf>
    <xf numFmtId="181" fontId="21" fillId="0" borderId="0" xfId="2288" applyNumberFormat="1" applyFont="1" applyBorder="1" applyAlignment="1">
      <alignment horizontal="center" vertical="center"/>
    </xf>
    <xf numFmtId="185" fontId="21" fillId="0" borderId="0" xfId="2288" applyNumberFormat="1" applyFont="1" applyBorder="1" applyAlignment="1" applyProtection="1">
      <alignment horizontal="center" vertical="center" wrapText="1"/>
      <protection locked="0"/>
    </xf>
    <xf numFmtId="14" fontId="25" fillId="0" borderId="0" xfId="0" applyNumberFormat="1" applyFont="1" applyBorder="1" applyAlignment="1">
      <alignment horizontal="center" vertical="center"/>
    </xf>
    <xf numFmtId="185" fontId="21" fillId="8" borderId="0" xfId="0" applyNumberFormat="1" applyFont="1" applyFill="1" applyBorder="1" applyAlignment="1">
      <alignment horizontal="center" vertical="center"/>
    </xf>
    <xf numFmtId="0" fontId="25" fillId="0" borderId="0" xfId="0" applyFont="1" applyBorder="1" applyAlignment="1">
      <alignment horizontal="center"/>
    </xf>
    <xf numFmtId="181" fontId="21" fillId="0" borderId="0" xfId="0" applyNumberFormat="1" applyFont="1" applyBorder="1" applyAlignment="1" applyProtection="1">
      <alignment horizontal="center" vertical="center" wrapText="1"/>
      <protection locked="0"/>
    </xf>
    <xf numFmtId="1" fontId="21" fillId="0" borderId="0" xfId="0" applyNumberFormat="1" applyFont="1" applyBorder="1" applyAlignment="1" applyProtection="1">
      <alignment horizontal="center" vertical="center" wrapText="1"/>
      <protection locked="0"/>
    </xf>
    <xf numFmtId="3" fontId="21" fillId="0" borderId="0" xfId="0" applyNumberFormat="1" applyFont="1" applyBorder="1" applyAlignment="1">
      <alignment horizontal="center" vertical="center" wrapText="1"/>
    </xf>
    <xf numFmtId="181" fontId="21" fillId="31" borderId="0" xfId="0" applyNumberFormat="1" applyFont="1" applyFill="1" applyBorder="1" applyAlignment="1">
      <alignment horizontal="center" vertical="center"/>
    </xf>
    <xf numFmtId="49" fontId="21" fillId="0" borderId="0" xfId="0" applyNumberFormat="1" applyFont="1" applyBorder="1" applyAlignment="1">
      <alignment horizontal="center" vertical="center"/>
    </xf>
    <xf numFmtId="3" fontId="22" fillId="0" borderId="0" xfId="0" applyNumberFormat="1" applyFont="1" applyBorder="1" applyAlignment="1" applyProtection="1">
      <alignment horizontal="center" vertical="center" wrapText="1"/>
      <protection locked="0"/>
    </xf>
    <xf numFmtId="181" fontId="22" fillId="0" borderId="0" xfId="0" applyNumberFormat="1" applyFont="1" applyBorder="1" applyAlignment="1" applyProtection="1">
      <alignment horizontal="center" vertical="center"/>
      <protection locked="0"/>
    </xf>
    <xf numFmtId="1" fontId="22" fillId="0" borderId="0" xfId="0" applyNumberFormat="1" applyFont="1" applyBorder="1" applyAlignment="1" applyProtection="1">
      <alignment horizontal="center" vertical="center"/>
      <protection locked="0"/>
    </xf>
    <xf numFmtId="185" fontId="34" fillId="0" borderId="0" xfId="0" applyNumberFormat="1" applyFont="1" applyBorder="1" applyAlignment="1">
      <alignment horizontal="center" vertical="center"/>
    </xf>
    <xf numFmtId="185" fontId="34" fillId="0" borderId="0" xfId="0" applyNumberFormat="1" applyFont="1" applyBorder="1" applyAlignment="1">
      <alignment horizontal="center"/>
    </xf>
    <xf numFmtId="185" fontId="22" fillId="0" borderId="0" xfId="0" applyNumberFormat="1" applyFont="1" applyBorder="1" applyAlignment="1" applyProtection="1">
      <alignment horizontal="center" vertical="center"/>
      <protection locked="0"/>
    </xf>
    <xf numFmtId="3" fontId="21" fillId="0" borderId="0" xfId="0" applyNumberFormat="1" applyFont="1" applyBorder="1" applyAlignment="1" applyProtection="1">
      <alignment horizontal="center" vertical="center" wrapText="1"/>
      <protection locked="0"/>
    </xf>
    <xf numFmtId="3" fontId="21" fillId="3" borderId="0" xfId="0" applyNumberFormat="1" applyFont="1" applyFill="1" applyBorder="1" applyAlignment="1" applyProtection="1">
      <alignment horizontal="center" vertical="center" wrapText="1"/>
      <protection locked="0"/>
    </xf>
    <xf numFmtId="185" fontId="21" fillId="3" borderId="0" xfId="725" applyNumberFormat="1" applyFont="1" applyFill="1" applyBorder="1" applyAlignment="1" applyProtection="1">
      <alignment horizontal="center" vertical="center"/>
      <protection locked="0"/>
    </xf>
    <xf numFmtId="185" fontId="21" fillId="3" borderId="0" xfId="0" applyNumberFormat="1" applyFont="1" applyFill="1" applyBorder="1" applyAlignment="1" applyProtection="1">
      <alignment horizontal="center" vertical="center"/>
      <protection locked="0"/>
    </xf>
    <xf numFmtId="185" fontId="29" fillId="34" borderId="39" xfId="0" applyNumberFormat="1" applyFont="1" applyFill="1" applyBorder="1" applyAlignment="1">
      <alignment horizontal="center" vertical="center" wrapText="1"/>
    </xf>
    <xf numFmtId="185" fontId="29" fillId="5" borderId="7" xfId="0" applyNumberFormat="1" applyFont="1" applyFill="1" applyBorder="1" applyAlignment="1" applyProtection="1">
      <alignment horizontal="center" vertical="center" wrapText="1"/>
      <protection locked="0"/>
    </xf>
    <xf numFmtId="185" fontId="29" fillId="5" borderId="40" xfId="0" applyNumberFormat="1" applyFont="1" applyFill="1" applyBorder="1" applyAlignment="1" applyProtection="1">
      <alignment horizontal="center" vertical="center" wrapText="1"/>
      <protection locked="0"/>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7" xfId="0" applyBorder="1" applyAlignment="1">
      <alignment horizontal="center" vertical="center"/>
    </xf>
    <xf numFmtId="0" fontId="0" fillId="0" borderId="28" xfId="0" applyBorder="1" applyAlignment="1">
      <alignment horizontal="center" vertical="center"/>
    </xf>
    <xf numFmtId="178" fontId="21" fillId="0" borderId="0" xfId="0" applyNumberFormat="1" applyFont="1" applyBorder="1" applyAlignment="1" applyProtection="1">
      <alignment horizontal="center" vertical="center"/>
      <protection locked="0"/>
    </xf>
    <xf numFmtId="0" fontId="22" fillId="2" borderId="4"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wrapText="1"/>
      <protection locked="0"/>
    </xf>
    <xf numFmtId="0" fontId="22" fillId="2" borderId="6" xfId="0" applyFont="1" applyFill="1" applyBorder="1" applyAlignment="1" applyProtection="1">
      <alignment horizontal="center" vertical="center" wrapText="1"/>
      <protection locked="0"/>
    </xf>
    <xf numFmtId="181" fontId="22" fillId="37" borderId="4" xfId="0" applyNumberFormat="1" applyFont="1" applyFill="1" applyBorder="1" applyAlignment="1" applyProtection="1">
      <alignment horizontal="center" vertical="center" wrapText="1"/>
      <protection locked="0"/>
    </xf>
    <xf numFmtId="181" fontId="22" fillId="37" borderId="5" xfId="0" applyNumberFormat="1" applyFont="1" applyFill="1" applyBorder="1" applyAlignment="1" applyProtection="1">
      <alignment horizontal="center" vertical="center" wrapText="1"/>
      <protection locked="0"/>
    </xf>
    <xf numFmtId="178" fontId="21" fillId="0" borderId="0" xfId="0" applyNumberFormat="1" applyFont="1" applyBorder="1" applyAlignment="1">
      <alignment horizontal="center" vertical="center"/>
    </xf>
    <xf numFmtId="0" fontId="0" fillId="0" borderId="0" xfId="0" applyBorder="1" applyAlignment="1"/>
    <xf numFmtId="0" fontId="22" fillId="38" borderId="4" xfId="0" applyFont="1" applyFill="1" applyBorder="1" applyAlignment="1" applyProtection="1">
      <alignment horizontal="center" vertical="center"/>
      <protection locked="0"/>
    </xf>
    <xf numFmtId="0" fontId="22" fillId="38" borderId="5" xfId="0" applyFont="1" applyFill="1" applyBorder="1" applyAlignment="1" applyProtection="1">
      <alignment horizontal="center" vertical="center"/>
      <protection locked="0"/>
    </xf>
    <xf numFmtId="0" fontId="22" fillId="38" borderId="6" xfId="0" applyFont="1" applyFill="1" applyBorder="1" applyAlignment="1" applyProtection="1">
      <alignment horizontal="center" vertical="center"/>
      <protection locked="0"/>
    </xf>
    <xf numFmtId="181" fontId="22" fillId="6" borderId="5" xfId="0" applyNumberFormat="1" applyFont="1" applyFill="1" applyBorder="1" applyAlignment="1" applyProtection="1">
      <alignment horizontal="center" vertical="center"/>
      <protection locked="0"/>
    </xf>
    <xf numFmtId="181" fontId="22" fillId="39" borderId="1" xfId="0" applyNumberFormat="1" applyFont="1" applyFill="1" applyBorder="1" applyAlignment="1" applyProtection="1">
      <alignment horizontal="center" vertical="center"/>
      <protection locked="0"/>
    </xf>
    <xf numFmtId="0" fontId="35" fillId="20" borderId="15" xfId="0" applyFont="1" applyFill="1" applyBorder="1" applyAlignment="1">
      <alignment horizontal="center" vertical="center" wrapText="1" readingOrder="1"/>
    </xf>
    <xf numFmtId="0" fontId="35" fillId="20" borderId="16" xfId="0" applyFont="1" applyFill="1" applyBorder="1" applyAlignment="1">
      <alignment horizontal="center" vertical="center" wrapText="1" readingOrder="1"/>
    </xf>
    <xf numFmtId="0" fontId="35" fillId="20" borderId="14" xfId="0" applyFont="1" applyFill="1" applyBorder="1" applyAlignment="1">
      <alignment horizontal="center" vertical="center" wrapText="1" readingOrder="1"/>
    </xf>
    <xf numFmtId="0" fontId="0" fillId="18" borderId="1" xfId="0" applyFill="1" applyBorder="1" applyAlignment="1">
      <alignment horizontal="center"/>
    </xf>
    <xf numFmtId="0" fontId="34" fillId="5" borderId="4" xfId="0" applyFont="1" applyFill="1" applyBorder="1" applyAlignment="1">
      <alignment horizontal="center"/>
    </xf>
    <xf numFmtId="0" fontId="34" fillId="5" borderId="6" xfId="0" applyFont="1" applyFill="1" applyBorder="1" applyAlignment="1">
      <alignment horizontal="center"/>
    </xf>
    <xf numFmtId="0" fontId="17" fillId="18" borderId="1" xfId="0" applyFont="1" applyFill="1" applyBorder="1" applyAlignment="1">
      <alignment horizontal="center"/>
    </xf>
    <xf numFmtId="15" fontId="34" fillId="5" borderId="1" xfId="0" applyNumberFormat="1" applyFont="1" applyFill="1" applyBorder="1" applyAlignment="1" applyProtection="1">
      <alignment horizontal="center" vertical="center" wrapText="1"/>
      <protection locked="0"/>
    </xf>
    <xf numFmtId="15" fontId="34" fillId="7" borderId="2" xfId="0" applyNumberFormat="1" applyFont="1" applyFill="1" applyBorder="1" applyAlignment="1" applyProtection="1">
      <alignment horizontal="center" vertical="center" wrapText="1"/>
      <protection locked="0"/>
    </xf>
    <xf numFmtId="15" fontId="34" fillId="7" borderId="7" xfId="0" applyNumberFormat="1" applyFont="1" applyFill="1" applyBorder="1" applyAlignment="1" applyProtection="1">
      <alignment horizontal="center" vertical="center" wrapText="1"/>
      <protection locked="0"/>
    </xf>
    <xf numFmtId="15" fontId="34" fillId="7" borderId="3" xfId="0" applyNumberFormat="1" applyFont="1" applyFill="1" applyBorder="1" applyAlignment="1" applyProtection="1">
      <alignment horizontal="center" vertical="center" wrapText="1"/>
      <protection locked="0"/>
    </xf>
    <xf numFmtId="15" fontId="34" fillId="9" borderId="1" xfId="0" applyNumberFormat="1" applyFont="1" applyFill="1" applyBorder="1" applyAlignment="1" applyProtection="1">
      <alignment horizontal="center" vertical="center" wrapText="1"/>
      <protection locked="0"/>
    </xf>
    <xf numFmtId="15" fontId="34" fillId="10" borderId="1" xfId="0" applyNumberFormat="1" applyFont="1" applyFill="1" applyBorder="1" applyAlignment="1" applyProtection="1">
      <alignment horizontal="center" vertical="center" wrapText="1"/>
      <protection locked="0"/>
    </xf>
    <xf numFmtId="176" fontId="34" fillId="7" borderId="2" xfId="2303" applyNumberFormat="1" applyFont="1" applyFill="1" applyBorder="1" applyAlignment="1" applyProtection="1">
      <alignment horizontal="center" vertical="center" wrapText="1"/>
      <protection locked="0"/>
    </xf>
    <xf numFmtId="176" fontId="34" fillId="7" borderId="7" xfId="2303" applyNumberFormat="1" applyFont="1" applyFill="1" applyBorder="1" applyAlignment="1" applyProtection="1">
      <alignment horizontal="center" vertical="center" wrapText="1"/>
      <protection locked="0"/>
    </xf>
    <xf numFmtId="176" fontId="34" fillId="7" borderId="3" xfId="2303" applyNumberFormat="1" applyFont="1" applyFill="1" applyBorder="1" applyAlignment="1" applyProtection="1">
      <alignment horizontal="center" vertical="center" wrapText="1"/>
      <protection locked="0"/>
    </xf>
    <xf numFmtId="0" fontId="34" fillId="7" borderId="2" xfId="2303" applyFont="1" applyFill="1" applyBorder="1" applyAlignment="1" applyProtection="1">
      <alignment horizontal="center" vertical="center" wrapText="1"/>
      <protection locked="0"/>
    </xf>
    <xf numFmtId="0" fontId="34" fillId="7" borderId="7" xfId="2303" applyFont="1" applyFill="1" applyBorder="1" applyAlignment="1" applyProtection="1">
      <alignment horizontal="center" vertical="center" wrapText="1"/>
      <protection locked="0"/>
    </xf>
    <xf numFmtId="0" fontId="34" fillId="7" borderId="3" xfId="2303" applyFont="1" applyFill="1" applyBorder="1" applyAlignment="1" applyProtection="1">
      <alignment horizontal="center" vertical="center" wrapText="1"/>
      <protection locked="0"/>
    </xf>
  </cellXfs>
  <cellStyles count="2468">
    <cellStyle name="Currency [0] 2" xfId="2445" xr:uid="{00000000-0005-0000-0000-000000000000}"/>
    <cellStyle name="Euro" xfId="1" xr:uid="{00000000-0005-0000-0000-000001000000}"/>
    <cellStyle name="Euro 10" xfId="2" xr:uid="{00000000-0005-0000-0000-000002000000}"/>
    <cellStyle name="Euro 10 10" xfId="3" xr:uid="{00000000-0005-0000-0000-000003000000}"/>
    <cellStyle name="Euro 10 10 2" xfId="4" xr:uid="{00000000-0005-0000-0000-000004000000}"/>
    <cellStyle name="Euro 10 10 2 2" xfId="1193" xr:uid="{00000000-0005-0000-0000-000005000000}"/>
    <cellStyle name="Euro 10 10 3" xfId="1192" xr:uid="{00000000-0005-0000-0000-000006000000}"/>
    <cellStyle name="Euro 10 11" xfId="5" xr:uid="{00000000-0005-0000-0000-000007000000}"/>
    <cellStyle name="Euro 10 11 2" xfId="6" xr:uid="{00000000-0005-0000-0000-000008000000}"/>
    <cellStyle name="Euro 10 11 2 2" xfId="1195" xr:uid="{00000000-0005-0000-0000-000009000000}"/>
    <cellStyle name="Euro 10 11 3" xfId="1194" xr:uid="{00000000-0005-0000-0000-00000A000000}"/>
    <cellStyle name="Euro 10 12" xfId="7" xr:uid="{00000000-0005-0000-0000-00000B000000}"/>
    <cellStyle name="Euro 10 12 2" xfId="8" xr:uid="{00000000-0005-0000-0000-00000C000000}"/>
    <cellStyle name="Euro 10 12 2 2" xfId="1197" xr:uid="{00000000-0005-0000-0000-00000D000000}"/>
    <cellStyle name="Euro 10 12 3" xfId="1196" xr:uid="{00000000-0005-0000-0000-00000E000000}"/>
    <cellStyle name="Euro 10 13" xfId="9" xr:uid="{00000000-0005-0000-0000-00000F000000}"/>
    <cellStyle name="Euro 10 13 2" xfId="10" xr:uid="{00000000-0005-0000-0000-000010000000}"/>
    <cellStyle name="Euro 10 13 2 2" xfId="1199" xr:uid="{00000000-0005-0000-0000-000011000000}"/>
    <cellStyle name="Euro 10 13 3" xfId="1198" xr:uid="{00000000-0005-0000-0000-000012000000}"/>
    <cellStyle name="Euro 10 14" xfId="11" xr:uid="{00000000-0005-0000-0000-000013000000}"/>
    <cellStyle name="Euro 10 14 2" xfId="12" xr:uid="{00000000-0005-0000-0000-000014000000}"/>
    <cellStyle name="Euro 10 14 2 2" xfId="1201" xr:uid="{00000000-0005-0000-0000-000015000000}"/>
    <cellStyle name="Euro 10 14 3" xfId="1200" xr:uid="{00000000-0005-0000-0000-000016000000}"/>
    <cellStyle name="Euro 10 15" xfId="13" xr:uid="{00000000-0005-0000-0000-000017000000}"/>
    <cellStyle name="Euro 10 15 2" xfId="1202" xr:uid="{00000000-0005-0000-0000-000018000000}"/>
    <cellStyle name="Euro 10 16" xfId="1191" xr:uid="{00000000-0005-0000-0000-000019000000}"/>
    <cellStyle name="Euro 10 2" xfId="14" xr:uid="{00000000-0005-0000-0000-00001A000000}"/>
    <cellStyle name="Euro 10 2 2" xfId="15" xr:uid="{00000000-0005-0000-0000-00001B000000}"/>
    <cellStyle name="Euro 10 2 2 2" xfId="1204" xr:uid="{00000000-0005-0000-0000-00001C000000}"/>
    <cellStyle name="Euro 10 2 3" xfId="1203" xr:uid="{00000000-0005-0000-0000-00001D000000}"/>
    <cellStyle name="Euro 10 3" xfId="16" xr:uid="{00000000-0005-0000-0000-00001E000000}"/>
    <cellStyle name="Euro 10 3 2" xfId="17" xr:uid="{00000000-0005-0000-0000-00001F000000}"/>
    <cellStyle name="Euro 10 3 2 2" xfId="1206" xr:uid="{00000000-0005-0000-0000-000020000000}"/>
    <cellStyle name="Euro 10 3 3" xfId="1205" xr:uid="{00000000-0005-0000-0000-000021000000}"/>
    <cellStyle name="Euro 10 4" xfId="18" xr:uid="{00000000-0005-0000-0000-000022000000}"/>
    <cellStyle name="Euro 10 4 2" xfId="19" xr:uid="{00000000-0005-0000-0000-000023000000}"/>
    <cellStyle name="Euro 10 4 2 2" xfId="1208" xr:uid="{00000000-0005-0000-0000-000024000000}"/>
    <cellStyle name="Euro 10 4 3" xfId="1207" xr:uid="{00000000-0005-0000-0000-000025000000}"/>
    <cellStyle name="Euro 10 5" xfId="20" xr:uid="{00000000-0005-0000-0000-000026000000}"/>
    <cellStyle name="Euro 10 5 2" xfId="21" xr:uid="{00000000-0005-0000-0000-000027000000}"/>
    <cellStyle name="Euro 10 5 2 2" xfId="1210" xr:uid="{00000000-0005-0000-0000-000028000000}"/>
    <cellStyle name="Euro 10 5 3" xfId="1209" xr:uid="{00000000-0005-0000-0000-000029000000}"/>
    <cellStyle name="Euro 10 6" xfId="22" xr:uid="{00000000-0005-0000-0000-00002A000000}"/>
    <cellStyle name="Euro 10 6 2" xfId="23" xr:uid="{00000000-0005-0000-0000-00002B000000}"/>
    <cellStyle name="Euro 10 6 2 2" xfId="1212" xr:uid="{00000000-0005-0000-0000-00002C000000}"/>
    <cellStyle name="Euro 10 6 3" xfId="1211" xr:uid="{00000000-0005-0000-0000-00002D000000}"/>
    <cellStyle name="Euro 10 7" xfId="24" xr:uid="{00000000-0005-0000-0000-00002E000000}"/>
    <cellStyle name="Euro 10 7 2" xfId="25" xr:uid="{00000000-0005-0000-0000-00002F000000}"/>
    <cellStyle name="Euro 10 7 2 2" xfId="1214" xr:uid="{00000000-0005-0000-0000-000030000000}"/>
    <cellStyle name="Euro 10 7 3" xfId="1213" xr:uid="{00000000-0005-0000-0000-000031000000}"/>
    <cellStyle name="Euro 10 8" xfId="26" xr:uid="{00000000-0005-0000-0000-000032000000}"/>
    <cellStyle name="Euro 10 8 2" xfId="27" xr:uid="{00000000-0005-0000-0000-000033000000}"/>
    <cellStyle name="Euro 10 8 2 2" xfId="1216" xr:uid="{00000000-0005-0000-0000-000034000000}"/>
    <cellStyle name="Euro 10 8 3" xfId="1215" xr:uid="{00000000-0005-0000-0000-000035000000}"/>
    <cellStyle name="Euro 10 9" xfId="28" xr:uid="{00000000-0005-0000-0000-000036000000}"/>
    <cellStyle name="Euro 10 9 2" xfId="29" xr:uid="{00000000-0005-0000-0000-000037000000}"/>
    <cellStyle name="Euro 10 9 2 2" xfId="1218" xr:uid="{00000000-0005-0000-0000-000038000000}"/>
    <cellStyle name="Euro 10 9 3" xfId="1217" xr:uid="{00000000-0005-0000-0000-000039000000}"/>
    <cellStyle name="Euro 11" xfId="30" xr:uid="{00000000-0005-0000-0000-00003A000000}"/>
    <cellStyle name="Euro 11 10" xfId="31" xr:uid="{00000000-0005-0000-0000-00003B000000}"/>
    <cellStyle name="Euro 11 10 2" xfId="32" xr:uid="{00000000-0005-0000-0000-00003C000000}"/>
    <cellStyle name="Euro 11 10 2 2" xfId="1221" xr:uid="{00000000-0005-0000-0000-00003D000000}"/>
    <cellStyle name="Euro 11 10 3" xfId="1220" xr:uid="{00000000-0005-0000-0000-00003E000000}"/>
    <cellStyle name="Euro 11 11" xfId="33" xr:uid="{00000000-0005-0000-0000-00003F000000}"/>
    <cellStyle name="Euro 11 11 2" xfId="34" xr:uid="{00000000-0005-0000-0000-000040000000}"/>
    <cellStyle name="Euro 11 11 2 2" xfId="1223" xr:uid="{00000000-0005-0000-0000-000041000000}"/>
    <cellStyle name="Euro 11 11 3" xfId="1222" xr:uid="{00000000-0005-0000-0000-000042000000}"/>
    <cellStyle name="Euro 11 12" xfId="35" xr:uid="{00000000-0005-0000-0000-000043000000}"/>
    <cellStyle name="Euro 11 12 2" xfId="36" xr:uid="{00000000-0005-0000-0000-000044000000}"/>
    <cellStyle name="Euro 11 12 2 2" xfId="1225" xr:uid="{00000000-0005-0000-0000-000045000000}"/>
    <cellStyle name="Euro 11 12 3" xfId="1224" xr:uid="{00000000-0005-0000-0000-000046000000}"/>
    <cellStyle name="Euro 11 13" xfId="37" xr:uid="{00000000-0005-0000-0000-000047000000}"/>
    <cellStyle name="Euro 11 13 2" xfId="38" xr:uid="{00000000-0005-0000-0000-000048000000}"/>
    <cellStyle name="Euro 11 13 2 2" xfId="1227" xr:uid="{00000000-0005-0000-0000-000049000000}"/>
    <cellStyle name="Euro 11 13 3" xfId="1226" xr:uid="{00000000-0005-0000-0000-00004A000000}"/>
    <cellStyle name="Euro 11 14" xfId="39" xr:uid="{00000000-0005-0000-0000-00004B000000}"/>
    <cellStyle name="Euro 11 14 2" xfId="40" xr:uid="{00000000-0005-0000-0000-00004C000000}"/>
    <cellStyle name="Euro 11 14 2 2" xfId="1229" xr:uid="{00000000-0005-0000-0000-00004D000000}"/>
    <cellStyle name="Euro 11 14 3" xfId="1228" xr:uid="{00000000-0005-0000-0000-00004E000000}"/>
    <cellStyle name="Euro 11 15" xfId="41" xr:uid="{00000000-0005-0000-0000-00004F000000}"/>
    <cellStyle name="Euro 11 15 2" xfId="1230" xr:uid="{00000000-0005-0000-0000-000050000000}"/>
    <cellStyle name="Euro 11 16" xfId="1219" xr:uid="{00000000-0005-0000-0000-000051000000}"/>
    <cellStyle name="Euro 11 2" xfId="42" xr:uid="{00000000-0005-0000-0000-000052000000}"/>
    <cellStyle name="Euro 11 2 2" xfId="43" xr:uid="{00000000-0005-0000-0000-000053000000}"/>
    <cellStyle name="Euro 11 2 2 2" xfId="1232" xr:uid="{00000000-0005-0000-0000-000054000000}"/>
    <cellStyle name="Euro 11 2 3" xfId="1231" xr:uid="{00000000-0005-0000-0000-000055000000}"/>
    <cellStyle name="Euro 11 3" xfId="44" xr:uid="{00000000-0005-0000-0000-000056000000}"/>
    <cellStyle name="Euro 11 3 2" xfId="45" xr:uid="{00000000-0005-0000-0000-000057000000}"/>
    <cellStyle name="Euro 11 3 2 2" xfId="1234" xr:uid="{00000000-0005-0000-0000-000058000000}"/>
    <cellStyle name="Euro 11 3 3" xfId="1233" xr:uid="{00000000-0005-0000-0000-000059000000}"/>
    <cellStyle name="Euro 11 4" xfId="46" xr:uid="{00000000-0005-0000-0000-00005A000000}"/>
    <cellStyle name="Euro 11 4 2" xfId="47" xr:uid="{00000000-0005-0000-0000-00005B000000}"/>
    <cellStyle name="Euro 11 4 2 2" xfId="1236" xr:uid="{00000000-0005-0000-0000-00005C000000}"/>
    <cellStyle name="Euro 11 4 3" xfId="1235" xr:uid="{00000000-0005-0000-0000-00005D000000}"/>
    <cellStyle name="Euro 11 5" xfId="48" xr:uid="{00000000-0005-0000-0000-00005E000000}"/>
    <cellStyle name="Euro 11 5 2" xfId="49" xr:uid="{00000000-0005-0000-0000-00005F000000}"/>
    <cellStyle name="Euro 11 5 2 2" xfId="1238" xr:uid="{00000000-0005-0000-0000-000060000000}"/>
    <cellStyle name="Euro 11 5 3" xfId="1237" xr:uid="{00000000-0005-0000-0000-000061000000}"/>
    <cellStyle name="Euro 11 6" xfId="50" xr:uid="{00000000-0005-0000-0000-000062000000}"/>
    <cellStyle name="Euro 11 6 2" xfId="51" xr:uid="{00000000-0005-0000-0000-000063000000}"/>
    <cellStyle name="Euro 11 6 2 2" xfId="1240" xr:uid="{00000000-0005-0000-0000-000064000000}"/>
    <cellStyle name="Euro 11 6 3" xfId="1239" xr:uid="{00000000-0005-0000-0000-000065000000}"/>
    <cellStyle name="Euro 11 7" xfId="52" xr:uid="{00000000-0005-0000-0000-000066000000}"/>
    <cellStyle name="Euro 11 7 2" xfId="53" xr:uid="{00000000-0005-0000-0000-000067000000}"/>
    <cellStyle name="Euro 11 7 2 2" xfId="1242" xr:uid="{00000000-0005-0000-0000-000068000000}"/>
    <cellStyle name="Euro 11 7 3" xfId="1241" xr:uid="{00000000-0005-0000-0000-000069000000}"/>
    <cellStyle name="Euro 11 8" xfId="54" xr:uid="{00000000-0005-0000-0000-00006A000000}"/>
    <cellStyle name="Euro 11 8 2" xfId="55" xr:uid="{00000000-0005-0000-0000-00006B000000}"/>
    <cellStyle name="Euro 11 8 2 2" xfId="1244" xr:uid="{00000000-0005-0000-0000-00006C000000}"/>
    <cellStyle name="Euro 11 8 3" xfId="1243" xr:uid="{00000000-0005-0000-0000-00006D000000}"/>
    <cellStyle name="Euro 11 9" xfId="56" xr:uid="{00000000-0005-0000-0000-00006E000000}"/>
    <cellStyle name="Euro 11 9 2" xfId="57" xr:uid="{00000000-0005-0000-0000-00006F000000}"/>
    <cellStyle name="Euro 11 9 2 2" xfId="1246" xr:uid="{00000000-0005-0000-0000-000070000000}"/>
    <cellStyle name="Euro 11 9 3" xfId="1245" xr:uid="{00000000-0005-0000-0000-000071000000}"/>
    <cellStyle name="Euro 12" xfId="58" xr:uid="{00000000-0005-0000-0000-000072000000}"/>
    <cellStyle name="Euro 12 10" xfId="59" xr:uid="{00000000-0005-0000-0000-000073000000}"/>
    <cellStyle name="Euro 12 10 2" xfId="60" xr:uid="{00000000-0005-0000-0000-000074000000}"/>
    <cellStyle name="Euro 12 10 2 2" xfId="1249" xr:uid="{00000000-0005-0000-0000-000075000000}"/>
    <cellStyle name="Euro 12 10 3" xfId="1248" xr:uid="{00000000-0005-0000-0000-000076000000}"/>
    <cellStyle name="Euro 12 11" xfId="61" xr:uid="{00000000-0005-0000-0000-000077000000}"/>
    <cellStyle name="Euro 12 11 2" xfId="62" xr:uid="{00000000-0005-0000-0000-000078000000}"/>
    <cellStyle name="Euro 12 11 2 2" xfId="1251" xr:uid="{00000000-0005-0000-0000-000079000000}"/>
    <cellStyle name="Euro 12 11 3" xfId="1250" xr:uid="{00000000-0005-0000-0000-00007A000000}"/>
    <cellStyle name="Euro 12 12" xfId="63" xr:uid="{00000000-0005-0000-0000-00007B000000}"/>
    <cellStyle name="Euro 12 12 2" xfId="64" xr:uid="{00000000-0005-0000-0000-00007C000000}"/>
    <cellStyle name="Euro 12 12 2 2" xfId="1253" xr:uid="{00000000-0005-0000-0000-00007D000000}"/>
    <cellStyle name="Euro 12 12 3" xfId="1252" xr:uid="{00000000-0005-0000-0000-00007E000000}"/>
    <cellStyle name="Euro 12 13" xfId="65" xr:uid="{00000000-0005-0000-0000-00007F000000}"/>
    <cellStyle name="Euro 12 13 2" xfId="66" xr:uid="{00000000-0005-0000-0000-000080000000}"/>
    <cellStyle name="Euro 12 13 2 2" xfId="1255" xr:uid="{00000000-0005-0000-0000-000081000000}"/>
    <cellStyle name="Euro 12 13 3" xfId="1254" xr:uid="{00000000-0005-0000-0000-000082000000}"/>
    <cellStyle name="Euro 12 14" xfId="67" xr:uid="{00000000-0005-0000-0000-000083000000}"/>
    <cellStyle name="Euro 12 14 2" xfId="68" xr:uid="{00000000-0005-0000-0000-000084000000}"/>
    <cellStyle name="Euro 12 14 2 2" xfId="1257" xr:uid="{00000000-0005-0000-0000-000085000000}"/>
    <cellStyle name="Euro 12 14 3" xfId="1256" xr:uid="{00000000-0005-0000-0000-000086000000}"/>
    <cellStyle name="Euro 12 15" xfId="69" xr:uid="{00000000-0005-0000-0000-000087000000}"/>
    <cellStyle name="Euro 12 15 2" xfId="1258" xr:uid="{00000000-0005-0000-0000-000088000000}"/>
    <cellStyle name="Euro 12 16" xfId="1247" xr:uid="{00000000-0005-0000-0000-000089000000}"/>
    <cellStyle name="Euro 12 2" xfId="70" xr:uid="{00000000-0005-0000-0000-00008A000000}"/>
    <cellStyle name="Euro 12 2 2" xfId="71" xr:uid="{00000000-0005-0000-0000-00008B000000}"/>
    <cellStyle name="Euro 12 2 2 2" xfId="1260" xr:uid="{00000000-0005-0000-0000-00008C000000}"/>
    <cellStyle name="Euro 12 2 3" xfId="1259" xr:uid="{00000000-0005-0000-0000-00008D000000}"/>
    <cellStyle name="Euro 12 3" xfId="72" xr:uid="{00000000-0005-0000-0000-00008E000000}"/>
    <cellStyle name="Euro 12 3 2" xfId="73" xr:uid="{00000000-0005-0000-0000-00008F000000}"/>
    <cellStyle name="Euro 12 3 2 2" xfId="1262" xr:uid="{00000000-0005-0000-0000-000090000000}"/>
    <cellStyle name="Euro 12 3 3" xfId="1261" xr:uid="{00000000-0005-0000-0000-000091000000}"/>
    <cellStyle name="Euro 12 4" xfId="74" xr:uid="{00000000-0005-0000-0000-000092000000}"/>
    <cellStyle name="Euro 12 4 2" xfId="75" xr:uid="{00000000-0005-0000-0000-000093000000}"/>
    <cellStyle name="Euro 12 4 2 2" xfId="1264" xr:uid="{00000000-0005-0000-0000-000094000000}"/>
    <cellStyle name="Euro 12 4 3" xfId="1263" xr:uid="{00000000-0005-0000-0000-000095000000}"/>
    <cellStyle name="Euro 12 5" xfId="76" xr:uid="{00000000-0005-0000-0000-000096000000}"/>
    <cellStyle name="Euro 12 5 2" xfId="77" xr:uid="{00000000-0005-0000-0000-000097000000}"/>
    <cellStyle name="Euro 12 5 2 2" xfId="1266" xr:uid="{00000000-0005-0000-0000-000098000000}"/>
    <cellStyle name="Euro 12 5 3" xfId="1265" xr:uid="{00000000-0005-0000-0000-000099000000}"/>
    <cellStyle name="Euro 12 6" xfId="78" xr:uid="{00000000-0005-0000-0000-00009A000000}"/>
    <cellStyle name="Euro 12 6 2" xfId="79" xr:uid="{00000000-0005-0000-0000-00009B000000}"/>
    <cellStyle name="Euro 12 6 2 2" xfId="1268" xr:uid="{00000000-0005-0000-0000-00009C000000}"/>
    <cellStyle name="Euro 12 6 3" xfId="1267" xr:uid="{00000000-0005-0000-0000-00009D000000}"/>
    <cellStyle name="Euro 12 7" xfId="80" xr:uid="{00000000-0005-0000-0000-00009E000000}"/>
    <cellStyle name="Euro 12 7 2" xfId="81" xr:uid="{00000000-0005-0000-0000-00009F000000}"/>
    <cellStyle name="Euro 12 7 2 2" xfId="1270" xr:uid="{00000000-0005-0000-0000-0000A0000000}"/>
    <cellStyle name="Euro 12 7 3" xfId="1269" xr:uid="{00000000-0005-0000-0000-0000A1000000}"/>
    <cellStyle name="Euro 12 8" xfId="82" xr:uid="{00000000-0005-0000-0000-0000A2000000}"/>
    <cellStyle name="Euro 12 8 2" xfId="83" xr:uid="{00000000-0005-0000-0000-0000A3000000}"/>
    <cellStyle name="Euro 12 8 2 2" xfId="1272" xr:uid="{00000000-0005-0000-0000-0000A4000000}"/>
    <cellStyle name="Euro 12 8 3" xfId="1271" xr:uid="{00000000-0005-0000-0000-0000A5000000}"/>
    <cellStyle name="Euro 12 9" xfId="84" xr:uid="{00000000-0005-0000-0000-0000A6000000}"/>
    <cellStyle name="Euro 12 9 2" xfId="85" xr:uid="{00000000-0005-0000-0000-0000A7000000}"/>
    <cellStyle name="Euro 12 9 2 2" xfId="1274" xr:uid="{00000000-0005-0000-0000-0000A8000000}"/>
    <cellStyle name="Euro 12 9 3" xfId="1273" xr:uid="{00000000-0005-0000-0000-0000A9000000}"/>
    <cellStyle name="Euro 13" xfId="86" xr:uid="{00000000-0005-0000-0000-0000AA000000}"/>
    <cellStyle name="Euro 13 10" xfId="87" xr:uid="{00000000-0005-0000-0000-0000AB000000}"/>
    <cellStyle name="Euro 13 10 2" xfId="88" xr:uid="{00000000-0005-0000-0000-0000AC000000}"/>
    <cellStyle name="Euro 13 10 2 2" xfId="1277" xr:uid="{00000000-0005-0000-0000-0000AD000000}"/>
    <cellStyle name="Euro 13 10 3" xfId="1276" xr:uid="{00000000-0005-0000-0000-0000AE000000}"/>
    <cellStyle name="Euro 13 11" xfId="89" xr:uid="{00000000-0005-0000-0000-0000AF000000}"/>
    <cellStyle name="Euro 13 11 2" xfId="90" xr:uid="{00000000-0005-0000-0000-0000B0000000}"/>
    <cellStyle name="Euro 13 11 2 2" xfId="1279" xr:uid="{00000000-0005-0000-0000-0000B1000000}"/>
    <cellStyle name="Euro 13 11 3" xfId="1278" xr:uid="{00000000-0005-0000-0000-0000B2000000}"/>
    <cellStyle name="Euro 13 12" xfId="91" xr:uid="{00000000-0005-0000-0000-0000B3000000}"/>
    <cellStyle name="Euro 13 12 2" xfId="92" xr:uid="{00000000-0005-0000-0000-0000B4000000}"/>
    <cellStyle name="Euro 13 12 2 2" xfId="1281" xr:uid="{00000000-0005-0000-0000-0000B5000000}"/>
    <cellStyle name="Euro 13 12 3" xfId="1280" xr:uid="{00000000-0005-0000-0000-0000B6000000}"/>
    <cellStyle name="Euro 13 13" xfId="93" xr:uid="{00000000-0005-0000-0000-0000B7000000}"/>
    <cellStyle name="Euro 13 13 2" xfId="94" xr:uid="{00000000-0005-0000-0000-0000B8000000}"/>
    <cellStyle name="Euro 13 13 2 2" xfId="1283" xr:uid="{00000000-0005-0000-0000-0000B9000000}"/>
    <cellStyle name="Euro 13 13 3" xfId="1282" xr:uid="{00000000-0005-0000-0000-0000BA000000}"/>
    <cellStyle name="Euro 13 14" xfId="95" xr:uid="{00000000-0005-0000-0000-0000BB000000}"/>
    <cellStyle name="Euro 13 14 2" xfId="96" xr:uid="{00000000-0005-0000-0000-0000BC000000}"/>
    <cellStyle name="Euro 13 14 2 2" xfId="1285" xr:uid="{00000000-0005-0000-0000-0000BD000000}"/>
    <cellStyle name="Euro 13 14 3" xfId="1284" xr:uid="{00000000-0005-0000-0000-0000BE000000}"/>
    <cellStyle name="Euro 13 15" xfId="97" xr:uid="{00000000-0005-0000-0000-0000BF000000}"/>
    <cellStyle name="Euro 13 15 2" xfId="1286" xr:uid="{00000000-0005-0000-0000-0000C0000000}"/>
    <cellStyle name="Euro 13 16" xfId="1275" xr:uid="{00000000-0005-0000-0000-0000C1000000}"/>
    <cellStyle name="Euro 13 2" xfId="98" xr:uid="{00000000-0005-0000-0000-0000C2000000}"/>
    <cellStyle name="Euro 13 2 2" xfId="99" xr:uid="{00000000-0005-0000-0000-0000C3000000}"/>
    <cellStyle name="Euro 13 2 2 2" xfId="1288" xr:uid="{00000000-0005-0000-0000-0000C4000000}"/>
    <cellStyle name="Euro 13 2 3" xfId="1287" xr:uid="{00000000-0005-0000-0000-0000C5000000}"/>
    <cellStyle name="Euro 13 3" xfId="100" xr:uid="{00000000-0005-0000-0000-0000C6000000}"/>
    <cellStyle name="Euro 13 3 2" xfId="101" xr:uid="{00000000-0005-0000-0000-0000C7000000}"/>
    <cellStyle name="Euro 13 3 2 2" xfId="1290" xr:uid="{00000000-0005-0000-0000-0000C8000000}"/>
    <cellStyle name="Euro 13 3 3" xfId="1289" xr:uid="{00000000-0005-0000-0000-0000C9000000}"/>
    <cellStyle name="Euro 13 4" xfId="102" xr:uid="{00000000-0005-0000-0000-0000CA000000}"/>
    <cellStyle name="Euro 13 4 2" xfId="103" xr:uid="{00000000-0005-0000-0000-0000CB000000}"/>
    <cellStyle name="Euro 13 4 2 2" xfId="1292" xr:uid="{00000000-0005-0000-0000-0000CC000000}"/>
    <cellStyle name="Euro 13 4 3" xfId="1291" xr:uid="{00000000-0005-0000-0000-0000CD000000}"/>
    <cellStyle name="Euro 13 5" xfId="104" xr:uid="{00000000-0005-0000-0000-0000CE000000}"/>
    <cellStyle name="Euro 13 5 2" xfId="105" xr:uid="{00000000-0005-0000-0000-0000CF000000}"/>
    <cellStyle name="Euro 13 5 2 2" xfId="1294" xr:uid="{00000000-0005-0000-0000-0000D0000000}"/>
    <cellStyle name="Euro 13 5 3" xfId="1293" xr:uid="{00000000-0005-0000-0000-0000D1000000}"/>
    <cellStyle name="Euro 13 6" xfId="106" xr:uid="{00000000-0005-0000-0000-0000D2000000}"/>
    <cellStyle name="Euro 13 6 2" xfId="107" xr:uid="{00000000-0005-0000-0000-0000D3000000}"/>
    <cellStyle name="Euro 13 6 2 2" xfId="1296" xr:uid="{00000000-0005-0000-0000-0000D4000000}"/>
    <cellStyle name="Euro 13 6 3" xfId="1295" xr:uid="{00000000-0005-0000-0000-0000D5000000}"/>
    <cellStyle name="Euro 13 7" xfId="108" xr:uid="{00000000-0005-0000-0000-0000D6000000}"/>
    <cellStyle name="Euro 13 7 2" xfId="109" xr:uid="{00000000-0005-0000-0000-0000D7000000}"/>
    <cellStyle name="Euro 13 7 2 2" xfId="1298" xr:uid="{00000000-0005-0000-0000-0000D8000000}"/>
    <cellStyle name="Euro 13 7 3" xfId="1297" xr:uid="{00000000-0005-0000-0000-0000D9000000}"/>
    <cellStyle name="Euro 13 8" xfId="110" xr:uid="{00000000-0005-0000-0000-0000DA000000}"/>
    <cellStyle name="Euro 13 8 2" xfId="111" xr:uid="{00000000-0005-0000-0000-0000DB000000}"/>
    <cellStyle name="Euro 13 8 2 2" xfId="1300" xr:uid="{00000000-0005-0000-0000-0000DC000000}"/>
    <cellStyle name="Euro 13 8 3" xfId="1299" xr:uid="{00000000-0005-0000-0000-0000DD000000}"/>
    <cellStyle name="Euro 13 9" xfId="112" xr:uid="{00000000-0005-0000-0000-0000DE000000}"/>
    <cellStyle name="Euro 13 9 2" xfId="113" xr:uid="{00000000-0005-0000-0000-0000DF000000}"/>
    <cellStyle name="Euro 13 9 2 2" xfId="1302" xr:uid="{00000000-0005-0000-0000-0000E0000000}"/>
    <cellStyle name="Euro 13 9 3" xfId="1301" xr:uid="{00000000-0005-0000-0000-0000E1000000}"/>
    <cellStyle name="Euro 14" xfId="114" xr:uid="{00000000-0005-0000-0000-0000E2000000}"/>
    <cellStyle name="Euro 14 10" xfId="115" xr:uid="{00000000-0005-0000-0000-0000E3000000}"/>
    <cellStyle name="Euro 14 10 2" xfId="116" xr:uid="{00000000-0005-0000-0000-0000E4000000}"/>
    <cellStyle name="Euro 14 10 2 2" xfId="1305" xr:uid="{00000000-0005-0000-0000-0000E5000000}"/>
    <cellStyle name="Euro 14 10 3" xfId="1304" xr:uid="{00000000-0005-0000-0000-0000E6000000}"/>
    <cellStyle name="Euro 14 11" xfId="117" xr:uid="{00000000-0005-0000-0000-0000E7000000}"/>
    <cellStyle name="Euro 14 11 2" xfId="118" xr:uid="{00000000-0005-0000-0000-0000E8000000}"/>
    <cellStyle name="Euro 14 11 2 2" xfId="1307" xr:uid="{00000000-0005-0000-0000-0000E9000000}"/>
    <cellStyle name="Euro 14 11 3" xfId="1306" xr:uid="{00000000-0005-0000-0000-0000EA000000}"/>
    <cellStyle name="Euro 14 12" xfId="119" xr:uid="{00000000-0005-0000-0000-0000EB000000}"/>
    <cellStyle name="Euro 14 12 2" xfId="120" xr:uid="{00000000-0005-0000-0000-0000EC000000}"/>
    <cellStyle name="Euro 14 12 2 2" xfId="1309" xr:uid="{00000000-0005-0000-0000-0000ED000000}"/>
    <cellStyle name="Euro 14 12 3" xfId="1308" xr:uid="{00000000-0005-0000-0000-0000EE000000}"/>
    <cellStyle name="Euro 14 13" xfId="121" xr:uid="{00000000-0005-0000-0000-0000EF000000}"/>
    <cellStyle name="Euro 14 13 2" xfId="122" xr:uid="{00000000-0005-0000-0000-0000F0000000}"/>
    <cellStyle name="Euro 14 13 2 2" xfId="1311" xr:uid="{00000000-0005-0000-0000-0000F1000000}"/>
    <cellStyle name="Euro 14 13 3" xfId="1310" xr:uid="{00000000-0005-0000-0000-0000F2000000}"/>
    <cellStyle name="Euro 14 14" xfId="123" xr:uid="{00000000-0005-0000-0000-0000F3000000}"/>
    <cellStyle name="Euro 14 14 2" xfId="124" xr:uid="{00000000-0005-0000-0000-0000F4000000}"/>
    <cellStyle name="Euro 14 14 2 2" xfId="1313" xr:uid="{00000000-0005-0000-0000-0000F5000000}"/>
    <cellStyle name="Euro 14 14 3" xfId="1312" xr:uid="{00000000-0005-0000-0000-0000F6000000}"/>
    <cellStyle name="Euro 14 15" xfId="125" xr:uid="{00000000-0005-0000-0000-0000F7000000}"/>
    <cellStyle name="Euro 14 15 2" xfId="1314" xr:uid="{00000000-0005-0000-0000-0000F8000000}"/>
    <cellStyle name="Euro 14 16" xfId="1303" xr:uid="{00000000-0005-0000-0000-0000F9000000}"/>
    <cellStyle name="Euro 14 2" xfId="126" xr:uid="{00000000-0005-0000-0000-0000FA000000}"/>
    <cellStyle name="Euro 14 2 2" xfId="127" xr:uid="{00000000-0005-0000-0000-0000FB000000}"/>
    <cellStyle name="Euro 14 2 2 2" xfId="1316" xr:uid="{00000000-0005-0000-0000-0000FC000000}"/>
    <cellStyle name="Euro 14 2 3" xfId="1315" xr:uid="{00000000-0005-0000-0000-0000FD000000}"/>
    <cellStyle name="Euro 14 3" xfId="128" xr:uid="{00000000-0005-0000-0000-0000FE000000}"/>
    <cellStyle name="Euro 14 3 2" xfId="129" xr:uid="{00000000-0005-0000-0000-0000FF000000}"/>
    <cellStyle name="Euro 14 3 2 2" xfId="1318" xr:uid="{00000000-0005-0000-0000-000000010000}"/>
    <cellStyle name="Euro 14 3 3" xfId="1317" xr:uid="{00000000-0005-0000-0000-000001010000}"/>
    <cellStyle name="Euro 14 4" xfId="130" xr:uid="{00000000-0005-0000-0000-000002010000}"/>
    <cellStyle name="Euro 14 4 2" xfId="131" xr:uid="{00000000-0005-0000-0000-000003010000}"/>
    <cellStyle name="Euro 14 4 2 2" xfId="1320" xr:uid="{00000000-0005-0000-0000-000004010000}"/>
    <cellStyle name="Euro 14 4 3" xfId="1319" xr:uid="{00000000-0005-0000-0000-000005010000}"/>
    <cellStyle name="Euro 14 5" xfId="132" xr:uid="{00000000-0005-0000-0000-000006010000}"/>
    <cellStyle name="Euro 14 5 2" xfId="133" xr:uid="{00000000-0005-0000-0000-000007010000}"/>
    <cellStyle name="Euro 14 5 2 2" xfId="1322" xr:uid="{00000000-0005-0000-0000-000008010000}"/>
    <cellStyle name="Euro 14 5 3" xfId="1321" xr:uid="{00000000-0005-0000-0000-000009010000}"/>
    <cellStyle name="Euro 14 6" xfId="134" xr:uid="{00000000-0005-0000-0000-00000A010000}"/>
    <cellStyle name="Euro 14 6 2" xfId="135" xr:uid="{00000000-0005-0000-0000-00000B010000}"/>
    <cellStyle name="Euro 14 6 2 2" xfId="1324" xr:uid="{00000000-0005-0000-0000-00000C010000}"/>
    <cellStyle name="Euro 14 6 3" xfId="1323" xr:uid="{00000000-0005-0000-0000-00000D010000}"/>
    <cellStyle name="Euro 14 7" xfId="136" xr:uid="{00000000-0005-0000-0000-00000E010000}"/>
    <cellStyle name="Euro 14 7 2" xfId="137" xr:uid="{00000000-0005-0000-0000-00000F010000}"/>
    <cellStyle name="Euro 14 7 2 2" xfId="1326" xr:uid="{00000000-0005-0000-0000-000010010000}"/>
    <cellStyle name="Euro 14 7 3" xfId="1325" xr:uid="{00000000-0005-0000-0000-000011010000}"/>
    <cellStyle name="Euro 14 8" xfId="138" xr:uid="{00000000-0005-0000-0000-000012010000}"/>
    <cellStyle name="Euro 14 8 2" xfId="139" xr:uid="{00000000-0005-0000-0000-000013010000}"/>
    <cellStyle name="Euro 14 8 2 2" xfId="1328" xr:uid="{00000000-0005-0000-0000-000014010000}"/>
    <cellStyle name="Euro 14 8 3" xfId="1327" xr:uid="{00000000-0005-0000-0000-000015010000}"/>
    <cellStyle name="Euro 14 9" xfId="140" xr:uid="{00000000-0005-0000-0000-000016010000}"/>
    <cellStyle name="Euro 14 9 2" xfId="141" xr:uid="{00000000-0005-0000-0000-000017010000}"/>
    <cellStyle name="Euro 14 9 2 2" xfId="1330" xr:uid="{00000000-0005-0000-0000-000018010000}"/>
    <cellStyle name="Euro 14 9 3" xfId="1329" xr:uid="{00000000-0005-0000-0000-000019010000}"/>
    <cellStyle name="Euro 15" xfId="142" xr:uid="{00000000-0005-0000-0000-00001A010000}"/>
    <cellStyle name="Euro 15 10" xfId="143" xr:uid="{00000000-0005-0000-0000-00001B010000}"/>
    <cellStyle name="Euro 15 10 2" xfId="144" xr:uid="{00000000-0005-0000-0000-00001C010000}"/>
    <cellStyle name="Euro 15 10 2 2" xfId="1333" xr:uid="{00000000-0005-0000-0000-00001D010000}"/>
    <cellStyle name="Euro 15 10 3" xfId="1332" xr:uid="{00000000-0005-0000-0000-00001E010000}"/>
    <cellStyle name="Euro 15 11" xfId="145" xr:uid="{00000000-0005-0000-0000-00001F010000}"/>
    <cellStyle name="Euro 15 11 2" xfId="146" xr:uid="{00000000-0005-0000-0000-000020010000}"/>
    <cellStyle name="Euro 15 11 2 2" xfId="1335" xr:uid="{00000000-0005-0000-0000-000021010000}"/>
    <cellStyle name="Euro 15 11 3" xfId="1334" xr:uid="{00000000-0005-0000-0000-000022010000}"/>
    <cellStyle name="Euro 15 12" xfId="147" xr:uid="{00000000-0005-0000-0000-000023010000}"/>
    <cellStyle name="Euro 15 12 2" xfId="148" xr:uid="{00000000-0005-0000-0000-000024010000}"/>
    <cellStyle name="Euro 15 12 2 2" xfId="1337" xr:uid="{00000000-0005-0000-0000-000025010000}"/>
    <cellStyle name="Euro 15 12 3" xfId="1336" xr:uid="{00000000-0005-0000-0000-000026010000}"/>
    <cellStyle name="Euro 15 13" xfId="149" xr:uid="{00000000-0005-0000-0000-000027010000}"/>
    <cellStyle name="Euro 15 13 2" xfId="150" xr:uid="{00000000-0005-0000-0000-000028010000}"/>
    <cellStyle name="Euro 15 13 2 2" xfId="1339" xr:uid="{00000000-0005-0000-0000-000029010000}"/>
    <cellStyle name="Euro 15 13 3" xfId="1338" xr:uid="{00000000-0005-0000-0000-00002A010000}"/>
    <cellStyle name="Euro 15 14" xfId="151" xr:uid="{00000000-0005-0000-0000-00002B010000}"/>
    <cellStyle name="Euro 15 14 2" xfId="152" xr:uid="{00000000-0005-0000-0000-00002C010000}"/>
    <cellStyle name="Euro 15 14 2 2" xfId="1341" xr:uid="{00000000-0005-0000-0000-00002D010000}"/>
    <cellStyle name="Euro 15 14 3" xfId="1340" xr:uid="{00000000-0005-0000-0000-00002E010000}"/>
    <cellStyle name="Euro 15 15" xfId="153" xr:uid="{00000000-0005-0000-0000-00002F010000}"/>
    <cellStyle name="Euro 15 15 2" xfId="1342" xr:uid="{00000000-0005-0000-0000-000030010000}"/>
    <cellStyle name="Euro 15 16" xfId="1331" xr:uid="{00000000-0005-0000-0000-000031010000}"/>
    <cellStyle name="Euro 15 2" xfId="154" xr:uid="{00000000-0005-0000-0000-000032010000}"/>
    <cellStyle name="Euro 15 2 2" xfId="155" xr:uid="{00000000-0005-0000-0000-000033010000}"/>
    <cellStyle name="Euro 15 2 2 2" xfId="1344" xr:uid="{00000000-0005-0000-0000-000034010000}"/>
    <cellStyle name="Euro 15 2 3" xfId="1343" xr:uid="{00000000-0005-0000-0000-000035010000}"/>
    <cellStyle name="Euro 15 3" xfId="156" xr:uid="{00000000-0005-0000-0000-000036010000}"/>
    <cellStyle name="Euro 15 3 2" xfId="157" xr:uid="{00000000-0005-0000-0000-000037010000}"/>
    <cellStyle name="Euro 15 3 2 2" xfId="1346" xr:uid="{00000000-0005-0000-0000-000038010000}"/>
    <cellStyle name="Euro 15 3 3" xfId="1345" xr:uid="{00000000-0005-0000-0000-000039010000}"/>
    <cellStyle name="Euro 15 4" xfId="158" xr:uid="{00000000-0005-0000-0000-00003A010000}"/>
    <cellStyle name="Euro 15 4 2" xfId="159" xr:uid="{00000000-0005-0000-0000-00003B010000}"/>
    <cellStyle name="Euro 15 4 2 2" xfId="1348" xr:uid="{00000000-0005-0000-0000-00003C010000}"/>
    <cellStyle name="Euro 15 4 3" xfId="1347" xr:uid="{00000000-0005-0000-0000-00003D010000}"/>
    <cellStyle name="Euro 15 5" xfId="160" xr:uid="{00000000-0005-0000-0000-00003E010000}"/>
    <cellStyle name="Euro 15 5 2" xfId="161" xr:uid="{00000000-0005-0000-0000-00003F010000}"/>
    <cellStyle name="Euro 15 5 2 2" xfId="1350" xr:uid="{00000000-0005-0000-0000-000040010000}"/>
    <cellStyle name="Euro 15 5 3" xfId="1349" xr:uid="{00000000-0005-0000-0000-000041010000}"/>
    <cellStyle name="Euro 15 6" xfId="162" xr:uid="{00000000-0005-0000-0000-000042010000}"/>
    <cellStyle name="Euro 15 6 2" xfId="163" xr:uid="{00000000-0005-0000-0000-000043010000}"/>
    <cellStyle name="Euro 15 6 2 2" xfId="1352" xr:uid="{00000000-0005-0000-0000-000044010000}"/>
    <cellStyle name="Euro 15 6 3" xfId="1351" xr:uid="{00000000-0005-0000-0000-000045010000}"/>
    <cellStyle name="Euro 15 7" xfId="164" xr:uid="{00000000-0005-0000-0000-000046010000}"/>
    <cellStyle name="Euro 15 7 2" xfId="165" xr:uid="{00000000-0005-0000-0000-000047010000}"/>
    <cellStyle name="Euro 15 7 2 2" xfId="1354" xr:uid="{00000000-0005-0000-0000-000048010000}"/>
    <cellStyle name="Euro 15 7 3" xfId="1353" xr:uid="{00000000-0005-0000-0000-000049010000}"/>
    <cellStyle name="Euro 15 8" xfId="166" xr:uid="{00000000-0005-0000-0000-00004A010000}"/>
    <cellStyle name="Euro 15 8 2" xfId="167" xr:uid="{00000000-0005-0000-0000-00004B010000}"/>
    <cellStyle name="Euro 15 8 2 2" xfId="1356" xr:uid="{00000000-0005-0000-0000-00004C010000}"/>
    <cellStyle name="Euro 15 8 3" xfId="1355" xr:uid="{00000000-0005-0000-0000-00004D010000}"/>
    <cellStyle name="Euro 15 9" xfId="168" xr:uid="{00000000-0005-0000-0000-00004E010000}"/>
    <cellStyle name="Euro 15 9 2" xfId="169" xr:uid="{00000000-0005-0000-0000-00004F010000}"/>
    <cellStyle name="Euro 15 9 2 2" xfId="1358" xr:uid="{00000000-0005-0000-0000-000050010000}"/>
    <cellStyle name="Euro 15 9 3" xfId="1357" xr:uid="{00000000-0005-0000-0000-000051010000}"/>
    <cellStyle name="Euro 16" xfId="170" xr:uid="{00000000-0005-0000-0000-000052010000}"/>
    <cellStyle name="Euro 16 10" xfId="171" xr:uid="{00000000-0005-0000-0000-000053010000}"/>
    <cellStyle name="Euro 16 10 2" xfId="172" xr:uid="{00000000-0005-0000-0000-000054010000}"/>
    <cellStyle name="Euro 16 10 2 2" xfId="1361" xr:uid="{00000000-0005-0000-0000-000055010000}"/>
    <cellStyle name="Euro 16 10 3" xfId="1360" xr:uid="{00000000-0005-0000-0000-000056010000}"/>
    <cellStyle name="Euro 16 11" xfId="173" xr:uid="{00000000-0005-0000-0000-000057010000}"/>
    <cellStyle name="Euro 16 11 2" xfId="174" xr:uid="{00000000-0005-0000-0000-000058010000}"/>
    <cellStyle name="Euro 16 11 2 2" xfId="1363" xr:uid="{00000000-0005-0000-0000-000059010000}"/>
    <cellStyle name="Euro 16 11 3" xfId="1362" xr:uid="{00000000-0005-0000-0000-00005A010000}"/>
    <cellStyle name="Euro 16 12" xfId="175" xr:uid="{00000000-0005-0000-0000-00005B010000}"/>
    <cellStyle name="Euro 16 12 2" xfId="176" xr:uid="{00000000-0005-0000-0000-00005C010000}"/>
    <cellStyle name="Euro 16 12 2 2" xfId="1365" xr:uid="{00000000-0005-0000-0000-00005D010000}"/>
    <cellStyle name="Euro 16 12 3" xfId="1364" xr:uid="{00000000-0005-0000-0000-00005E010000}"/>
    <cellStyle name="Euro 16 13" xfId="177" xr:uid="{00000000-0005-0000-0000-00005F010000}"/>
    <cellStyle name="Euro 16 13 2" xfId="178" xr:uid="{00000000-0005-0000-0000-000060010000}"/>
    <cellStyle name="Euro 16 13 2 2" xfId="1367" xr:uid="{00000000-0005-0000-0000-000061010000}"/>
    <cellStyle name="Euro 16 13 3" xfId="1366" xr:uid="{00000000-0005-0000-0000-000062010000}"/>
    <cellStyle name="Euro 16 14" xfId="179" xr:uid="{00000000-0005-0000-0000-000063010000}"/>
    <cellStyle name="Euro 16 14 2" xfId="180" xr:uid="{00000000-0005-0000-0000-000064010000}"/>
    <cellStyle name="Euro 16 14 2 2" xfId="1369" xr:uid="{00000000-0005-0000-0000-000065010000}"/>
    <cellStyle name="Euro 16 14 3" xfId="1368" xr:uid="{00000000-0005-0000-0000-000066010000}"/>
    <cellStyle name="Euro 16 15" xfId="181" xr:uid="{00000000-0005-0000-0000-000067010000}"/>
    <cellStyle name="Euro 16 15 2" xfId="1370" xr:uid="{00000000-0005-0000-0000-000068010000}"/>
    <cellStyle name="Euro 16 16" xfId="1359" xr:uid="{00000000-0005-0000-0000-000069010000}"/>
    <cellStyle name="Euro 16 2" xfId="182" xr:uid="{00000000-0005-0000-0000-00006A010000}"/>
    <cellStyle name="Euro 16 2 2" xfId="183" xr:uid="{00000000-0005-0000-0000-00006B010000}"/>
    <cellStyle name="Euro 16 2 2 2" xfId="1372" xr:uid="{00000000-0005-0000-0000-00006C010000}"/>
    <cellStyle name="Euro 16 2 3" xfId="1371" xr:uid="{00000000-0005-0000-0000-00006D010000}"/>
    <cellStyle name="Euro 16 3" xfId="184" xr:uid="{00000000-0005-0000-0000-00006E010000}"/>
    <cellStyle name="Euro 16 3 2" xfId="185" xr:uid="{00000000-0005-0000-0000-00006F010000}"/>
    <cellStyle name="Euro 16 3 2 2" xfId="1374" xr:uid="{00000000-0005-0000-0000-000070010000}"/>
    <cellStyle name="Euro 16 3 3" xfId="1373" xr:uid="{00000000-0005-0000-0000-000071010000}"/>
    <cellStyle name="Euro 16 4" xfId="186" xr:uid="{00000000-0005-0000-0000-000072010000}"/>
    <cellStyle name="Euro 16 4 2" xfId="187" xr:uid="{00000000-0005-0000-0000-000073010000}"/>
    <cellStyle name="Euro 16 4 2 2" xfId="1376" xr:uid="{00000000-0005-0000-0000-000074010000}"/>
    <cellStyle name="Euro 16 4 3" xfId="1375" xr:uid="{00000000-0005-0000-0000-000075010000}"/>
    <cellStyle name="Euro 16 5" xfId="188" xr:uid="{00000000-0005-0000-0000-000076010000}"/>
    <cellStyle name="Euro 16 5 2" xfId="189" xr:uid="{00000000-0005-0000-0000-000077010000}"/>
    <cellStyle name="Euro 16 5 2 2" xfId="1378" xr:uid="{00000000-0005-0000-0000-000078010000}"/>
    <cellStyle name="Euro 16 5 3" xfId="1377" xr:uid="{00000000-0005-0000-0000-000079010000}"/>
    <cellStyle name="Euro 16 6" xfId="190" xr:uid="{00000000-0005-0000-0000-00007A010000}"/>
    <cellStyle name="Euro 16 6 2" xfId="191" xr:uid="{00000000-0005-0000-0000-00007B010000}"/>
    <cellStyle name="Euro 16 6 2 2" xfId="1380" xr:uid="{00000000-0005-0000-0000-00007C010000}"/>
    <cellStyle name="Euro 16 6 3" xfId="1379" xr:uid="{00000000-0005-0000-0000-00007D010000}"/>
    <cellStyle name="Euro 16 7" xfId="192" xr:uid="{00000000-0005-0000-0000-00007E010000}"/>
    <cellStyle name="Euro 16 7 2" xfId="193" xr:uid="{00000000-0005-0000-0000-00007F010000}"/>
    <cellStyle name="Euro 16 7 2 2" xfId="1382" xr:uid="{00000000-0005-0000-0000-000080010000}"/>
    <cellStyle name="Euro 16 7 3" xfId="1381" xr:uid="{00000000-0005-0000-0000-000081010000}"/>
    <cellStyle name="Euro 16 8" xfId="194" xr:uid="{00000000-0005-0000-0000-000082010000}"/>
    <cellStyle name="Euro 16 8 2" xfId="195" xr:uid="{00000000-0005-0000-0000-000083010000}"/>
    <cellStyle name="Euro 16 8 2 2" xfId="1384" xr:uid="{00000000-0005-0000-0000-000084010000}"/>
    <cellStyle name="Euro 16 8 3" xfId="1383" xr:uid="{00000000-0005-0000-0000-000085010000}"/>
    <cellStyle name="Euro 16 9" xfId="196" xr:uid="{00000000-0005-0000-0000-000086010000}"/>
    <cellStyle name="Euro 16 9 2" xfId="197" xr:uid="{00000000-0005-0000-0000-000087010000}"/>
    <cellStyle name="Euro 16 9 2 2" xfId="1386" xr:uid="{00000000-0005-0000-0000-000088010000}"/>
    <cellStyle name="Euro 16 9 3" xfId="1385" xr:uid="{00000000-0005-0000-0000-000089010000}"/>
    <cellStyle name="Euro 17" xfId="198" xr:uid="{00000000-0005-0000-0000-00008A010000}"/>
    <cellStyle name="Euro 17 10" xfId="199" xr:uid="{00000000-0005-0000-0000-00008B010000}"/>
    <cellStyle name="Euro 17 10 2" xfId="200" xr:uid="{00000000-0005-0000-0000-00008C010000}"/>
    <cellStyle name="Euro 17 10 2 2" xfId="1389" xr:uid="{00000000-0005-0000-0000-00008D010000}"/>
    <cellStyle name="Euro 17 10 3" xfId="1388" xr:uid="{00000000-0005-0000-0000-00008E010000}"/>
    <cellStyle name="Euro 17 11" xfId="201" xr:uid="{00000000-0005-0000-0000-00008F010000}"/>
    <cellStyle name="Euro 17 11 2" xfId="202" xr:uid="{00000000-0005-0000-0000-000090010000}"/>
    <cellStyle name="Euro 17 11 2 2" xfId="1391" xr:uid="{00000000-0005-0000-0000-000091010000}"/>
    <cellStyle name="Euro 17 11 3" xfId="1390" xr:uid="{00000000-0005-0000-0000-000092010000}"/>
    <cellStyle name="Euro 17 12" xfId="203" xr:uid="{00000000-0005-0000-0000-000093010000}"/>
    <cellStyle name="Euro 17 12 2" xfId="204" xr:uid="{00000000-0005-0000-0000-000094010000}"/>
    <cellStyle name="Euro 17 12 2 2" xfId="1393" xr:uid="{00000000-0005-0000-0000-000095010000}"/>
    <cellStyle name="Euro 17 12 3" xfId="1392" xr:uid="{00000000-0005-0000-0000-000096010000}"/>
    <cellStyle name="Euro 17 13" xfId="205" xr:uid="{00000000-0005-0000-0000-000097010000}"/>
    <cellStyle name="Euro 17 13 2" xfId="206" xr:uid="{00000000-0005-0000-0000-000098010000}"/>
    <cellStyle name="Euro 17 13 2 2" xfId="1395" xr:uid="{00000000-0005-0000-0000-000099010000}"/>
    <cellStyle name="Euro 17 13 3" xfId="1394" xr:uid="{00000000-0005-0000-0000-00009A010000}"/>
    <cellStyle name="Euro 17 14" xfId="207" xr:uid="{00000000-0005-0000-0000-00009B010000}"/>
    <cellStyle name="Euro 17 14 2" xfId="208" xr:uid="{00000000-0005-0000-0000-00009C010000}"/>
    <cellStyle name="Euro 17 14 2 2" xfId="1397" xr:uid="{00000000-0005-0000-0000-00009D010000}"/>
    <cellStyle name="Euro 17 14 3" xfId="1396" xr:uid="{00000000-0005-0000-0000-00009E010000}"/>
    <cellStyle name="Euro 17 15" xfId="209" xr:uid="{00000000-0005-0000-0000-00009F010000}"/>
    <cellStyle name="Euro 17 15 2" xfId="1398" xr:uid="{00000000-0005-0000-0000-0000A0010000}"/>
    <cellStyle name="Euro 17 16" xfId="1387" xr:uid="{00000000-0005-0000-0000-0000A1010000}"/>
    <cellStyle name="Euro 17 2" xfId="210" xr:uid="{00000000-0005-0000-0000-0000A2010000}"/>
    <cellStyle name="Euro 17 2 2" xfId="211" xr:uid="{00000000-0005-0000-0000-0000A3010000}"/>
    <cellStyle name="Euro 17 2 2 2" xfId="1400" xr:uid="{00000000-0005-0000-0000-0000A4010000}"/>
    <cellStyle name="Euro 17 2 3" xfId="1399" xr:uid="{00000000-0005-0000-0000-0000A5010000}"/>
    <cellStyle name="Euro 17 3" xfId="212" xr:uid="{00000000-0005-0000-0000-0000A6010000}"/>
    <cellStyle name="Euro 17 3 2" xfId="213" xr:uid="{00000000-0005-0000-0000-0000A7010000}"/>
    <cellStyle name="Euro 17 3 2 2" xfId="1402" xr:uid="{00000000-0005-0000-0000-0000A8010000}"/>
    <cellStyle name="Euro 17 3 3" xfId="1401" xr:uid="{00000000-0005-0000-0000-0000A9010000}"/>
    <cellStyle name="Euro 17 4" xfId="214" xr:uid="{00000000-0005-0000-0000-0000AA010000}"/>
    <cellStyle name="Euro 17 4 2" xfId="215" xr:uid="{00000000-0005-0000-0000-0000AB010000}"/>
    <cellStyle name="Euro 17 4 2 2" xfId="1404" xr:uid="{00000000-0005-0000-0000-0000AC010000}"/>
    <cellStyle name="Euro 17 4 3" xfId="1403" xr:uid="{00000000-0005-0000-0000-0000AD010000}"/>
    <cellStyle name="Euro 17 5" xfId="216" xr:uid="{00000000-0005-0000-0000-0000AE010000}"/>
    <cellStyle name="Euro 17 5 2" xfId="217" xr:uid="{00000000-0005-0000-0000-0000AF010000}"/>
    <cellStyle name="Euro 17 5 2 2" xfId="1406" xr:uid="{00000000-0005-0000-0000-0000B0010000}"/>
    <cellStyle name="Euro 17 5 3" xfId="1405" xr:uid="{00000000-0005-0000-0000-0000B1010000}"/>
    <cellStyle name="Euro 17 6" xfId="218" xr:uid="{00000000-0005-0000-0000-0000B2010000}"/>
    <cellStyle name="Euro 17 6 2" xfId="219" xr:uid="{00000000-0005-0000-0000-0000B3010000}"/>
    <cellStyle name="Euro 17 6 2 2" xfId="1408" xr:uid="{00000000-0005-0000-0000-0000B4010000}"/>
    <cellStyle name="Euro 17 6 3" xfId="1407" xr:uid="{00000000-0005-0000-0000-0000B5010000}"/>
    <cellStyle name="Euro 17 7" xfId="220" xr:uid="{00000000-0005-0000-0000-0000B6010000}"/>
    <cellStyle name="Euro 17 7 2" xfId="221" xr:uid="{00000000-0005-0000-0000-0000B7010000}"/>
    <cellStyle name="Euro 17 7 2 2" xfId="1410" xr:uid="{00000000-0005-0000-0000-0000B8010000}"/>
    <cellStyle name="Euro 17 7 3" xfId="1409" xr:uid="{00000000-0005-0000-0000-0000B9010000}"/>
    <cellStyle name="Euro 17 8" xfId="222" xr:uid="{00000000-0005-0000-0000-0000BA010000}"/>
    <cellStyle name="Euro 17 8 2" xfId="223" xr:uid="{00000000-0005-0000-0000-0000BB010000}"/>
    <cellStyle name="Euro 17 8 2 2" xfId="1412" xr:uid="{00000000-0005-0000-0000-0000BC010000}"/>
    <cellStyle name="Euro 17 8 3" xfId="1411" xr:uid="{00000000-0005-0000-0000-0000BD010000}"/>
    <cellStyle name="Euro 17 9" xfId="224" xr:uid="{00000000-0005-0000-0000-0000BE010000}"/>
    <cellStyle name="Euro 17 9 2" xfId="225" xr:uid="{00000000-0005-0000-0000-0000BF010000}"/>
    <cellStyle name="Euro 17 9 2 2" xfId="1414" xr:uid="{00000000-0005-0000-0000-0000C0010000}"/>
    <cellStyle name="Euro 17 9 3" xfId="1413" xr:uid="{00000000-0005-0000-0000-0000C1010000}"/>
    <cellStyle name="Euro 18" xfId="226" xr:uid="{00000000-0005-0000-0000-0000C2010000}"/>
    <cellStyle name="Euro 18 10" xfId="227" xr:uid="{00000000-0005-0000-0000-0000C3010000}"/>
    <cellStyle name="Euro 18 10 2" xfId="228" xr:uid="{00000000-0005-0000-0000-0000C4010000}"/>
    <cellStyle name="Euro 18 10 2 2" xfId="1417" xr:uid="{00000000-0005-0000-0000-0000C5010000}"/>
    <cellStyle name="Euro 18 10 3" xfId="1416" xr:uid="{00000000-0005-0000-0000-0000C6010000}"/>
    <cellStyle name="Euro 18 11" xfId="229" xr:uid="{00000000-0005-0000-0000-0000C7010000}"/>
    <cellStyle name="Euro 18 11 2" xfId="230" xr:uid="{00000000-0005-0000-0000-0000C8010000}"/>
    <cellStyle name="Euro 18 11 2 2" xfId="1419" xr:uid="{00000000-0005-0000-0000-0000C9010000}"/>
    <cellStyle name="Euro 18 11 3" xfId="1418" xr:uid="{00000000-0005-0000-0000-0000CA010000}"/>
    <cellStyle name="Euro 18 12" xfId="231" xr:uid="{00000000-0005-0000-0000-0000CB010000}"/>
    <cellStyle name="Euro 18 12 2" xfId="232" xr:uid="{00000000-0005-0000-0000-0000CC010000}"/>
    <cellStyle name="Euro 18 12 2 2" xfId="1421" xr:uid="{00000000-0005-0000-0000-0000CD010000}"/>
    <cellStyle name="Euro 18 12 3" xfId="1420" xr:uid="{00000000-0005-0000-0000-0000CE010000}"/>
    <cellStyle name="Euro 18 13" xfId="233" xr:uid="{00000000-0005-0000-0000-0000CF010000}"/>
    <cellStyle name="Euro 18 13 2" xfId="1422" xr:uid="{00000000-0005-0000-0000-0000D0010000}"/>
    <cellStyle name="Euro 18 14" xfId="1415" xr:uid="{00000000-0005-0000-0000-0000D1010000}"/>
    <cellStyle name="Euro 18 2" xfId="234" xr:uid="{00000000-0005-0000-0000-0000D2010000}"/>
    <cellStyle name="Euro 18 2 2" xfId="235" xr:uid="{00000000-0005-0000-0000-0000D3010000}"/>
    <cellStyle name="Euro 18 2 2 2" xfId="1424" xr:uid="{00000000-0005-0000-0000-0000D4010000}"/>
    <cellStyle name="Euro 18 2 3" xfId="1423" xr:uid="{00000000-0005-0000-0000-0000D5010000}"/>
    <cellStyle name="Euro 18 3" xfId="236" xr:uid="{00000000-0005-0000-0000-0000D6010000}"/>
    <cellStyle name="Euro 18 3 2" xfId="237" xr:uid="{00000000-0005-0000-0000-0000D7010000}"/>
    <cellStyle name="Euro 18 3 2 2" xfId="1426" xr:uid="{00000000-0005-0000-0000-0000D8010000}"/>
    <cellStyle name="Euro 18 3 3" xfId="1425" xr:uid="{00000000-0005-0000-0000-0000D9010000}"/>
    <cellStyle name="Euro 18 4" xfId="238" xr:uid="{00000000-0005-0000-0000-0000DA010000}"/>
    <cellStyle name="Euro 18 4 2" xfId="239" xr:uid="{00000000-0005-0000-0000-0000DB010000}"/>
    <cellStyle name="Euro 18 4 2 2" xfId="1428" xr:uid="{00000000-0005-0000-0000-0000DC010000}"/>
    <cellStyle name="Euro 18 4 3" xfId="1427" xr:uid="{00000000-0005-0000-0000-0000DD010000}"/>
    <cellStyle name="Euro 18 5" xfId="240" xr:uid="{00000000-0005-0000-0000-0000DE010000}"/>
    <cellStyle name="Euro 18 5 2" xfId="241" xr:uid="{00000000-0005-0000-0000-0000DF010000}"/>
    <cellStyle name="Euro 18 5 2 2" xfId="1430" xr:uid="{00000000-0005-0000-0000-0000E0010000}"/>
    <cellStyle name="Euro 18 5 3" xfId="1429" xr:uid="{00000000-0005-0000-0000-0000E1010000}"/>
    <cellStyle name="Euro 18 6" xfId="242" xr:uid="{00000000-0005-0000-0000-0000E2010000}"/>
    <cellStyle name="Euro 18 6 2" xfId="243" xr:uid="{00000000-0005-0000-0000-0000E3010000}"/>
    <cellStyle name="Euro 18 6 2 2" xfId="1432" xr:uid="{00000000-0005-0000-0000-0000E4010000}"/>
    <cellStyle name="Euro 18 6 3" xfId="1431" xr:uid="{00000000-0005-0000-0000-0000E5010000}"/>
    <cellStyle name="Euro 18 7" xfId="244" xr:uid="{00000000-0005-0000-0000-0000E6010000}"/>
    <cellStyle name="Euro 18 7 2" xfId="245" xr:uid="{00000000-0005-0000-0000-0000E7010000}"/>
    <cellStyle name="Euro 18 7 2 2" xfId="1434" xr:uid="{00000000-0005-0000-0000-0000E8010000}"/>
    <cellStyle name="Euro 18 7 3" xfId="1433" xr:uid="{00000000-0005-0000-0000-0000E9010000}"/>
    <cellStyle name="Euro 18 8" xfId="246" xr:uid="{00000000-0005-0000-0000-0000EA010000}"/>
    <cellStyle name="Euro 18 8 2" xfId="247" xr:uid="{00000000-0005-0000-0000-0000EB010000}"/>
    <cellStyle name="Euro 18 8 2 2" xfId="1436" xr:uid="{00000000-0005-0000-0000-0000EC010000}"/>
    <cellStyle name="Euro 18 8 3" xfId="1435" xr:uid="{00000000-0005-0000-0000-0000ED010000}"/>
    <cellStyle name="Euro 18 9" xfId="248" xr:uid="{00000000-0005-0000-0000-0000EE010000}"/>
    <cellStyle name="Euro 18 9 2" xfId="249" xr:uid="{00000000-0005-0000-0000-0000EF010000}"/>
    <cellStyle name="Euro 18 9 2 2" xfId="1438" xr:uid="{00000000-0005-0000-0000-0000F0010000}"/>
    <cellStyle name="Euro 18 9 3" xfId="1437" xr:uid="{00000000-0005-0000-0000-0000F1010000}"/>
    <cellStyle name="Euro 19" xfId="250" xr:uid="{00000000-0005-0000-0000-0000F2010000}"/>
    <cellStyle name="Euro 19 2" xfId="251" xr:uid="{00000000-0005-0000-0000-0000F3010000}"/>
    <cellStyle name="Euro 19 2 2" xfId="1440" xr:uid="{00000000-0005-0000-0000-0000F4010000}"/>
    <cellStyle name="Euro 19 3" xfId="1439" xr:uid="{00000000-0005-0000-0000-0000F5010000}"/>
    <cellStyle name="Euro 2" xfId="252" xr:uid="{00000000-0005-0000-0000-0000F6010000}"/>
    <cellStyle name="Euro 2 10" xfId="253" xr:uid="{00000000-0005-0000-0000-0000F7010000}"/>
    <cellStyle name="Euro 2 10 2" xfId="254" xr:uid="{00000000-0005-0000-0000-0000F8010000}"/>
    <cellStyle name="Euro 2 10 2 2" xfId="255" xr:uid="{00000000-0005-0000-0000-0000F9010000}"/>
    <cellStyle name="Euro 2 10 2 2 2" xfId="1444" xr:uid="{00000000-0005-0000-0000-0000FA010000}"/>
    <cellStyle name="Euro 2 10 2 3" xfId="1443" xr:uid="{00000000-0005-0000-0000-0000FB010000}"/>
    <cellStyle name="Euro 2 10 3" xfId="256" xr:uid="{00000000-0005-0000-0000-0000FC010000}"/>
    <cellStyle name="Euro 2 10 3 2" xfId="1445" xr:uid="{00000000-0005-0000-0000-0000FD010000}"/>
    <cellStyle name="Euro 2 10 4" xfId="1442" xr:uid="{00000000-0005-0000-0000-0000FE010000}"/>
    <cellStyle name="Euro 2 11" xfId="257" xr:uid="{00000000-0005-0000-0000-0000FF010000}"/>
    <cellStyle name="Euro 2 11 2" xfId="258" xr:uid="{00000000-0005-0000-0000-000000020000}"/>
    <cellStyle name="Euro 2 11 2 2" xfId="259" xr:uid="{00000000-0005-0000-0000-000001020000}"/>
    <cellStyle name="Euro 2 11 2 2 2" xfId="1448" xr:uid="{00000000-0005-0000-0000-000002020000}"/>
    <cellStyle name="Euro 2 11 2 3" xfId="1447" xr:uid="{00000000-0005-0000-0000-000003020000}"/>
    <cellStyle name="Euro 2 11 3" xfId="260" xr:uid="{00000000-0005-0000-0000-000004020000}"/>
    <cellStyle name="Euro 2 11 3 2" xfId="1449" xr:uid="{00000000-0005-0000-0000-000005020000}"/>
    <cellStyle name="Euro 2 11 4" xfId="1446" xr:uid="{00000000-0005-0000-0000-000006020000}"/>
    <cellStyle name="Euro 2 12" xfId="261" xr:uid="{00000000-0005-0000-0000-000007020000}"/>
    <cellStyle name="Euro 2 12 2" xfId="262" xr:uid="{00000000-0005-0000-0000-000008020000}"/>
    <cellStyle name="Euro 2 12 2 2" xfId="263" xr:uid="{00000000-0005-0000-0000-000009020000}"/>
    <cellStyle name="Euro 2 12 2 2 2" xfId="1452" xr:uid="{00000000-0005-0000-0000-00000A020000}"/>
    <cellStyle name="Euro 2 12 2 3" xfId="1451" xr:uid="{00000000-0005-0000-0000-00000B020000}"/>
    <cellStyle name="Euro 2 12 3" xfId="264" xr:uid="{00000000-0005-0000-0000-00000C020000}"/>
    <cellStyle name="Euro 2 12 3 2" xfId="1453" xr:uid="{00000000-0005-0000-0000-00000D020000}"/>
    <cellStyle name="Euro 2 12 4" xfId="1450" xr:uid="{00000000-0005-0000-0000-00000E020000}"/>
    <cellStyle name="Euro 2 13" xfId="265" xr:uid="{00000000-0005-0000-0000-00000F020000}"/>
    <cellStyle name="Euro 2 13 2" xfId="266" xr:uid="{00000000-0005-0000-0000-000010020000}"/>
    <cellStyle name="Euro 2 13 2 2" xfId="267" xr:uid="{00000000-0005-0000-0000-000011020000}"/>
    <cellStyle name="Euro 2 13 2 2 2" xfId="1456" xr:uid="{00000000-0005-0000-0000-000012020000}"/>
    <cellStyle name="Euro 2 13 2 3" xfId="1455" xr:uid="{00000000-0005-0000-0000-000013020000}"/>
    <cellStyle name="Euro 2 13 3" xfId="268" xr:uid="{00000000-0005-0000-0000-000014020000}"/>
    <cellStyle name="Euro 2 13 3 2" xfId="1457" xr:uid="{00000000-0005-0000-0000-000015020000}"/>
    <cellStyle name="Euro 2 13 4" xfId="1454" xr:uid="{00000000-0005-0000-0000-000016020000}"/>
    <cellStyle name="Euro 2 14" xfId="269" xr:uid="{00000000-0005-0000-0000-000017020000}"/>
    <cellStyle name="Euro 2 14 2" xfId="270" xr:uid="{00000000-0005-0000-0000-000018020000}"/>
    <cellStyle name="Euro 2 14 2 2" xfId="271" xr:uid="{00000000-0005-0000-0000-000019020000}"/>
    <cellStyle name="Euro 2 14 2 2 2" xfId="1460" xr:uid="{00000000-0005-0000-0000-00001A020000}"/>
    <cellStyle name="Euro 2 14 2 3" xfId="1459" xr:uid="{00000000-0005-0000-0000-00001B020000}"/>
    <cellStyle name="Euro 2 14 3" xfId="272" xr:uid="{00000000-0005-0000-0000-00001C020000}"/>
    <cellStyle name="Euro 2 14 3 2" xfId="1461" xr:uid="{00000000-0005-0000-0000-00001D020000}"/>
    <cellStyle name="Euro 2 14 4" xfId="1458" xr:uid="{00000000-0005-0000-0000-00001E020000}"/>
    <cellStyle name="Euro 2 15" xfId="273" xr:uid="{00000000-0005-0000-0000-00001F020000}"/>
    <cellStyle name="Euro 2 15 2" xfId="1462" xr:uid="{00000000-0005-0000-0000-000020020000}"/>
    <cellStyle name="Euro 2 16" xfId="1441" xr:uid="{00000000-0005-0000-0000-000021020000}"/>
    <cellStyle name="Euro 2 2" xfId="274" xr:uid="{00000000-0005-0000-0000-000022020000}"/>
    <cellStyle name="Euro 2 2 2" xfId="275" xr:uid="{00000000-0005-0000-0000-000023020000}"/>
    <cellStyle name="Euro 2 2 2 2" xfId="276" xr:uid="{00000000-0005-0000-0000-000024020000}"/>
    <cellStyle name="Euro 2 2 2 2 2" xfId="1465" xr:uid="{00000000-0005-0000-0000-000025020000}"/>
    <cellStyle name="Euro 2 2 2 3" xfId="1464" xr:uid="{00000000-0005-0000-0000-000026020000}"/>
    <cellStyle name="Euro 2 2 3" xfId="277" xr:uid="{00000000-0005-0000-0000-000027020000}"/>
    <cellStyle name="Euro 2 2 3 2" xfId="1466" xr:uid="{00000000-0005-0000-0000-000028020000}"/>
    <cellStyle name="Euro 2 2 4" xfId="1463" xr:uid="{00000000-0005-0000-0000-000029020000}"/>
    <cellStyle name="Euro 2 3" xfId="278" xr:uid="{00000000-0005-0000-0000-00002A020000}"/>
    <cellStyle name="Euro 2 3 2" xfId="279" xr:uid="{00000000-0005-0000-0000-00002B020000}"/>
    <cellStyle name="Euro 2 3 2 2" xfId="280" xr:uid="{00000000-0005-0000-0000-00002C020000}"/>
    <cellStyle name="Euro 2 3 2 2 2" xfId="1469" xr:uid="{00000000-0005-0000-0000-00002D020000}"/>
    <cellStyle name="Euro 2 3 2 3" xfId="1468" xr:uid="{00000000-0005-0000-0000-00002E020000}"/>
    <cellStyle name="Euro 2 3 3" xfId="281" xr:uid="{00000000-0005-0000-0000-00002F020000}"/>
    <cellStyle name="Euro 2 3 3 2" xfId="1470" xr:uid="{00000000-0005-0000-0000-000030020000}"/>
    <cellStyle name="Euro 2 3 4" xfId="1467" xr:uid="{00000000-0005-0000-0000-000031020000}"/>
    <cellStyle name="Euro 2 4" xfId="282" xr:uid="{00000000-0005-0000-0000-000032020000}"/>
    <cellStyle name="Euro 2 4 2" xfId="283" xr:uid="{00000000-0005-0000-0000-000033020000}"/>
    <cellStyle name="Euro 2 4 2 2" xfId="284" xr:uid="{00000000-0005-0000-0000-000034020000}"/>
    <cellStyle name="Euro 2 4 2 2 2" xfId="1473" xr:uid="{00000000-0005-0000-0000-000035020000}"/>
    <cellStyle name="Euro 2 4 2 3" xfId="1472" xr:uid="{00000000-0005-0000-0000-000036020000}"/>
    <cellStyle name="Euro 2 4 3" xfId="285" xr:uid="{00000000-0005-0000-0000-000037020000}"/>
    <cellStyle name="Euro 2 4 3 2" xfId="1474" xr:uid="{00000000-0005-0000-0000-000038020000}"/>
    <cellStyle name="Euro 2 4 4" xfId="1471" xr:uid="{00000000-0005-0000-0000-000039020000}"/>
    <cellStyle name="Euro 2 5" xfId="286" xr:uid="{00000000-0005-0000-0000-00003A020000}"/>
    <cellStyle name="Euro 2 5 2" xfId="287" xr:uid="{00000000-0005-0000-0000-00003B020000}"/>
    <cellStyle name="Euro 2 5 2 2" xfId="288" xr:uid="{00000000-0005-0000-0000-00003C020000}"/>
    <cellStyle name="Euro 2 5 2 2 2" xfId="1477" xr:uid="{00000000-0005-0000-0000-00003D020000}"/>
    <cellStyle name="Euro 2 5 2 3" xfId="1476" xr:uid="{00000000-0005-0000-0000-00003E020000}"/>
    <cellStyle name="Euro 2 5 3" xfId="289" xr:uid="{00000000-0005-0000-0000-00003F020000}"/>
    <cellStyle name="Euro 2 5 3 2" xfId="1478" xr:uid="{00000000-0005-0000-0000-000040020000}"/>
    <cellStyle name="Euro 2 5 4" xfId="1475" xr:uid="{00000000-0005-0000-0000-000041020000}"/>
    <cellStyle name="Euro 2 6" xfId="290" xr:uid="{00000000-0005-0000-0000-000042020000}"/>
    <cellStyle name="Euro 2 6 2" xfId="291" xr:uid="{00000000-0005-0000-0000-000043020000}"/>
    <cellStyle name="Euro 2 6 2 2" xfId="292" xr:uid="{00000000-0005-0000-0000-000044020000}"/>
    <cellStyle name="Euro 2 6 2 2 2" xfId="1481" xr:uid="{00000000-0005-0000-0000-000045020000}"/>
    <cellStyle name="Euro 2 6 2 3" xfId="1480" xr:uid="{00000000-0005-0000-0000-000046020000}"/>
    <cellStyle name="Euro 2 6 3" xfId="293" xr:uid="{00000000-0005-0000-0000-000047020000}"/>
    <cellStyle name="Euro 2 6 3 2" xfId="1482" xr:uid="{00000000-0005-0000-0000-000048020000}"/>
    <cellStyle name="Euro 2 6 4" xfId="1479" xr:uid="{00000000-0005-0000-0000-000049020000}"/>
    <cellStyle name="Euro 2 7" xfId="294" xr:uid="{00000000-0005-0000-0000-00004A020000}"/>
    <cellStyle name="Euro 2 7 2" xfId="295" xr:uid="{00000000-0005-0000-0000-00004B020000}"/>
    <cellStyle name="Euro 2 7 2 2" xfId="296" xr:uid="{00000000-0005-0000-0000-00004C020000}"/>
    <cellStyle name="Euro 2 7 2 2 2" xfId="1485" xr:uid="{00000000-0005-0000-0000-00004D020000}"/>
    <cellStyle name="Euro 2 7 2 3" xfId="1484" xr:uid="{00000000-0005-0000-0000-00004E020000}"/>
    <cellStyle name="Euro 2 7 3" xfId="297" xr:uid="{00000000-0005-0000-0000-00004F020000}"/>
    <cellStyle name="Euro 2 7 3 2" xfId="1486" xr:uid="{00000000-0005-0000-0000-000050020000}"/>
    <cellStyle name="Euro 2 7 4" xfId="1483" xr:uid="{00000000-0005-0000-0000-000051020000}"/>
    <cellStyle name="Euro 2 8" xfId="298" xr:uid="{00000000-0005-0000-0000-000052020000}"/>
    <cellStyle name="Euro 2 8 2" xfId="299" xr:uid="{00000000-0005-0000-0000-000053020000}"/>
    <cellStyle name="Euro 2 8 2 2" xfId="300" xr:uid="{00000000-0005-0000-0000-000054020000}"/>
    <cellStyle name="Euro 2 8 2 2 2" xfId="1489" xr:uid="{00000000-0005-0000-0000-000055020000}"/>
    <cellStyle name="Euro 2 8 2 3" xfId="1488" xr:uid="{00000000-0005-0000-0000-000056020000}"/>
    <cellStyle name="Euro 2 8 3" xfId="301" xr:uid="{00000000-0005-0000-0000-000057020000}"/>
    <cellStyle name="Euro 2 8 3 2" xfId="1490" xr:uid="{00000000-0005-0000-0000-000058020000}"/>
    <cellStyle name="Euro 2 8 4" xfId="1487" xr:uid="{00000000-0005-0000-0000-000059020000}"/>
    <cellStyle name="Euro 2 9" xfId="302" xr:uid="{00000000-0005-0000-0000-00005A020000}"/>
    <cellStyle name="Euro 2 9 2" xfId="303" xr:uid="{00000000-0005-0000-0000-00005B020000}"/>
    <cellStyle name="Euro 2 9 2 2" xfId="304" xr:uid="{00000000-0005-0000-0000-00005C020000}"/>
    <cellStyle name="Euro 2 9 2 2 2" xfId="1493" xr:uid="{00000000-0005-0000-0000-00005D020000}"/>
    <cellStyle name="Euro 2 9 2 3" xfId="1492" xr:uid="{00000000-0005-0000-0000-00005E020000}"/>
    <cellStyle name="Euro 2 9 3" xfId="305" xr:uid="{00000000-0005-0000-0000-00005F020000}"/>
    <cellStyle name="Euro 2 9 3 2" xfId="1494" xr:uid="{00000000-0005-0000-0000-000060020000}"/>
    <cellStyle name="Euro 2 9 4" xfId="1491" xr:uid="{00000000-0005-0000-0000-000061020000}"/>
    <cellStyle name="Euro 20" xfId="306" xr:uid="{00000000-0005-0000-0000-000062020000}"/>
    <cellStyle name="Euro 20 2" xfId="307" xr:uid="{00000000-0005-0000-0000-000063020000}"/>
    <cellStyle name="Euro 20 2 2" xfId="1496" xr:uid="{00000000-0005-0000-0000-000064020000}"/>
    <cellStyle name="Euro 20 3" xfId="1495" xr:uid="{00000000-0005-0000-0000-000065020000}"/>
    <cellStyle name="Euro 21" xfId="308" xr:uid="{00000000-0005-0000-0000-000066020000}"/>
    <cellStyle name="Euro 21 2" xfId="309" xr:uid="{00000000-0005-0000-0000-000067020000}"/>
    <cellStyle name="Euro 21 2 2" xfId="1498" xr:uid="{00000000-0005-0000-0000-000068020000}"/>
    <cellStyle name="Euro 21 3" xfId="1497" xr:uid="{00000000-0005-0000-0000-000069020000}"/>
    <cellStyle name="Euro 22" xfId="310" xr:uid="{00000000-0005-0000-0000-00006A020000}"/>
    <cellStyle name="Euro 22 2" xfId="311" xr:uid="{00000000-0005-0000-0000-00006B020000}"/>
    <cellStyle name="Euro 22 2 2" xfId="1500" xr:uid="{00000000-0005-0000-0000-00006C020000}"/>
    <cellStyle name="Euro 22 3" xfId="1499" xr:uid="{00000000-0005-0000-0000-00006D020000}"/>
    <cellStyle name="Euro 23" xfId="312" xr:uid="{00000000-0005-0000-0000-00006E020000}"/>
    <cellStyle name="Euro 23 2" xfId="313" xr:uid="{00000000-0005-0000-0000-00006F020000}"/>
    <cellStyle name="Euro 23 2 2" xfId="1502" xr:uid="{00000000-0005-0000-0000-000070020000}"/>
    <cellStyle name="Euro 23 3" xfId="1501" xr:uid="{00000000-0005-0000-0000-000071020000}"/>
    <cellStyle name="Euro 24" xfId="314" xr:uid="{00000000-0005-0000-0000-000072020000}"/>
    <cellStyle name="Euro 24 2" xfId="315" xr:uid="{00000000-0005-0000-0000-000073020000}"/>
    <cellStyle name="Euro 24 2 2" xfId="1504" xr:uid="{00000000-0005-0000-0000-000074020000}"/>
    <cellStyle name="Euro 24 3" xfId="1503" xr:uid="{00000000-0005-0000-0000-000075020000}"/>
    <cellStyle name="Euro 25" xfId="316" xr:uid="{00000000-0005-0000-0000-000076020000}"/>
    <cellStyle name="Euro 25 2" xfId="317" xr:uid="{00000000-0005-0000-0000-000077020000}"/>
    <cellStyle name="Euro 25 2 2" xfId="318" xr:uid="{00000000-0005-0000-0000-000078020000}"/>
    <cellStyle name="Euro 25 2 2 2" xfId="1507" xr:uid="{00000000-0005-0000-0000-000079020000}"/>
    <cellStyle name="Euro 25 2 3" xfId="1506" xr:uid="{00000000-0005-0000-0000-00007A020000}"/>
    <cellStyle name="Euro 25 3" xfId="319" xr:uid="{00000000-0005-0000-0000-00007B020000}"/>
    <cellStyle name="Euro 25 3 2" xfId="320" xr:uid="{00000000-0005-0000-0000-00007C020000}"/>
    <cellStyle name="Euro 25 3 2 2" xfId="1509" xr:uid="{00000000-0005-0000-0000-00007D020000}"/>
    <cellStyle name="Euro 25 3 3" xfId="1508" xr:uid="{00000000-0005-0000-0000-00007E020000}"/>
    <cellStyle name="Euro 25 4" xfId="321" xr:uid="{00000000-0005-0000-0000-00007F020000}"/>
    <cellStyle name="Euro 25 4 2" xfId="322" xr:uid="{00000000-0005-0000-0000-000080020000}"/>
    <cellStyle name="Euro 25 4 2 2" xfId="1511" xr:uid="{00000000-0005-0000-0000-000081020000}"/>
    <cellStyle name="Euro 25 4 3" xfId="1510" xr:uid="{00000000-0005-0000-0000-000082020000}"/>
    <cellStyle name="Euro 25 5" xfId="323" xr:uid="{00000000-0005-0000-0000-000083020000}"/>
    <cellStyle name="Euro 25 5 2" xfId="324" xr:uid="{00000000-0005-0000-0000-000084020000}"/>
    <cellStyle name="Euro 25 5 2 2" xfId="1513" xr:uid="{00000000-0005-0000-0000-000085020000}"/>
    <cellStyle name="Euro 25 5 3" xfId="1512" xr:uid="{00000000-0005-0000-0000-000086020000}"/>
    <cellStyle name="Euro 25 6" xfId="325" xr:uid="{00000000-0005-0000-0000-000087020000}"/>
    <cellStyle name="Euro 25 6 2" xfId="326" xr:uid="{00000000-0005-0000-0000-000088020000}"/>
    <cellStyle name="Euro 25 6 2 2" xfId="1515" xr:uid="{00000000-0005-0000-0000-000089020000}"/>
    <cellStyle name="Euro 25 6 3" xfId="1514" xr:uid="{00000000-0005-0000-0000-00008A020000}"/>
    <cellStyle name="Euro 25 7" xfId="327" xr:uid="{00000000-0005-0000-0000-00008B020000}"/>
    <cellStyle name="Euro 25 7 2" xfId="1516" xr:uid="{00000000-0005-0000-0000-00008C020000}"/>
    <cellStyle name="Euro 25 8" xfId="1505" xr:uid="{00000000-0005-0000-0000-00008D020000}"/>
    <cellStyle name="Euro 26" xfId="328" xr:uid="{00000000-0005-0000-0000-00008E020000}"/>
    <cellStyle name="Euro 26 2" xfId="329" xr:uid="{00000000-0005-0000-0000-00008F020000}"/>
    <cellStyle name="Euro 26 2 2" xfId="330" xr:uid="{00000000-0005-0000-0000-000090020000}"/>
    <cellStyle name="Euro 26 2 2 2" xfId="1519" xr:uid="{00000000-0005-0000-0000-000091020000}"/>
    <cellStyle name="Euro 26 2 3" xfId="1518" xr:uid="{00000000-0005-0000-0000-000092020000}"/>
    <cellStyle name="Euro 26 3" xfId="331" xr:uid="{00000000-0005-0000-0000-000093020000}"/>
    <cellStyle name="Euro 26 3 2" xfId="332" xr:uid="{00000000-0005-0000-0000-000094020000}"/>
    <cellStyle name="Euro 26 3 2 2" xfId="1521" xr:uid="{00000000-0005-0000-0000-000095020000}"/>
    <cellStyle name="Euro 26 3 3" xfId="1520" xr:uid="{00000000-0005-0000-0000-000096020000}"/>
    <cellStyle name="Euro 26 4" xfId="333" xr:uid="{00000000-0005-0000-0000-000097020000}"/>
    <cellStyle name="Euro 26 4 2" xfId="334" xr:uid="{00000000-0005-0000-0000-000098020000}"/>
    <cellStyle name="Euro 26 4 2 2" xfId="1523" xr:uid="{00000000-0005-0000-0000-000099020000}"/>
    <cellStyle name="Euro 26 4 3" xfId="1522" xr:uid="{00000000-0005-0000-0000-00009A020000}"/>
    <cellStyle name="Euro 26 5" xfId="335" xr:uid="{00000000-0005-0000-0000-00009B020000}"/>
    <cellStyle name="Euro 26 5 2" xfId="336" xr:uid="{00000000-0005-0000-0000-00009C020000}"/>
    <cellStyle name="Euro 26 5 2 2" xfId="1525" xr:uid="{00000000-0005-0000-0000-00009D020000}"/>
    <cellStyle name="Euro 26 5 3" xfId="1524" xr:uid="{00000000-0005-0000-0000-00009E020000}"/>
    <cellStyle name="Euro 26 6" xfId="337" xr:uid="{00000000-0005-0000-0000-00009F020000}"/>
    <cellStyle name="Euro 26 6 2" xfId="338" xr:uid="{00000000-0005-0000-0000-0000A0020000}"/>
    <cellStyle name="Euro 26 6 2 2" xfId="1527" xr:uid="{00000000-0005-0000-0000-0000A1020000}"/>
    <cellStyle name="Euro 26 6 3" xfId="1526" xr:uid="{00000000-0005-0000-0000-0000A2020000}"/>
    <cellStyle name="Euro 26 7" xfId="339" xr:uid="{00000000-0005-0000-0000-0000A3020000}"/>
    <cellStyle name="Euro 26 7 2" xfId="1528" xr:uid="{00000000-0005-0000-0000-0000A4020000}"/>
    <cellStyle name="Euro 26 8" xfId="1517" xr:uid="{00000000-0005-0000-0000-0000A5020000}"/>
    <cellStyle name="Euro 27" xfId="340" xr:uid="{00000000-0005-0000-0000-0000A6020000}"/>
    <cellStyle name="Euro 27 2" xfId="341" xr:uid="{00000000-0005-0000-0000-0000A7020000}"/>
    <cellStyle name="Euro 27 2 2" xfId="342" xr:uid="{00000000-0005-0000-0000-0000A8020000}"/>
    <cellStyle name="Euro 27 2 2 2" xfId="1531" xr:uid="{00000000-0005-0000-0000-0000A9020000}"/>
    <cellStyle name="Euro 27 2 3" xfId="1530" xr:uid="{00000000-0005-0000-0000-0000AA020000}"/>
    <cellStyle name="Euro 27 3" xfId="343" xr:uid="{00000000-0005-0000-0000-0000AB020000}"/>
    <cellStyle name="Euro 27 3 2" xfId="344" xr:uid="{00000000-0005-0000-0000-0000AC020000}"/>
    <cellStyle name="Euro 27 3 2 2" xfId="1533" xr:uid="{00000000-0005-0000-0000-0000AD020000}"/>
    <cellStyle name="Euro 27 3 3" xfId="1532" xr:uid="{00000000-0005-0000-0000-0000AE020000}"/>
    <cellStyle name="Euro 27 4" xfId="345" xr:uid="{00000000-0005-0000-0000-0000AF020000}"/>
    <cellStyle name="Euro 27 4 2" xfId="346" xr:uid="{00000000-0005-0000-0000-0000B0020000}"/>
    <cellStyle name="Euro 27 4 2 2" xfId="1535" xr:uid="{00000000-0005-0000-0000-0000B1020000}"/>
    <cellStyle name="Euro 27 4 3" xfId="1534" xr:uid="{00000000-0005-0000-0000-0000B2020000}"/>
    <cellStyle name="Euro 27 5" xfId="347" xr:uid="{00000000-0005-0000-0000-0000B3020000}"/>
    <cellStyle name="Euro 27 5 2" xfId="348" xr:uid="{00000000-0005-0000-0000-0000B4020000}"/>
    <cellStyle name="Euro 27 5 2 2" xfId="1537" xr:uid="{00000000-0005-0000-0000-0000B5020000}"/>
    <cellStyle name="Euro 27 5 3" xfId="1536" xr:uid="{00000000-0005-0000-0000-0000B6020000}"/>
    <cellStyle name="Euro 27 6" xfId="349" xr:uid="{00000000-0005-0000-0000-0000B7020000}"/>
    <cellStyle name="Euro 27 6 2" xfId="350" xr:uid="{00000000-0005-0000-0000-0000B8020000}"/>
    <cellStyle name="Euro 27 6 2 2" xfId="1539" xr:uid="{00000000-0005-0000-0000-0000B9020000}"/>
    <cellStyle name="Euro 27 6 3" xfId="1538" xr:uid="{00000000-0005-0000-0000-0000BA020000}"/>
    <cellStyle name="Euro 27 7" xfId="351" xr:uid="{00000000-0005-0000-0000-0000BB020000}"/>
    <cellStyle name="Euro 27 7 2" xfId="1540" xr:uid="{00000000-0005-0000-0000-0000BC020000}"/>
    <cellStyle name="Euro 27 8" xfId="1529" xr:uid="{00000000-0005-0000-0000-0000BD020000}"/>
    <cellStyle name="Euro 28" xfId="352" xr:uid="{00000000-0005-0000-0000-0000BE020000}"/>
    <cellStyle name="Euro 28 2" xfId="353" xr:uid="{00000000-0005-0000-0000-0000BF020000}"/>
    <cellStyle name="Euro 28 2 2" xfId="354" xr:uid="{00000000-0005-0000-0000-0000C0020000}"/>
    <cellStyle name="Euro 28 2 2 2" xfId="1543" xr:uid="{00000000-0005-0000-0000-0000C1020000}"/>
    <cellStyle name="Euro 28 2 3" xfId="1542" xr:uid="{00000000-0005-0000-0000-0000C2020000}"/>
    <cellStyle name="Euro 28 3" xfId="355" xr:uid="{00000000-0005-0000-0000-0000C3020000}"/>
    <cellStyle name="Euro 28 3 2" xfId="356" xr:uid="{00000000-0005-0000-0000-0000C4020000}"/>
    <cellStyle name="Euro 28 3 2 2" xfId="1545" xr:uid="{00000000-0005-0000-0000-0000C5020000}"/>
    <cellStyle name="Euro 28 3 3" xfId="1544" xr:uid="{00000000-0005-0000-0000-0000C6020000}"/>
    <cellStyle name="Euro 28 4" xfId="357" xr:uid="{00000000-0005-0000-0000-0000C7020000}"/>
    <cellStyle name="Euro 28 4 2" xfId="358" xr:uid="{00000000-0005-0000-0000-0000C8020000}"/>
    <cellStyle name="Euro 28 4 2 2" xfId="1547" xr:uid="{00000000-0005-0000-0000-0000C9020000}"/>
    <cellStyle name="Euro 28 4 3" xfId="1546" xr:uid="{00000000-0005-0000-0000-0000CA020000}"/>
    <cellStyle name="Euro 28 5" xfId="359" xr:uid="{00000000-0005-0000-0000-0000CB020000}"/>
    <cellStyle name="Euro 28 5 2" xfId="360" xr:uid="{00000000-0005-0000-0000-0000CC020000}"/>
    <cellStyle name="Euro 28 5 2 2" xfId="1549" xr:uid="{00000000-0005-0000-0000-0000CD020000}"/>
    <cellStyle name="Euro 28 5 3" xfId="1548" xr:uid="{00000000-0005-0000-0000-0000CE020000}"/>
    <cellStyle name="Euro 28 6" xfId="361" xr:uid="{00000000-0005-0000-0000-0000CF020000}"/>
    <cellStyle name="Euro 28 6 2" xfId="362" xr:uid="{00000000-0005-0000-0000-0000D0020000}"/>
    <cellStyle name="Euro 28 6 2 2" xfId="1551" xr:uid="{00000000-0005-0000-0000-0000D1020000}"/>
    <cellStyle name="Euro 28 6 3" xfId="1550" xr:uid="{00000000-0005-0000-0000-0000D2020000}"/>
    <cellStyle name="Euro 28 7" xfId="363" xr:uid="{00000000-0005-0000-0000-0000D3020000}"/>
    <cellStyle name="Euro 28 7 2" xfId="1552" xr:uid="{00000000-0005-0000-0000-0000D4020000}"/>
    <cellStyle name="Euro 28 8" xfId="1541" xr:uid="{00000000-0005-0000-0000-0000D5020000}"/>
    <cellStyle name="Euro 29" xfId="364" xr:uid="{00000000-0005-0000-0000-0000D6020000}"/>
    <cellStyle name="Euro 29 2" xfId="365" xr:uid="{00000000-0005-0000-0000-0000D7020000}"/>
    <cellStyle name="Euro 29 2 2" xfId="366" xr:uid="{00000000-0005-0000-0000-0000D8020000}"/>
    <cellStyle name="Euro 29 2 2 2" xfId="1555" xr:uid="{00000000-0005-0000-0000-0000D9020000}"/>
    <cellStyle name="Euro 29 2 3" xfId="1554" xr:uid="{00000000-0005-0000-0000-0000DA020000}"/>
    <cellStyle name="Euro 29 3" xfId="367" xr:uid="{00000000-0005-0000-0000-0000DB020000}"/>
    <cellStyle name="Euro 29 3 2" xfId="368" xr:uid="{00000000-0005-0000-0000-0000DC020000}"/>
    <cellStyle name="Euro 29 3 2 2" xfId="1557" xr:uid="{00000000-0005-0000-0000-0000DD020000}"/>
    <cellStyle name="Euro 29 3 3" xfId="1556" xr:uid="{00000000-0005-0000-0000-0000DE020000}"/>
    <cellStyle name="Euro 29 4" xfId="369" xr:uid="{00000000-0005-0000-0000-0000DF020000}"/>
    <cellStyle name="Euro 29 4 2" xfId="370" xr:uid="{00000000-0005-0000-0000-0000E0020000}"/>
    <cellStyle name="Euro 29 4 2 2" xfId="1559" xr:uid="{00000000-0005-0000-0000-0000E1020000}"/>
    <cellStyle name="Euro 29 4 3" xfId="1558" xr:uid="{00000000-0005-0000-0000-0000E2020000}"/>
    <cellStyle name="Euro 29 5" xfId="371" xr:uid="{00000000-0005-0000-0000-0000E3020000}"/>
    <cellStyle name="Euro 29 5 2" xfId="372" xr:uid="{00000000-0005-0000-0000-0000E4020000}"/>
    <cellStyle name="Euro 29 5 2 2" xfId="1561" xr:uid="{00000000-0005-0000-0000-0000E5020000}"/>
    <cellStyle name="Euro 29 5 3" xfId="1560" xr:uid="{00000000-0005-0000-0000-0000E6020000}"/>
    <cellStyle name="Euro 29 6" xfId="373" xr:uid="{00000000-0005-0000-0000-0000E7020000}"/>
    <cellStyle name="Euro 29 6 2" xfId="374" xr:uid="{00000000-0005-0000-0000-0000E8020000}"/>
    <cellStyle name="Euro 29 6 2 2" xfId="1563" xr:uid="{00000000-0005-0000-0000-0000E9020000}"/>
    <cellStyle name="Euro 29 6 3" xfId="1562" xr:uid="{00000000-0005-0000-0000-0000EA020000}"/>
    <cellStyle name="Euro 29 7" xfId="375" xr:uid="{00000000-0005-0000-0000-0000EB020000}"/>
    <cellStyle name="Euro 29 7 2" xfId="1564" xr:uid="{00000000-0005-0000-0000-0000EC020000}"/>
    <cellStyle name="Euro 29 8" xfId="1553" xr:uid="{00000000-0005-0000-0000-0000ED020000}"/>
    <cellStyle name="Euro 3" xfId="376" xr:uid="{00000000-0005-0000-0000-0000EE020000}"/>
    <cellStyle name="Euro 3 10" xfId="377" xr:uid="{00000000-0005-0000-0000-0000EF020000}"/>
    <cellStyle name="Euro 3 10 2" xfId="378" xr:uid="{00000000-0005-0000-0000-0000F0020000}"/>
    <cellStyle name="Euro 3 10 2 2" xfId="379" xr:uid="{00000000-0005-0000-0000-0000F1020000}"/>
    <cellStyle name="Euro 3 10 2 2 2" xfId="1568" xr:uid="{00000000-0005-0000-0000-0000F2020000}"/>
    <cellStyle name="Euro 3 10 2 3" xfId="1567" xr:uid="{00000000-0005-0000-0000-0000F3020000}"/>
    <cellStyle name="Euro 3 10 3" xfId="380" xr:uid="{00000000-0005-0000-0000-0000F4020000}"/>
    <cellStyle name="Euro 3 10 3 2" xfId="1569" xr:uid="{00000000-0005-0000-0000-0000F5020000}"/>
    <cellStyle name="Euro 3 10 4" xfId="1566" xr:uid="{00000000-0005-0000-0000-0000F6020000}"/>
    <cellStyle name="Euro 3 11" xfId="381" xr:uid="{00000000-0005-0000-0000-0000F7020000}"/>
    <cellStyle name="Euro 3 11 2" xfId="382" xr:uid="{00000000-0005-0000-0000-0000F8020000}"/>
    <cellStyle name="Euro 3 11 2 2" xfId="383" xr:uid="{00000000-0005-0000-0000-0000F9020000}"/>
    <cellStyle name="Euro 3 11 2 2 2" xfId="1572" xr:uid="{00000000-0005-0000-0000-0000FA020000}"/>
    <cellStyle name="Euro 3 11 2 3" xfId="1571" xr:uid="{00000000-0005-0000-0000-0000FB020000}"/>
    <cellStyle name="Euro 3 11 3" xfId="384" xr:uid="{00000000-0005-0000-0000-0000FC020000}"/>
    <cellStyle name="Euro 3 11 3 2" xfId="1573" xr:uid="{00000000-0005-0000-0000-0000FD020000}"/>
    <cellStyle name="Euro 3 11 4" xfId="1570" xr:uid="{00000000-0005-0000-0000-0000FE020000}"/>
    <cellStyle name="Euro 3 12" xfId="385" xr:uid="{00000000-0005-0000-0000-0000FF020000}"/>
    <cellStyle name="Euro 3 12 2" xfId="386" xr:uid="{00000000-0005-0000-0000-000000030000}"/>
    <cellStyle name="Euro 3 12 2 2" xfId="387" xr:uid="{00000000-0005-0000-0000-000001030000}"/>
    <cellStyle name="Euro 3 12 2 2 2" xfId="1576" xr:uid="{00000000-0005-0000-0000-000002030000}"/>
    <cellStyle name="Euro 3 12 2 3" xfId="1575" xr:uid="{00000000-0005-0000-0000-000003030000}"/>
    <cellStyle name="Euro 3 12 3" xfId="388" xr:uid="{00000000-0005-0000-0000-000004030000}"/>
    <cellStyle name="Euro 3 12 3 2" xfId="1577" xr:uid="{00000000-0005-0000-0000-000005030000}"/>
    <cellStyle name="Euro 3 12 4" xfId="1574" xr:uid="{00000000-0005-0000-0000-000006030000}"/>
    <cellStyle name="Euro 3 13" xfId="389" xr:uid="{00000000-0005-0000-0000-000007030000}"/>
    <cellStyle name="Euro 3 13 2" xfId="390" xr:uid="{00000000-0005-0000-0000-000008030000}"/>
    <cellStyle name="Euro 3 13 2 2" xfId="391" xr:uid="{00000000-0005-0000-0000-000009030000}"/>
    <cellStyle name="Euro 3 13 2 2 2" xfId="1580" xr:uid="{00000000-0005-0000-0000-00000A030000}"/>
    <cellStyle name="Euro 3 13 2 3" xfId="1579" xr:uid="{00000000-0005-0000-0000-00000B030000}"/>
    <cellStyle name="Euro 3 13 3" xfId="392" xr:uid="{00000000-0005-0000-0000-00000C030000}"/>
    <cellStyle name="Euro 3 13 3 2" xfId="1581" xr:uid="{00000000-0005-0000-0000-00000D030000}"/>
    <cellStyle name="Euro 3 13 4" xfId="1578" xr:uid="{00000000-0005-0000-0000-00000E030000}"/>
    <cellStyle name="Euro 3 14" xfId="393" xr:uid="{00000000-0005-0000-0000-00000F030000}"/>
    <cellStyle name="Euro 3 14 2" xfId="394" xr:uid="{00000000-0005-0000-0000-000010030000}"/>
    <cellStyle name="Euro 3 14 2 2" xfId="395" xr:uid="{00000000-0005-0000-0000-000011030000}"/>
    <cellStyle name="Euro 3 14 2 2 2" xfId="1584" xr:uid="{00000000-0005-0000-0000-000012030000}"/>
    <cellStyle name="Euro 3 14 2 3" xfId="1583" xr:uid="{00000000-0005-0000-0000-000013030000}"/>
    <cellStyle name="Euro 3 14 3" xfId="396" xr:uid="{00000000-0005-0000-0000-000014030000}"/>
    <cellStyle name="Euro 3 14 3 2" xfId="1585" xr:uid="{00000000-0005-0000-0000-000015030000}"/>
    <cellStyle name="Euro 3 14 4" xfId="1582" xr:uid="{00000000-0005-0000-0000-000016030000}"/>
    <cellStyle name="Euro 3 15" xfId="397" xr:uid="{00000000-0005-0000-0000-000017030000}"/>
    <cellStyle name="Euro 3 15 2" xfId="1586" xr:uid="{00000000-0005-0000-0000-000018030000}"/>
    <cellStyle name="Euro 3 16" xfId="1565" xr:uid="{00000000-0005-0000-0000-000019030000}"/>
    <cellStyle name="Euro 3 2" xfId="398" xr:uid="{00000000-0005-0000-0000-00001A030000}"/>
    <cellStyle name="Euro 3 2 2" xfId="399" xr:uid="{00000000-0005-0000-0000-00001B030000}"/>
    <cellStyle name="Euro 3 2 2 2" xfId="400" xr:uid="{00000000-0005-0000-0000-00001C030000}"/>
    <cellStyle name="Euro 3 2 2 2 2" xfId="1589" xr:uid="{00000000-0005-0000-0000-00001D030000}"/>
    <cellStyle name="Euro 3 2 2 3" xfId="1588" xr:uid="{00000000-0005-0000-0000-00001E030000}"/>
    <cellStyle name="Euro 3 2 3" xfId="401" xr:uid="{00000000-0005-0000-0000-00001F030000}"/>
    <cellStyle name="Euro 3 2 3 2" xfId="1590" xr:uid="{00000000-0005-0000-0000-000020030000}"/>
    <cellStyle name="Euro 3 2 4" xfId="1587" xr:uid="{00000000-0005-0000-0000-000021030000}"/>
    <cellStyle name="Euro 3 3" xfId="402" xr:uid="{00000000-0005-0000-0000-000022030000}"/>
    <cellStyle name="Euro 3 3 2" xfId="403" xr:uid="{00000000-0005-0000-0000-000023030000}"/>
    <cellStyle name="Euro 3 3 2 2" xfId="404" xr:uid="{00000000-0005-0000-0000-000024030000}"/>
    <cellStyle name="Euro 3 3 2 2 2" xfId="1593" xr:uid="{00000000-0005-0000-0000-000025030000}"/>
    <cellStyle name="Euro 3 3 2 3" xfId="1592" xr:uid="{00000000-0005-0000-0000-000026030000}"/>
    <cellStyle name="Euro 3 3 3" xfId="405" xr:uid="{00000000-0005-0000-0000-000027030000}"/>
    <cellStyle name="Euro 3 3 3 2" xfId="1594" xr:uid="{00000000-0005-0000-0000-000028030000}"/>
    <cellStyle name="Euro 3 3 4" xfId="1591" xr:uid="{00000000-0005-0000-0000-000029030000}"/>
    <cellStyle name="Euro 3 4" xfId="406" xr:uid="{00000000-0005-0000-0000-00002A030000}"/>
    <cellStyle name="Euro 3 4 2" xfId="407" xr:uid="{00000000-0005-0000-0000-00002B030000}"/>
    <cellStyle name="Euro 3 4 2 2" xfId="408" xr:uid="{00000000-0005-0000-0000-00002C030000}"/>
    <cellStyle name="Euro 3 4 2 2 2" xfId="1597" xr:uid="{00000000-0005-0000-0000-00002D030000}"/>
    <cellStyle name="Euro 3 4 2 3" xfId="1596" xr:uid="{00000000-0005-0000-0000-00002E030000}"/>
    <cellStyle name="Euro 3 4 3" xfId="409" xr:uid="{00000000-0005-0000-0000-00002F030000}"/>
    <cellStyle name="Euro 3 4 3 2" xfId="1598" xr:uid="{00000000-0005-0000-0000-000030030000}"/>
    <cellStyle name="Euro 3 4 4" xfId="1595" xr:uid="{00000000-0005-0000-0000-000031030000}"/>
    <cellStyle name="Euro 3 5" xfId="410" xr:uid="{00000000-0005-0000-0000-000032030000}"/>
    <cellStyle name="Euro 3 5 2" xfId="411" xr:uid="{00000000-0005-0000-0000-000033030000}"/>
    <cellStyle name="Euro 3 5 2 2" xfId="412" xr:uid="{00000000-0005-0000-0000-000034030000}"/>
    <cellStyle name="Euro 3 5 2 2 2" xfId="1601" xr:uid="{00000000-0005-0000-0000-000035030000}"/>
    <cellStyle name="Euro 3 5 2 3" xfId="1600" xr:uid="{00000000-0005-0000-0000-000036030000}"/>
    <cellStyle name="Euro 3 5 3" xfId="413" xr:uid="{00000000-0005-0000-0000-000037030000}"/>
    <cellStyle name="Euro 3 5 3 2" xfId="1602" xr:uid="{00000000-0005-0000-0000-000038030000}"/>
    <cellStyle name="Euro 3 5 4" xfId="1599" xr:uid="{00000000-0005-0000-0000-000039030000}"/>
    <cellStyle name="Euro 3 6" xfId="414" xr:uid="{00000000-0005-0000-0000-00003A030000}"/>
    <cellStyle name="Euro 3 6 2" xfId="415" xr:uid="{00000000-0005-0000-0000-00003B030000}"/>
    <cellStyle name="Euro 3 6 2 2" xfId="416" xr:uid="{00000000-0005-0000-0000-00003C030000}"/>
    <cellStyle name="Euro 3 6 2 2 2" xfId="1605" xr:uid="{00000000-0005-0000-0000-00003D030000}"/>
    <cellStyle name="Euro 3 6 2 3" xfId="1604" xr:uid="{00000000-0005-0000-0000-00003E030000}"/>
    <cellStyle name="Euro 3 6 3" xfId="417" xr:uid="{00000000-0005-0000-0000-00003F030000}"/>
    <cellStyle name="Euro 3 6 3 2" xfId="1606" xr:uid="{00000000-0005-0000-0000-000040030000}"/>
    <cellStyle name="Euro 3 6 4" xfId="1603" xr:uid="{00000000-0005-0000-0000-000041030000}"/>
    <cellStyle name="Euro 3 7" xfId="418" xr:uid="{00000000-0005-0000-0000-000042030000}"/>
    <cellStyle name="Euro 3 7 2" xfId="419" xr:uid="{00000000-0005-0000-0000-000043030000}"/>
    <cellStyle name="Euro 3 7 2 2" xfId="420" xr:uid="{00000000-0005-0000-0000-000044030000}"/>
    <cellStyle name="Euro 3 7 2 2 2" xfId="1609" xr:uid="{00000000-0005-0000-0000-000045030000}"/>
    <cellStyle name="Euro 3 7 2 3" xfId="1608" xr:uid="{00000000-0005-0000-0000-000046030000}"/>
    <cellStyle name="Euro 3 7 3" xfId="421" xr:uid="{00000000-0005-0000-0000-000047030000}"/>
    <cellStyle name="Euro 3 7 3 2" xfId="1610" xr:uid="{00000000-0005-0000-0000-000048030000}"/>
    <cellStyle name="Euro 3 7 4" xfId="1607" xr:uid="{00000000-0005-0000-0000-000049030000}"/>
    <cellStyle name="Euro 3 8" xfId="422" xr:uid="{00000000-0005-0000-0000-00004A030000}"/>
    <cellStyle name="Euro 3 8 2" xfId="423" xr:uid="{00000000-0005-0000-0000-00004B030000}"/>
    <cellStyle name="Euro 3 8 2 2" xfId="424" xr:uid="{00000000-0005-0000-0000-00004C030000}"/>
    <cellStyle name="Euro 3 8 2 2 2" xfId="1613" xr:uid="{00000000-0005-0000-0000-00004D030000}"/>
    <cellStyle name="Euro 3 8 2 3" xfId="1612" xr:uid="{00000000-0005-0000-0000-00004E030000}"/>
    <cellStyle name="Euro 3 8 3" xfId="425" xr:uid="{00000000-0005-0000-0000-00004F030000}"/>
    <cellStyle name="Euro 3 8 3 2" xfId="1614" xr:uid="{00000000-0005-0000-0000-000050030000}"/>
    <cellStyle name="Euro 3 8 4" xfId="1611" xr:uid="{00000000-0005-0000-0000-000051030000}"/>
    <cellStyle name="Euro 3 9" xfId="426" xr:uid="{00000000-0005-0000-0000-000052030000}"/>
    <cellStyle name="Euro 3 9 2" xfId="427" xr:uid="{00000000-0005-0000-0000-000053030000}"/>
    <cellStyle name="Euro 3 9 2 2" xfId="428" xr:uid="{00000000-0005-0000-0000-000054030000}"/>
    <cellStyle name="Euro 3 9 2 2 2" xfId="1617" xr:uid="{00000000-0005-0000-0000-000055030000}"/>
    <cellStyle name="Euro 3 9 2 3" xfId="1616" xr:uid="{00000000-0005-0000-0000-000056030000}"/>
    <cellStyle name="Euro 3 9 3" xfId="429" xr:uid="{00000000-0005-0000-0000-000057030000}"/>
    <cellStyle name="Euro 3 9 3 2" xfId="1618" xr:uid="{00000000-0005-0000-0000-000058030000}"/>
    <cellStyle name="Euro 3 9 4" xfId="1615" xr:uid="{00000000-0005-0000-0000-000059030000}"/>
    <cellStyle name="Euro 30" xfId="430" xr:uid="{00000000-0005-0000-0000-00005A030000}"/>
    <cellStyle name="Euro 30 2" xfId="431" xr:uid="{00000000-0005-0000-0000-00005B030000}"/>
    <cellStyle name="Euro 30 2 2" xfId="432" xr:uid="{00000000-0005-0000-0000-00005C030000}"/>
    <cellStyle name="Euro 30 2 2 2" xfId="1621" xr:uid="{00000000-0005-0000-0000-00005D030000}"/>
    <cellStyle name="Euro 30 2 3" xfId="1620" xr:uid="{00000000-0005-0000-0000-00005E030000}"/>
    <cellStyle name="Euro 30 3" xfId="433" xr:uid="{00000000-0005-0000-0000-00005F030000}"/>
    <cellStyle name="Euro 30 3 2" xfId="434" xr:uid="{00000000-0005-0000-0000-000060030000}"/>
    <cellStyle name="Euro 30 3 2 2" xfId="1623" xr:uid="{00000000-0005-0000-0000-000061030000}"/>
    <cellStyle name="Euro 30 3 3" xfId="1622" xr:uid="{00000000-0005-0000-0000-000062030000}"/>
    <cellStyle name="Euro 30 4" xfId="435" xr:uid="{00000000-0005-0000-0000-000063030000}"/>
    <cellStyle name="Euro 30 4 2" xfId="436" xr:uid="{00000000-0005-0000-0000-000064030000}"/>
    <cellStyle name="Euro 30 4 2 2" xfId="1625" xr:uid="{00000000-0005-0000-0000-000065030000}"/>
    <cellStyle name="Euro 30 4 3" xfId="1624" xr:uid="{00000000-0005-0000-0000-000066030000}"/>
    <cellStyle name="Euro 30 5" xfId="437" xr:uid="{00000000-0005-0000-0000-000067030000}"/>
    <cellStyle name="Euro 30 5 2" xfId="438" xr:uid="{00000000-0005-0000-0000-000068030000}"/>
    <cellStyle name="Euro 30 5 2 2" xfId="1627" xr:uid="{00000000-0005-0000-0000-000069030000}"/>
    <cellStyle name="Euro 30 5 3" xfId="1626" xr:uid="{00000000-0005-0000-0000-00006A030000}"/>
    <cellStyle name="Euro 30 6" xfId="439" xr:uid="{00000000-0005-0000-0000-00006B030000}"/>
    <cellStyle name="Euro 30 6 2" xfId="440" xr:uid="{00000000-0005-0000-0000-00006C030000}"/>
    <cellStyle name="Euro 30 6 2 2" xfId="1629" xr:uid="{00000000-0005-0000-0000-00006D030000}"/>
    <cellStyle name="Euro 30 6 3" xfId="1628" xr:uid="{00000000-0005-0000-0000-00006E030000}"/>
    <cellStyle name="Euro 30 7" xfId="441" xr:uid="{00000000-0005-0000-0000-00006F030000}"/>
    <cellStyle name="Euro 30 7 2" xfId="1630" xr:uid="{00000000-0005-0000-0000-000070030000}"/>
    <cellStyle name="Euro 30 8" xfId="1619" xr:uid="{00000000-0005-0000-0000-000071030000}"/>
    <cellStyle name="Euro 31" xfId="442" xr:uid="{00000000-0005-0000-0000-000072030000}"/>
    <cellStyle name="Euro 31 2" xfId="443" xr:uid="{00000000-0005-0000-0000-000073030000}"/>
    <cellStyle name="Euro 31 2 2" xfId="444" xr:uid="{00000000-0005-0000-0000-000074030000}"/>
    <cellStyle name="Euro 31 2 2 2" xfId="1633" xr:uid="{00000000-0005-0000-0000-000075030000}"/>
    <cellStyle name="Euro 31 2 3" xfId="1632" xr:uid="{00000000-0005-0000-0000-000076030000}"/>
    <cellStyle name="Euro 31 3" xfId="445" xr:uid="{00000000-0005-0000-0000-000077030000}"/>
    <cellStyle name="Euro 31 3 2" xfId="446" xr:uid="{00000000-0005-0000-0000-000078030000}"/>
    <cellStyle name="Euro 31 3 2 2" xfId="1635" xr:uid="{00000000-0005-0000-0000-000079030000}"/>
    <cellStyle name="Euro 31 3 3" xfId="1634" xr:uid="{00000000-0005-0000-0000-00007A030000}"/>
    <cellStyle name="Euro 31 4" xfId="447" xr:uid="{00000000-0005-0000-0000-00007B030000}"/>
    <cellStyle name="Euro 31 4 2" xfId="448" xr:uid="{00000000-0005-0000-0000-00007C030000}"/>
    <cellStyle name="Euro 31 4 2 2" xfId="1637" xr:uid="{00000000-0005-0000-0000-00007D030000}"/>
    <cellStyle name="Euro 31 4 3" xfId="1636" xr:uid="{00000000-0005-0000-0000-00007E030000}"/>
    <cellStyle name="Euro 31 5" xfId="449" xr:uid="{00000000-0005-0000-0000-00007F030000}"/>
    <cellStyle name="Euro 31 5 2" xfId="450" xr:uid="{00000000-0005-0000-0000-000080030000}"/>
    <cellStyle name="Euro 31 5 2 2" xfId="1639" xr:uid="{00000000-0005-0000-0000-000081030000}"/>
    <cellStyle name="Euro 31 5 3" xfId="1638" xr:uid="{00000000-0005-0000-0000-000082030000}"/>
    <cellStyle name="Euro 31 6" xfId="451" xr:uid="{00000000-0005-0000-0000-000083030000}"/>
    <cellStyle name="Euro 31 6 2" xfId="452" xr:uid="{00000000-0005-0000-0000-000084030000}"/>
    <cellStyle name="Euro 31 6 2 2" xfId="1641" xr:uid="{00000000-0005-0000-0000-000085030000}"/>
    <cellStyle name="Euro 31 6 3" xfId="1640" xr:uid="{00000000-0005-0000-0000-000086030000}"/>
    <cellStyle name="Euro 31 7" xfId="453" xr:uid="{00000000-0005-0000-0000-000087030000}"/>
    <cellStyle name="Euro 31 7 2" xfId="1642" xr:uid="{00000000-0005-0000-0000-000088030000}"/>
    <cellStyle name="Euro 31 8" xfId="1631" xr:uid="{00000000-0005-0000-0000-000089030000}"/>
    <cellStyle name="Euro 32" xfId="454" xr:uid="{00000000-0005-0000-0000-00008A030000}"/>
    <cellStyle name="Euro 32 2" xfId="455" xr:uid="{00000000-0005-0000-0000-00008B030000}"/>
    <cellStyle name="Euro 32 2 2" xfId="456" xr:uid="{00000000-0005-0000-0000-00008C030000}"/>
    <cellStyle name="Euro 32 2 2 2" xfId="1645" xr:uid="{00000000-0005-0000-0000-00008D030000}"/>
    <cellStyle name="Euro 32 2 3" xfId="1644" xr:uid="{00000000-0005-0000-0000-00008E030000}"/>
    <cellStyle name="Euro 32 3" xfId="457" xr:uid="{00000000-0005-0000-0000-00008F030000}"/>
    <cellStyle name="Euro 32 3 2" xfId="458" xr:uid="{00000000-0005-0000-0000-000090030000}"/>
    <cellStyle name="Euro 32 3 2 2" xfId="1647" xr:uid="{00000000-0005-0000-0000-000091030000}"/>
    <cellStyle name="Euro 32 3 3" xfId="1646" xr:uid="{00000000-0005-0000-0000-000092030000}"/>
    <cellStyle name="Euro 32 4" xfId="459" xr:uid="{00000000-0005-0000-0000-000093030000}"/>
    <cellStyle name="Euro 32 4 2" xfId="460" xr:uid="{00000000-0005-0000-0000-000094030000}"/>
    <cellStyle name="Euro 32 4 2 2" xfId="1649" xr:uid="{00000000-0005-0000-0000-000095030000}"/>
    <cellStyle name="Euro 32 4 3" xfId="1648" xr:uid="{00000000-0005-0000-0000-000096030000}"/>
    <cellStyle name="Euro 32 5" xfId="461" xr:uid="{00000000-0005-0000-0000-000097030000}"/>
    <cellStyle name="Euro 32 5 2" xfId="462" xr:uid="{00000000-0005-0000-0000-000098030000}"/>
    <cellStyle name="Euro 32 5 2 2" xfId="1651" xr:uid="{00000000-0005-0000-0000-000099030000}"/>
    <cellStyle name="Euro 32 5 3" xfId="1650" xr:uid="{00000000-0005-0000-0000-00009A030000}"/>
    <cellStyle name="Euro 32 6" xfId="463" xr:uid="{00000000-0005-0000-0000-00009B030000}"/>
    <cellStyle name="Euro 32 6 2" xfId="464" xr:uid="{00000000-0005-0000-0000-00009C030000}"/>
    <cellStyle name="Euro 32 6 2 2" xfId="1653" xr:uid="{00000000-0005-0000-0000-00009D030000}"/>
    <cellStyle name="Euro 32 6 3" xfId="1652" xr:uid="{00000000-0005-0000-0000-00009E030000}"/>
    <cellStyle name="Euro 32 7" xfId="465" xr:uid="{00000000-0005-0000-0000-00009F030000}"/>
    <cellStyle name="Euro 32 7 2" xfId="1654" xr:uid="{00000000-0005-0000-0000-0000A0030000}"/>
    <cellStyle name="Euro 32 8" xfId="1643" xr:uid="{00000000-0005-0000-0000-0000A1030000}"/>
    <cellStyle name="Euro 33" xfId="466" xr:uid="{00000000-0005-0000-0000-0000A2030000}"/>
    <cellStyle name="Euro 33 2" xfId="467" xr:uid="{00000000-0005-0000-0000-0000A3030000}"/>
    <cellStyle name="Euro 33 2 2" xfId="468" xr:uid="{00000000-0005-0000-0000-0000A4030000}"/>
    <cellStyle name="Euro 33 2 2 2" xfId="1657" xr:uid="{00000000-0005-0000-0000-0000A5030000}"/>
    <cellStyle name="Euro 33 2 3" xfId="1656" xr:uid="{00000000-0005-0000-0000-0000A6030000}"/>
    <cellStyle name="Euro 33 3" xfId="469" xr:uid="{00000000-0005-0000-0000-0000A7030000}"/>
    <cellStyle name="Euro 33 3 2" xfId="470" xr:uid="{00000000-0005-0000-0000-0000A8030000}"/>
    <cellStyle name="Euro 33 3 2 2" xfId="1659" xr:uid="{00000000-0005-0000-0000-0000A9030000}"/>
    <cellStyle name="Euro 33 3 3" xfId="1658" xr:uid="{00000000-0005-0000-0000-0000AA030000}"/>
    <cellStyle name="Euro 33 4" xfId="471" xr:uid="{00000000-0005-0000-0000-0000AB030000}"/>
    <cellStyle name="Euro 33 4 2" xfId="472" xr:uid="{00000000-0005-0000-0000-0000AC030000}"/>
    <cellStyle name="Euro 33 4 2 2" xfId="1661" xr:uid="{00000000-0005-0000-0000-0000AD030000}"/>
    <cellStyle name="Euro 33 4 3" xfId="1660" xr:uid="{00000000-0005-0000-0000-0000AE030000}"/>
    <cellStyle name="Euro 33 5" xfId="473" xr:uid="{00000000-0005-0000-0000-0000AF030000}"/>
    <cellStyle name="Euro 33 5 2" xfId="474" xr:uid="{00000000-0005-0000-0000-0000B0030000}"/>
    <cellStyle name="Euro 33 5 2 2" xfId="1663" xr:uid="{00000000-0005-0000-0000-0000B1030000}"/>
    <cellStyle name="Euro 33 5 3" xfId="1662" xr:uid="{00000000-0005-0000-0000-0000B2030000}"/>
    <cellStyle name="Euro 33 6" xfId="475" xr:uid="{00000000-0005-0000-0000-0000B3030000}"/>
    <cellStyle name="Euro 33 6 2" xfId="476" xr:uid="{00000000-0005-0000-0000-0000B4030000}"/>
    <cellStyle name="Euro 33 6 2 2" xfId="1665" xr:uid="{00000000-0005-0000-0000-0000B5030000}"/>
    <cellStyle name="Euro 33 6 3" xfId="1664" xr:uid="{00000000-0005-0000-0000-0000B6030000}"/>
    <cellStyle name="Euro 33 7" xfId="477" xr:uid="{00000000-0005-0000-0000-0000B7030000}"/>
    <cellStyle name="Euro 33 7 2" xfId="1666" xr:uid="{00000000-0005-0000-0000-0000B8030000}"/>
    <cellStyle name="Euro 33 8" xfId="1655" xr:uid="{00000000-0005-0000-0000-0000B9030000}"/>
    <cellStyle name="Euro 34" xfId="478" xr:uid="{00000000-0005-0000-0000-0000BA030000}"/>
    <cellStyle name="Euro 34 2" xfId="479" xr:uid="{00000000-0005-0000-0000-0000BB030000}"/>
    <cellStyle name="Euro 34 2 2" xfId="1668" xr:uid="{00000000-0005-0000-0000-0000BC030000}"/>
    <cellStyle name="Euro 34 3" xfId="1667" xr:uid="{00000000-0005-0000-0000-0000BD030000}"/>
    <cellStyle name="Euro 35" xfId="480" xr:uid="{00000000-0005-0000-0000-0000BE030000}"/>
    <cellStyle name="Euro 35 2" xfId="481" xr:uid="{00000000-0005-0000-0000-0000BF030000}"/>
    <cellStyle name="Euro 35 2 2" xfId="1670" xr:uid="{00000000-0005-0000-0000-0000C0030000}"/>
    <cellStyle name="Euro 35 3" xfId="1669" xr:uid="{00000000-0005-0000-0000-0000C1030000}"/>
    <cellStyle name="Euro 36" xfId="482" xr:uid="{00000000-0005-0000-0000-0000C2030000}"/>
    <cellStyle name="Euro 36 2" xfId="483" xr:uid="{00000000-0005-0000-0000-0000C3030000}"/>
    <cellStyle name="Euro 36 2 2" xfId="1672" xr:uid="{00000000-0005-0000-0000-0000C4030000}"/>
    <cellStyle name="Euro 36 3" xfId="1671" xr:uid="{00000000-0005-0000-0000-0000C5030000}"/>
    <cellStyle name="Euro 37" xfId="484" xr:uid="{00000000-0005-0000-0000-0000C6030000}"/>
    <cellStyle name="Euro 37 2" xfId="485" xr:uid="{00000000-0005-0000-0000-0000C7030000}"/>
    <cellStyle name="Euro 37 2 2" xfId="1674" xr:uid="{00000000-0005-0000-0000-0000C8030000}"/>
    <cellStyle name="Euro 37 3" xfId="1673" xr:uid="{00000000-0005-0000-0000-0000C9030000}"/>
    <cellStyle name="Euro 38" xfId="486" xr:uid="{00000000-0005-0000-0000-0000CA030000}"/>
    <cellStyle name="Euro 38 2" xfId="487" xr:uid="{00000000-0005-0000-0000-0000CB030000}"/>
    <cellStyle name="Euro 38 2 2" xfId="1676" xr:uid="{00000000-0005-0000-0000-0000CC030000}"/>
    <cellStyle name="Euro 38 3" xfId="1675" xr:uid="{00000000-0005-0000-0000-0000CD030000}"/>
    <cellStyle name="Euro 39" xfId="488" xr:uid="{00000000-0005-0000-0000-0000CE030000}"/>
    <cellStyle name="Euro 39 2" xfId="489" xr:uid="{00000000-0005-0000-0000-0000CF030000}"/>
    <cellStyle name="Euro 39 2 2" xfId="1678" xr:uid="{00000000-0005-0000-0000-0000D0030000}"/>
    <cellStyle name="Euro 39 3" xfId="1677" xr:uid="{00000000-0005-0000-0000-0000D1030000}"/>
    <cellStyle name="Euro 4" xfId="490" xr:uid="{00000000-0005-0000-0000-0000D2030000}"/>
    <cellStyle name="Euro 4 10" xfId="491" xr:uid="{00000000-0005-0000-0000-0000D3030000}"/>
    <cellStyle name="Euro 4 10 2" xfId="492" xr:uid="{00000000-0005-0000-0000-0000D4030000}"/>
    <cellStyle name="Euro 4 10 2 2" xfId="493" xr:uid="{00000000-0005-0000-0000-0000D5030000}"/>
    <cellStyle name="Euro 4 10 2 2 2" xfId="1682" xr:uid="{00000000-0005-0000-0000-0000D6030000}"/>
    <cellStyle name="Euro 4 10 2 3" xfId="1681" xr:uid="{00000000-0005-0000-0000-0000D7030000}"/>
    <cellStyle name="Euro 4 10 3" xfId="494" xr:uid="{00000000-0005-0000-0000-0000D8030000}"/>
    <cellStyle name="Euro 4 10 3 2" xfId="1683" xr:uid="{00000000-0005-0000-0000-0000D9030000}"/>
    <cellStyle name="Euro 4 10 4" xfId="1680" xr:uid="{00000000-0005-0000-0000-0000DA030000}"/>
    <cellStyle name="Euro 4 11" xfId="495" xr:uid="{00000000-0005-0000-0000-0000DB030000}"/>
    <cellStyle name="Euro 4 11 2" xfId="496" xr:uid="{00000000-0005-0000-0000-0000DC030000}"/>
    <cellStyle name="Euro 4 11 2 2" xfId="497" xr:uid="{00000000-0005-0000-0000-0000DD030000}"/>
    <cellStyle name="Euro 4 11 2 2 2" xfId="1686" xr:uid="{00000000-0005-0000-0000-0000DE030000}"/>
    <cellStyle name="Euro 4 11 2 3" xfId="1685" xr:uid="{00000000-0005-0000-0000-0000DF030000}"/>
    <cellStyle name="Euro 4 11 3" xfId="498" xr:uid="{00000000-0005-0000-0000-0000E0030000}"/>
    <cellStyle name="Euro 4 11 3 2" xfId="1687" xr:uid="{00000000-0005-0000-0000-0000E1030000}"/>
    <cellStyle name="Euro 4 11 4" xfId="1684" xr:uid="{00000000-0005-0000-0000-0000E2030000}"/>
    <cellStyle name="Euro 4 12" xfId="499" xr:uid="{00000000-0005-0000-0000-0000E3030000}"/>
    <cellStyle name="Euro 4 12 2" xfId="500" xr:uid="{00000000-0005-0000-0000-0000E4030000}"/>
    <cellStyle name="Euro 4 12 2 2" xfId="501" xr:uid="{00000000-0005-0000-0000-0000E5030000}"/>
    <cellStyle name="Euro 4 12 2 2 2" xfId="1690" xr:uid="{00000000-0005-0000-0000-0000E6030000}"/>
    <cellStyle name="Euro 4 12 2 3" xfId="1689" xr:uid="{00000000-0005-0000-0000-0000E7030000}"/>
    <cellStyle name="Euro 4 12 3" xfId="502" xr:uid="{00000000-0005-0000-0000-0000E8030000}"/>
    <cellStyle name="Euro 4 12 3 2" xfId="1691" xr:uid="{00000000-0005-0000-0000-0000E9030000}"/>
    <cellStyle name="Euro 4 12 4" xfId="1688" xr:uid="{00000000-0005-0000-0000-0000EA030000}"/>
    <cellStyle name="Euro 4 13" xfId="503" xr:uid="{00000000-0005-0000-0000-0000EB030000}"/>
    <cellStyle name="Euro 4 13 2" xfId="504" xr:uid="{00000000-0005-0000-0000-0000EC030000}"/>
    <cellStyle name="Euro 4 13 2 2" xfId="505" xr:uid="{00000000-0005-0000-0000-0000ED030000}"/>
    <cellStyle name="Euro 4 13 2 2 2" xfId="1694" xr:uid="{00000000-0005-0000-0000-0000EE030000}"/>
    <cellStyle name="Euro 4 13 2 3" xfId="1693" xr:uid="{00000000-0005-0000-0000-0000EF030000}"/>
    <cellStyle name="Euro 4 13 3" xfId="506" xr:uid="{00000000-0005-0000-0000-0000F0030000}"/>
    <cellStyle name="Euro 4 13 3 2" xfId="1695" xr:uid="{00000000-0005-0000-0000-0000F1030000}"/>
    <cellStyle name="Euro 4 13 4" xfId="1692" xr:uid="{00000000-0005-0000-0000-0000F2030000}"/>
    <cellStyle name="Euro 4 14" xfId="507" xr:uid="{00000000-0005-0000-0000-0000F3030000}"/>
    <cellStyle name="Euro 4 14 2" xfId="508" xr:uid="{00000000-0005-0000-0000-0000F4030000}"/>
    <cellStyle name="Euro 4 14 2 2" xfId="509" xr:uid="{00000000-0005-0000-0000-0000F5030000}"/>
    <cellStyle name="Euro 4 14 2 2 2" xfId="1698" xr:uid="{00000000-0005-0000-0000-0000F6030000}"/>
    <cellStyle name="Euro 4 14 2 3" xfId="1697" xr:uid="{00000000-0005-0000-0000-0000F7030000}"/>
    <cellStyle name="Euro 4 14 3" xfId="510" xr:uid="{00000000-0005-0000-0000-0000F8030000}"/>
    <cellStyle name="Euro 4 14 3 2" xfId="1699" xr:uid="{00000000-0005-0000-0000-0000F9030000}"/>
    <cellStyle name="Euro 4 14 4" xfId="1696" xr:uid="{00000000-0005-0000-0000-0000FA030000}"/>
    <cellStyle name="Euro 4 15" xfId="511" xr:uid="{00000000-0005-0000-0000-0000FB030000}"/>
    <cellStyle name="Euro 4 15 2" xfId="1700" xr:uid="{00000000-0005-0000-0000-0000FC030000}"/>
    <cellStyle name="Euro 4 16" xfId="1679" xr:uid="{00000000-0005-0000-0000-0000FD030000}"/>
    <cellStyle name="Euro 4 2" xfId="512" xr:uid="{00000000-0005-0000-0000-0000FE030000}"/>
    <cellStyle name="Euro 4 2 2" xfId="513" xr:uid="{00000000-0005-0000-0000-0000FF030000}"/>
    <cellStyle name="Euro 4 2 2 2" xfId="514" xr:uid="{00000000-0005-0000-0000-000000040000}"/>
    <cellStyle name="Euro 4 2 2 2 2" xfId="1703" xr:uid="{00000000-0005-0000-0000-000001040000}"/>
    <cellStyle name="Euro 4 2 2 3" xfId="1702" xr:uid="{00000000-0005-0000-0000-000002040000}"/>
    <cellStyle name="Euro 4 2 3" xfId="515" xr:uid="{00000000-0005-0000-0000-000003040000}"/>
    <cellStyle name="Euro 4 2 3 2" xfId="1704" xr:uid="{00000000-0005-0000-0000-000004040000}"/>
    <cellStyle name="Euro 4 2 4" xfId="1701" xr:uid="{00000000-0005-0000-0000-000005040000}"/>
    <cellStyle name="Euro 4 3" xfId="516" xr:uid="{00000000-0005-0000-0000-000006040000}"/>
    <cellStyle name="Euro 4 3 2" xfId="517" xr:uid="{00000000-0005-0000-0000-000007040000}"/>
    <cellStyle name="Euro 4 3 2 2" xfId="518" xr:uid="{00000000-0005-0000-0000-000008040000}"/>
    <cellStyle name="Euro 4 3 2 2 2" xfId="1707" xr:uid="{00000000-0005-0000-0000-000009040000}"/>
    <cellStyle name="Euro 4 3 2 3" xfId="1706" xr:uid="{00000000-0005-0000-0000-00000A040000}"/>
    <cellStyle name="Euro 4 3 3" xfId="519" xr:uid="{00000000-0005-0000-0000-00000B040000}"/>
    <cellStyle name="Euro 4 3 3 2" xfId="1708" xr:uid="{00000000-0005-0000-0000-00000C040000}"/>
    <cellStyle name="Euro 4 3 4" xfId="1705" xr:uid="{00000000-0005-0000-0000-00000D040000}"/>
    <cellStyle name="Euro 4 4" xfId="520" xr:uid="{00000000-0005-0000-0000-00000E040000}"/>
    <cellStyle name="Euro 4 4 2" xfId="521" xr:uid="{00000000-0005-0000-0000-00000F040000}"/>
    <cellStyle name="Euro 4 4 2 2" xfId="522" xr:uid="{00000000-0005-0000-0000-000010040000}"/>
    <cellStyle name="Euro 4 4 2 2 2" xfId="1711" xr:uid="{00000000-0005-0000-0000-000011040000}"/>
    <cellStyle name="Euro 4 4 2 3" xfId="1710" xr:uid="{00000000-0005-0000-0000-000012040000}"/>
    <cellStyle name="Euro 4 4 3" xfId="523" xr:uid="{00000000-0005-0000-0000-000013040000}"/>
    <cellStyle name="Euro 4 4 3 2" xfId="1712" xr:uid="{00000000-0005-0000-0000-000014040000}"/>
    <cellStyle name="Euro 4 4 4" xfId="1709" xr:uid="{00000000-0005-0000-0000-000015040000}"/>
    <cellStyle name="Euro 4 5" xfId="524" xr:uid="{00000000-0005-0000-0000-000016040000}"/>
    <cellStyle name="Euro 4 5 2" xfId="525" xr:uid="{00000000-0005-0000-0000-000017040000}"/>
    <cellStyle name="Euro 4 5 2 2" xfId="526" xr:uid="{00000000-0005-0000-0000-000018040000}"/>
    <cellStyle name="Euro 4 5 2 2 2" xfId="1715" xr:uid="{00000000-0005-0000-0000-000019040000}"/>
    <cellStyle name="Euro 4 5 2 3" xfId="1714" xr:uid="{00000000-0005-0000-0000-00001A040000}"/>
    <cellStyle name="Euro 4 5 3" xfId="527" xr:uid="{00000000-0005-0000-0000-00001B040000}"/>
    <cellStyle name="Euro 4 5 3 2" xfId="1716" xr:uid="{00000000-0005-0000-0000-00001C040000}"/>
    <cellStyle name="Euro 4 5 4" xfId="1713" xr:uid="{00000000-0005-0000-0000-00001D040000}"/>
    <cellStyle name="Euro 4 6" xfId="528" xr:uid="{00000000-0005-0000-0000-00001E040000}"/>
    <cellStyle name="Euro 4 6 2" xfId="529" xr:uid="{00000000-0005-0000-0000-00001F040000}"/>
    <cellStyle name="Euro 4 6 2 2" xfId="530" xr:uid="{00000000-0005-0000-0000-000020040000}"/>
    <cellStyle name="Euro 4 6 2 2 2" xfId="1719" xr:uid="{00000000-0005-0000-0000-000021040000}"/>
    <cellStyle name="Euro 4 6 2 3" xfId="1718" xr:uid="{00000000-0005-0000-0000-000022040000}"/>
    <cellStyle name="Euro 4 6 3" xfId="531" xr:uid="{00000000-0005-0000-0000-000023040000}"/>
    <cellStyle name="Euro 4 6 3 2" xfId="1720" xr:uid="{00000000-0005-0000-0000-000024040000}"/>
    <cellStyle name="Euro 4 6 4" xfId="1717" xr:uid="{00000000-0005-0000-0000-000025040000}"/>
    <cellStyle name="Euro 4 7" xfId="532" xr:uid="{00000000-0005-0000-0000-000026040000}"/>
    <cellStyle name="Euro 4 7 2" xfId="533" xr:uid="{00000000-0005-0000-0000-000027040000}"/>
    <cellStyle name="Euro 4 7 2 2" xfId="534" xr:uid="{00000000-0005-0000-0000-000028040000}"/>
    <cellStyle name="Euro 4 7 2 2 2" xfId="1723" xr:uid="{00000000-0005-0000-0000-000029040000}"/>
    <cellStyle name="Euro 4 7 2 3" xfId="1722" xr:uid="{00000000-0005-0000-0000-00002A040000}"/>
    <cellStyle name="Euro 4 7 3" xfId="535" xr:uid="{00000000-0005-0000-0000-00002B040000}"/>
    <cellStyle name="Euro 4 7 3 2" xfId="1724" xr:uid="{00000000-0005-0000-0000-00002C040000}"/>
    <cellStyle name="Euro 4 7 4" xfId="1721" xr:uid="{00000000-0005-0000-0000-00002D040000}"/>
    <cellStyle name="Euro 4 8" xfId="536" xr:uid="{00000000-0005-0000-0000-00002E040000}"/>
    <cellStyle name="Euro 4 8 2" xfId="537" xr:uid="{00000000-0005-0000-0000-00002F040000}"/>
    <cellStyle name="Euro 4 8 2 2" xfId="538" xr:uid="{00000000-0005-0000-0000-000030040000}"/>
    <cellStyle name="Euro 4 8 2 2 2" xfId="1727" xr:uid="{00000000-0005-0000-0000-000031040000}"/>
    <cellStyle name="Euro 4 8 2 3" xfId="1726" xr:uid="{00000000-0005-0000-0000-000032040000}"/>
    <cellStyle name="Euro 4 8 3" xfId="539" xr:uid="{00000000-0005-0000-0000-000033040000}"/>
    <cellStyle name="Euro 4 8 3 2" xfId="1728" xr:uid="{00000000-0005-0000-0000-000034040000}"/>
    <cellStyle name="Euro 4 8 4" xfId="1725" xr:uid="{00000000-0005-0000-0000-000035040000}"/>
    <cellStyle name="Euro 4 9" xfId="540" xr:uid="{00000000-0005-0000-0000-000036040000}"/>
    <cellStyle name="Euro 4 9 2" xfId="541" xr:uid="{00000000-0005-0000-0000-000037040000}"/>
    <cellStyle name="Euro 4 9 2 2" xfId="542" xr:uid="{00000000-0005-0000-0000-000038040000}"/>
    <cellStyle name="Euro 4 9 2 2 2" xfId="1731" xr:uid="{00000000-0005-0000-0000-000039040000}"/>
    <cellStyle name="Euro 4 9 2 3" xfId="1730" xr:uid="{00000000-0005-0000-0000-00003A040000}"/>
    <cellStyle name="Euro 4 9 3" xfId="543" xr:uid="{00000000-0005-0000-0000-00003B040000}"/>
    <cellStyle name="Euro 4 9 3 2" xfId="1732" xr:uid="{00000000-0005-0000-0000-00003C040000}"/>
    <cellStyle name="Euro 4 9 4" xfId="1729" xr:uid="{00000000-0005-0000-0000-00003D040000}"/>
    <cellStyle name="Euro 40" xfId="544" xr:uid="{00000000-0005-0000-0000-00003E040000}"/>
    <cellStyle name="Euro 40 2" xfId="545" xr:uid="{00000000-0005-0000-0000-00003F040000}"/>
    <cellStyle name="Euro 40 2 2" xfId="1734" xr:uid="{00000000-0005-0000-0000-000040040000}"/>
    <cellStyle name="Euro 40 3" xfId="1733" xr:uid="{00000000-0005-0000-0000-000041040000}"/>
    <cellStyle name="Euro 41" xfId="546" xr:uid="{00000000-0005-0000-0000-000042040000}"/>
    <cellStyle name="Euro 41 2" xfId="547" xr:uid="{00000000-0005-0000-0000-000043040000}"/>
    <cellStyle name="Euro 41 2 2" xfId="1736" xr:uid="{00000000-0005-0000-0000-000044040000}"/>
    <cellStyle name="Euro 41 3" xfId="1735" xr:uid="{00000000-0005-0000-0000-000045040000}"/>
    <cellStyle name="Euro 42" xfId="548" xr:uid="{00000000-0005-0000-0000-000046040000}"/>
    <cellStyle name="Euro 42 2" xfId="549" xr:uid="{00000000-0005-0000-0000-000047040000}"/>
    <cellStyle name="Euro 42 2 2" xfId="1738" xr:uid="{00000000-0005-0000-0000-000048040000}"/>
    <cellStyle name="Euro 42 3" xfId="1737" xr:uid="{00000000-0005-0000-0000-000049040000}"/>
    <cellStyle name="Euro 43" xfId="550" xr:uid="{00000000-0005-0000-0000-00004A040000}"/>
    <cellStyle name="Euro 43 2" xfId="551" xr:uid="{00000000-0005-0000-0000-00004B040000}"/>
    <cellStyle name="Euro 43 2 2" xfId="552" xr:uid="{00000000-0005-0000-0000-00004C040000}"/>
    <cellStyle name="Euro 43 2 2 2" xfId="1741" xr:uid="{00000000-0005-0000-0000-00004D040000}"/>
    <cellStyle name="Euro 43 2 3" xfId="1740" xr:uid="{00000000-0005-0000-0000-00004E040000}"/>
    <cellStyle name="Euro 43 3" xfId="1739" xr:uid="{00000000-0005-0000-0000-00004F040000}"/>
    <cellStyle name="Euro 44" xfId="553" xr:uid="{00000000-0005-0000-0000-000050040000}"/>
    <cellStyle name="Euro 44 2" xfId="554" xr:uid="{00000000-0005-0000-0000-000051040000}"/>
    <cellStyle name="Euro 44 2 2" xfId="1743" xr:uid="{00000000-0005-0000-0000-000052040000}"/>
    <cellStyle name="Euro 44 3" xfId="1742" xr:uid="{00000000-0005-0000-0000-000053040000}"/>
    <cellStyle name="Euro 45" xfId="555" xr:uid="{00000000-0005-0000-0000-000054040000}"/>
    <cellStyle name="Euro 45 2" xfId="556" xr:uid="{00000000-0005-0000-0000-000055040000}"/>
    <cellStyle name="Euro 45 2 2" xfId="1745" xr:uid="{00000000-0005-0000-0000-000056040000}"/>
    <cellStyle name="Euro 45 3" xfId="1744" xr:uid="{00000000-0005-0000-0000-000057040000}"/>
    <cellStyle name="Euro 46" xfId="557" xr:uid="{00000000-0005-0000-0000-000058040000}"/>
    <cellStyle name="Euro 46 2" xfId="558" xr:uid="{00000000-0005-0000-0000-000059040000}"/>
    <cellStyle name="Euro 46 2 2" xfId="1747" xr:uid="{00000000-0005-0000-0000-00005A040000}"/>
    <cellStyle name="Euro 46 3" xfId="1746" xr:uid="{00000000-0005-0000-0000-00005B040000}"/>
    <cellStyle name="Euro 47" xfId="1190" xr:uid="{00000000-0005-0000-0000-00005C040000}"/>
    <cellStyle name="Euro 5" xfId="559" xr:uid="{00000000-0005-0000-0000-00005D040000}"/>
    <cellStyle name="Euro 5 10" xfId="560" xr:uid="{00000000-0005-0000-0000-00005E040000}"/>
    <cellStyle name="Euro 5 10 2" xfId="561" xr:uid="{00000000-0005-0000-0000-00005F040000}"/>
    <cellStyle name="Euro 5 10 2 2" xfId="1750" xr:uid="{00000000-0005-0000-0000-000060040000}"/>
    <cellStyle name="Euro 5 10 3" xfId="1749" xr:uid="{00000000-0005-0000-0000-000061040000}"/>
    <cellStyle name="Euro 5 11" xfId="562" xr:uid="{00000000-0005-0000-0000-000062040000}"/>
    <cellStyle name="Euro 5 11 2" xfId="563" xr:uid="{00000000-0005-0000-0000-000063040000}"/>
    <cellStyle name="Euro 5 11 2 2" xfId="1752" xr:uid="{00000000-0005-0000-0000-000064040000}"/>
    <cellStyle name="Euro 5 11 3" xfId="1751" xr:uid="{00000000-0005-0000-0000-000065040000}"/>
    <cellStyle name="Euro 5 12" xfId="564" xr:uid="{00000000-0005-0000-0000-000066040000}"/>
    <cellStyle name="Euro 5 12 2" xfId="565" xr:uid="{00000000-0005-0000-0000-000067040000}"/>
    <cellStyle name="Euro 5 12 2 2" xfId="1754" xr:uid="{00000000-0005-0000-0000-000068040000}"/>
    <cellStyle name="Euro 5 12 3" xfId="1753" xr:uid="{00000000-0005-0000-0000-000069040000}"/>
    <cellStyle name="Euro 5 13" xfId="566" xr:uid="{00000000-0005-0000-0000-00006A040000}"/>
    <cellStyle name="Euro 5 13 2" xfId="567" xr:uid="{00000000-0005-0000-0000-00006B040000}"/>
    <cellStyle name="Euro 5 13 2 2" xfId="1756" xr:uid="{00000000-0005-0000-0000-00006C040000}"/>
    <cellStyle name="Euro 5 13 3" xfId="1755" xr:uid="{00000000-0005-0000-0000-00006D040000}"/>
    <cellStyle name="Euro 5 14" xfId="568" xr:uid="{00000000-0005-0000-0000-00006E040000}"/>
    <cellStyle name="Euro 5 14 2" xfId="569" xr:uid="{00000000-0005-0000-0000-00006F040000}"/>
    <cellStyle name="Euro 5 14 2 2" xfId="1758" xr:uid="{00000000-0005-0000-0000-000070040000}"/>
    <cellStyle name="Euro 5 14 3" xfId="1757" xr:uid="{00000000-0005-0000-0000-000071040000}"/>
    <cellStyle name="Euro 5 15" xfId="570" xr:uid="{00000000-0005-0000-0000-000072040000}"/>
    <cellStyle name="Euro 5 15 2" xfId="571" xr:uid="{00000000-0005-0000-0000-000073040000}"/>
    <cellStyle name="Euro 5 15 2 2" xfId="1760" xr:uid="{00000000-0005-0000-0000-000074040000}"/>
    <cellStyle name="Euro 5 15 3" xfId="1759" xr:uid="{00000000-0005-0000-0000-000075040000}"/>
    <cellStyle name="Euro 5 16" xfId="572" xr:uid="{00000000-0005-0000-0000-000076040000}"/>
    <cellStyle name="Euro 5 16 2" xfId="573" xr:uid="{00000000-0005-0000-0000-000077040000}"/>
    <cellStyle name="Euro 5 16 2 2" xfId="1762" xr:uid="{00000000-0005-0000-0000-000078040000}"/>
    <cellStyle name="Euro 5 16 3" xfId="1761" xr:uid="{00000000-0005-0000-0000-000079040000}"/>
    <cellStyle name="Euro 5 17" xfId="574" xr:uid="{00000000-0005-0000-0000-00007A040000}"/>
    <cellStyle name="Euro 5 17 2" xfId="575" xr:uid="{00000000-0005-0000-0000-00007B040000}"/>
    <cellStyle name="Euro 5 17 2 2" xfId="1764" xr:uid="{00000000-0005-0000-0000-00007C040000}"/>
    <cellStyle name="Euro 5 17 3" xfId="1763" xr:uid="{00000000-0005-0000-0000-00007D040000}"/>
    <cellStyle name="Euro 5 18" xfId="576" xr:uid="{00000000-0005-0000-0000-00007E040000}"/>
    <cellStyle name="Euro 5 18 2" xfId="577" xr:uid="{00000000-0005-0000-0000-00007F040000}"/>
    <cellStyle name="Euro 5 18 2 2" xfId="1766" xr:uid="{00000000-0005-0000-0000-000080040000}"/>
    <cellStyle name="Euro 5 18 3" xfId="1765" xr:uid="{00000000-0005-0000-0000-000081040000}"/>
    <cellStyle name="Euro 5 19" xfId="578" xr:uid="{00000000-0005-0000-0000-000082040000}"/>
    <cellStyle name="Euro 5 19 2" xfId="579" xr:uid="{00000000-0005-0000-0000-000083040000}"/>
    <cellStyle name="Euro 5 19 2 2" xfId="1768" xr:uid="{00000000-0005-0000-0000-000084040000}"/>
    <cellStyle name="Euro 5 19 3" xfId="1767" xr:uid="{00000000-0005-0000-0000-000085040000}"/>
    <cellStyle name="Euro 5 2" xfId="580" xr:uid="{00000000-0005-0000-0000-000086040000}"/>
    <cellStyle name="Euro 5 2 2" xfId="581" xr:uid="{00000000-0005-0000-0000-000087040000}"/>
    <cellStyle name="Euro 5 2 2 2" xfId="1770" xr:uid="{00000000-0005-0000-0000-000088040000}"/>
    <cellStyle name="Euro 5 2 3" xfId="1769" xr:uid="{00000000-0005-0000-0000-000089040000}"/>
    <cellStyle name="Euro 5 20" xfId="582" xr:uid="{00000000-0005-0000-0000-00008A040000}"/>
    <cellStyle name="Euro 5 20 2" xfId="583" xr:uid="{00000000-0005-0000-0000-00008B040000}"/>
    <cellStyle name="Euro 5 20 2 2" xfId="1772" xr:uid="{00000000-0005-0000-0000-00008C040000}"/>
    <cellStyle name="Euro 5 20 3" xfId="1771" xr:uid="{00000000-0005-0000-0000-00008D040000}"/>
    <cellStyle name="Euro 5 21" xfId="584" xr:uid="{00000000-0005-0000-0000-00008E040000}"/>
    <cellStyle name="Euro 5 21 2" xfId="585" xr:uid="{00000000-0005-0000-0000-00008F040000}"/>
    <cellStyle name="Euro 5 21 2 2" xfId="1774" xr:uid="{00000000-0005-0000-0000-000090040000}"/>
    <cellStyle name="Euro 5 21 3" xfId="1773" xr:uid="{00000000-0005-0000-0000-000091040000}"/>
    <cellStyle name="Euro 5 22" xfId="586" xr:uid="{00000000-0005-0000-0000-000092040000}"/>
    <cellStyle name="Euro 5 22 2" xfId="1775" xr:uid="{00000000-0005-0000-0000-000093040000}"/>
    <cellStyle name="Euro 5 23" xfId="1748" xr:uid="{00000000-0005-0000-0000-000094040000}"/>
    <cellStyle name="Euro 5 3" xfId="587" xr:uid="{00000000-0005-0000-0000-000095040000}"/>
    <cellStyle name="Euro 5 3 2" xfId="588" xr:uid="{00000000-0005-0000-0000-000096040000}"/>
    <cellStyle name="Euro 5 3 2 2" xfId="1777" xr:uid="{00000000-0005-0000-0000-000097040000}"/>
    <cellStyle name="Euro 5 3 3" xfId="1776" xr:uid="{00000000-0005-0000-0000-000098040000}"/>
    <cellStyle name="Euro 5 4" xfId="589" xr:uid="{00000000-0005-0000-0000-000099040000}"/>
    <cellStyle name="Euro 5 4 2" xfId="590" xr:uid="{00000000-0005-0000-0000-00009A040000}"/>
    <cellStyle name="Euro 5 4 2 2" xfId="1779" xr:uid="{00000000-0005-0000-0000-00009B040000}"/>
    <cellStyle name="Euro 5 4 3" xfId="1778" xr:uid="{00000000-0005-0000-0000-00009C040000}"/>
    <cellStyle name="Euro 5 5" xfId="591" xr:uid="{00000000-0005-0000-0000-00009D040000}"/>
    <cellStyle name="Euro 5 5 2" xfId="592" xr:uid="{00000000-0005-0000-0000-00009E040000}"/>
    <cellStyle name="Euro 5 5 2 2" xfId="1781" xr:uid="{00000000-0005-0000-0000-00009F040000}"/>
    <cellStyle name="Euro 5 5 3" xfId="1780" xr:uid="{00000000-0005-0000-0000-0000A0040000}"/>
    <cellStyle name="Euro 5 6" xfId="593" xr:uid="{00000000-0005-0000-0000-0000A1040000}"/>
    <cellStyle name="Euro 5 6 2" xfId="594" xr:uid="{00000000-0005-0000-0000-0000A2040000}"/>
    <cellStyle name="Euro 5 6 2 2" xfId="1783" xr:uid="{00000000-0005-0000-0000-0000A3040000}"/>
    <cellStyle name="Euro 5 6 3" xfId="1782" xr:uid="{00000000-0005-0000-0000-0000A4040000}"/>
    <cellStyle name="Euro 5 7" xfId="595" xr:uid="{00000000-0005-0000-0000-0000A5040000}"/>
    <cellStyle name="Euro 5 7 2" xfId="596" xr:uid="{00000000-0005-0000-0000-0000A6040000}"/>
    <cellStyle name="Euro 5 7 2 2" xfId="1785" xr:uid="{00000000-0005-0000-0000-0000A7040000}"/>
    <cellStyle name="Euro 5 7 3" xfId="1784" xr:uid="{00000000-0005-0000-0000-0000A8040000}"/>
    <cellStyle name="Euro 5 8" xfId="597" xr:uid="{00000000-0005-0000-0000-0000A9040000}"/>
    <cellStyle name="Euro 5 8 2" xfId="598" xr:uid="{00000000-0005-0000-0000-0000AA040000}"/>
    <cellStyle name="Euro 5 8 2 2" xfId="1787" xr:uid="{00000000-0005-0000-0000-0000AB040000}"/>
    <cellStyle name="Euro 5 8 3" xfId="1786" xr:uid="{00000000-0005-0000-0000-0000AC040000}"/>
    <cellStyle name="Euro 5 9" xfId="599" xr:uid="{00000000-0005-0000-0000-0000AD040000}"/>
    <cellStyle name="Euro 5 9 2" xfId="600" xr:uid="{00000000-0005-0000-0000-0000AE040000}"/>
    <cellStyle name="Euro 5 9 2 2" xfId="1789" xr:uid="{00000000-0005-0000-0000-0000AF040000}"/>
    <cellStyle name="Euro 5 9 3" xfId="1788" xr:uid="{00000000-0005-0000-0000-0000B0040000}"/>
    <cellStyle name="Euro 6" xfId="601" xr:uid="{00000000-0005-0000-0000-0000B1040000}"/>
    <cellStyle name="Euro 6 10" xfId="602" xr:uid="{00000000-0005-0000-0000-0000B2040000}"/>
    <cellStyle name="Euro 6 10 2" xfId="603" xr:uid="{00000000-0005-0000-0000-0000B3040000}"/>
    <cellStyle name="Euro 6 10 2 2" xfId="1792" xr:uid="{00000000-0005-0000-0000-0000B4040000}"/>
    <cellStyle name="Euro 6 10 3" xfId="1791" xr:uid="{00000000-0005-0000-0000-0000B5040000}"/>
    <cellStyle name="Euro 6 11" xfId="604" xr:uid="{00000000-0005-0000-0000-0000B6040000}"/>
    <cellStyle name="Euro 6 11 2" xfId="605" xr:uid="{00000000-0005-0000-0000-0000B7040000}"/>
    <cellStyle name="Euro 6 11 2 2" xfId="1794" xr:uid="{00000000-0005-0000-0000-0000B8040000}"/>
    <cellStyle name="Euro 6 11 3" xfId="1793" xr:uid="{00000000-0005-0000-0000-0000B9040000}"/>
    <cellStyle name="Euro 6 12" xfId="606" xr:uid="{00000000-0005-0000-0000-0000BA040000}"/>
    <cellStyle name="Euro 6 12 2" xfId="607" xr:uid="{00000000-0005-0000-0000-0000BB040000}"/>
    <cellStyle name="Euro 6 12 2 2" xfId="1796" xr:uid="{00000000-0005-0000-0000-0000BC040000}"/>
    <cellStyle name="Euro 6 12 3" xfId="1795" xr:uid="{00000000-0005-0000-0000-0000BD040000}"/>
    <cellStyle name="Euro 6 13" xfId="608" xr:uid="{00000000-0005-0000-0000-0000BE040000}"/>
    <cellStyle name="Euro 6 13 2" xfId="609" xr:uid="{00000000-0005-0000-0000-0000BF040000}"/>
    <cellStyle name="Euro 6 13 2 2" xfId="1798" xr:uid="{00000000-0005-0000-0000-0000C0040000}"/>
    <cellStyle name="Euro 6 13 3" xfId="1797" xr:uid="{00000000-0005-0000-0000-0000C1040000}"/>
    <cellStyle name="Euro 6 14" xfId="610" xr:uid="{00000000-0005-0000-0000-0000C2040000}"/>
    <cellStyle name="Euro 6 14 2" xfId="611" xr:uid="{00000000-0005-0000-0000-0000C3040000}"/>
    <cellStyle name="Euro 6 14 2 2" xfId="1800" xr:uid="{00000000-0005-0000-0000-0000C4040000}"/>
    <cellStyle name="Euro 6 14 3" xfId="1799" xr:uid="{00000000-0005-0000-0000-0000C5040000}"/>
    <cellStyle name="Euro 6 15" xfId="612" xr:uid="{00000000-0005-0000-0000-0000C6040000}"/>
    <cellStyle name="Euro 6 15 2" xfId="1801" xr:uid="{00000000-0005-0000-0000-0000C7040000}"/>
    <cellStyle name="Euro 6 16" xfId="1790" xr:uid="{00000000-0005-0000-0000-0000C8040000}"/>
    <cellStyle name="Euro 6 2" xfId="613" xr:uid="{00000000-0005-0000-0000-0000C9040000}"/>
    <cellStyle name="Euro 6 2 2" xfId="614" xr:uid="{00000000-0005-0000-0000-0000CA040000}"/>
    <cellStyle name="Euro 6 2 2 2" xfId="1803" xr:uid="{00000000-0005-0000-0000-0000CB040000}"/>
    <cellStyle name="Euro 6 2 3" xfId="1802" xr:uid="{00000000-0005-0000-0000-0000CC040000}"/>
    <cellStyle name="Euro 6 3" xfId="615" xr:uid="{00000000-0005-0000-0000-0000CD040000}"/>
    <cellStyle name="Euro 6 3 2" xfId="616" xr:uid="{00000000-0005-0000-0000-0000CE040000}"/>
    <cellStyle name="Euro 6 3 2 2" xfId="1805" xr:uid="{00000000-0005-0000-0000-0000CF040000}"/>
    <cellStyle name="Euro 6 3 3" xfId="1804" xr:uid="{00000000-0005-0000-0000-0000D0040000}"/>
    <cellStyle name="Euro 6 4" xfId="617" xr:uid="{00000000-0005-0000-0000-0000D1040000}"/>
    <cellStyle name="Euro 6 4 2" xfId="618" xr:uid="{00000000-0005-0000-0000-0000D2040000}"/>
    <cellStyle name="Euro 6 4 2 2" xfId="1807" xr:uid="{00000000-0005-0000-0000-0000D3040000}"/>
    <cellStyle name="Euro 6 4 3" xfId="1806" xr:uid="{00000000-0005-0000-0000-0000D4040000}"/>
    <cellStyle name="Euro 6 5" xfId="619" xr:uid="{00000000-0005-0000-0000-0000D5040000}"/>
    <cellStyle name="Euro 6 5 2" xfId="620" xr:uid="{00000000-0005-0000-0000-0000D6040000}"/>
    <cellStyle name="Euro 6 5 2 2" xfId="1809" xr:uid="{00000000-0005-0000-0000-0000D7040000}"/>
    <cellStyle name="Euro 6 5 3" xfId="1808" xr:uid="{00000000-0005-0000-0000-0000D8040000}"/>
    <cellStyle name="Euro 6 6" xfId="621" xr:uid="{00000000-0005-0000-0000-0000D9040000}"/>
    <cellStyle name="Euro 6 6 2" xfId="622" xr:uid="{00000000-0005-0000-0000-0000DA040000}"/>
    <cellStyle name="Euro 6 6 2 2" xfId="1811" xr:uid="{00000000-0005-0000-0000-0000DB040000}"/>
    <cellStyle name="Euro 6 6 3" xfId="1810" xr:uid="{00000000-0005-0000-0000-0000DC040000}"/>
    <cellStyle name="Euro 6 7" xfId="623" xr:uid="{00000000-0005-0000-0000-0000DD040000}"/>
    <cellStyle name="Euro 6 7 2" xfId="624" xr:uid="{00000000-0005-0000-0000-0000DE040000}"/>
    <cellStyle name="Euro 6 7 2 2" xfId="1813" xr:uid="{00000000-0005-0000-0000-0000DF040000}"/>
    <cellStyle name="Euro 6 7 3" xfId="1812" xr:uid="{00000000-0005-0000-0000-0000E0040000}"/>
    <cellStyle name="Euro 6 8" xfId="625" xr:uid="{00000000-0005-0000-0000-0000E1040000}"/>
    <cellStyle name="Euro 6 8 2" xfId="626" xr:uid="{00000000-0005-0000-0000-0000E2040000}"/>
    <cellStyle name="Euro 6 8 2 2" xfId="1815" xr:uid="{00000000-0005-0000-0000-0000E3040000}"/>
    <cellStyle name="Euro 6 8 3" xfId="1814" xr:uid="{00000000-0005-0000-0000-0000E4040000}"/>
    <cellStyle name="Euro 6 9" xfId="627" xr:uid="{00000000-0005-0000-0000-0000E5040000}"/>
    <cellStyle name="Euro 6 9 2" xfId="628" xr:uid="{00000000-0005-0000-0000-0000E6040000}"/>
    <cellStyle name="Euro 6 9 2 2" xfId="1817" xr:uid="{00000000-0005-0000-0000-0000E7040000}"/>
    <cellStyle name="Euro 6 9 3" xfId="1816" xr:uid="{00000000-0005-0000-0000-0000E8040000}"/>
    <cellStyle name="Euro 7" xfId="629" xr:uid="{00000000-0005-0000-0000-0000E9040000}"/>
    <cellStyle name="Euro 7 10" xfId="630" xr:uid="{00000000-0005-0000-0000-0000EA040000}"/>
    <cellStyle name="Euro 7 10 2" xfId="631" xr:uid="{00000000-0005-0000-0000-0000EB040000}"/>
    <cellStyle name="Euro 7 10 2 2" xfId="1820" xr:uid="{00000000-0005-0000-0000-0000EC040000}"/>
    <cellStyle name="Euro 7 10 3" xfId="1819" xr:uid="{00000000-0005-0000-0000-0000ED040000}"/>
    <cellStyle name="Euro 7 11" xfId="632" xr:uid="{00000000-0005-0000-0000-0000EE040000}"/>
    <cellStyle name="Euro 7 11 2" xfId="633" xr:uid="{00000000-0005-0000-0000-0000EF040000}"/>
    <cellStyle name="Euro 7 11 2 2" xfId="1822" xr:uid="{00000000-0005-0000-0000-0000F0040000}"/>
    <cellStyle name="Euro 7 11 3" xfId="1821" xr:uid="{00000000-0005-0000-0000-0000F1040000}"/>
    <cellStyle name="Euro 7 12" xfId="634" xr:uid="{00000000-0005-0000-0000-0000F2040000}"/>
    <cellStyle name="Euro 7 12 2" xfId="635" xr:uid="{00000000-0005-0000-0000-0000F3040000}"/>
    <cellStyle name="Euro 7 12 2 2" xfId="1824" xr:uid="{00000000-0005-0000-0000-0000F4040000}"/>
    <cellStyle name="Euro 7 12 3" xfId="1823" xr:uid="{00000000-0005-0000-0000-0000F5040000}"/>
    <cellStyle name="Euro 7 13" xfId="636" xr:uid="{00000000-0005-0000-0000-0000F6040000}"/>
    <cellStyle name="Euro 7 13 2" xfId="637" xr:uid="{00000000-0005-0000-0000-0000F7040000}"/>
    <cellStyle name="Euro 7 13 2 2" xfId="1826" xr:uid="{00000000-0005-0000-0000-0000F8040000}"/>
    <cellStyle name="Euro 7 13 3" xfId="1825" xr:uid="{00000000-0005-0000-0000-0000F9040000}"/>
    <cellStyle name="Euro 7 14" xfId="638" xr:uid="{00000000-0005-0000-0000-0000FA040000}"/>
    <cellStyle name="Euro 7 14 2" xfId="639" xr:uid="{00000000-0005-0000-0000-0000FB040000}"/>
    <cellStyle name="Euro 7 14 2 2" xfId="1828" xr:uid="{00000000-0005-0000-0000-0000FC040000}"/>
    <cellStyle name="Euro 7 14 3" xfId="1827" xr:uid="{00000000-0005-0000-0000-0000FD040000}"/>
    <cellStyle name="Euro 7 15" xfId="640" xr:uid="{00000000-0005-0000-0000-0000FE040000}"/>
    <cellStyle name="Euro 7 15 2" xfId="1829" xr:uid="{00000000-0005-0000-0000-0000FF040000}"/>
    <cellStyle name="Euro 7 16" xfId="1818" xr:uid="{00000000-0005-0000-0000-000000050000}"/>
    <cellStyle name="Euro 7 2" xfId="641" xr:uid="{00000000-0005-0000-0000-000001050000}"/>
    <cellStyle name="Euro 7 2 2" xfId="642" xr:uid="{00000000-0005-0000-0000-000002050000}"/>
    <cellStyle name="Euro 7 2 2 2" xfId="1831" xr:uid="{00000000-0005-0000-0000-000003050000}"/>
    <cellStyle name="Euro 7 2 3" xfId="1830" xr:uid="{00000000-0005-0000-0000-000004050000}"/>
    <cellStyle name="Euro 7 3" xfId="643" xr:uid="{00000000-0005-0000-0000-000005050000}"/>
    <cellStyle name="Euro 7 3 2" xfId="644" xr:uid="{00000000-0005-0000-0000-000006050000}"/>
    <cellStyle name="Euro 7 3 2 2" xfId="1833" xr:uid="{00000000-0005-0000-0000-000007050000}"/>
    <cellStyle name="Euro 7 3 3" xfId="1832" xr:uid="{00000000-0005-0000-0000-000008050000}"/>
    <cellStyle name="Euro 7 4" xfId="645" xr:uid="{00000000-0005-0000-0000-000009050000}"/>
    <cellStyle name="Euro 7 4 2" xfId="646" xr:uid="{00000000-0005-0000-0000-00000A050000}"/>
    <cellStyle name="Euro 7 4 2 2" xfId="1835" xr:uid="{00000000-0005-0000-0000-00000B050000}"/>
    <cellStyle name="Euro 7 4 3" xfId="1834" xr:uid="{00000000-0005-0000-0000-00000C050000}"/>
    <cellStyle name="Euro 7 5" xfId="647" xr:uid="{00000000-0005-0000-0000-00000D050000}"/>
    <cellStyle name="Euro 7 5 2" xfId="648" xr:uid="{00000000-0005-0000-0000-00000E050000}"/>
    <cellStyle name="Euro 7 5 2 2" xfId="1837" xr:uid="{00000000-0005-0000-0000-00000F050000}"/>
    <cellStyle name="Euro 7 5 3" xfId="1836" xr:uid="{00000000-0005-0000-0000-000010050000}"/>
    <cellStyle name="Euro 7 6" xfId="649" xr:uid="{00000000-0005-0000-0000-000011050000}"/>
    <cellStyle name="Euro 7 6 2" xfId="650" xr:uid="{00000000-0005-0000-0000-000012050000}"/>
    <cellStyle name="Euro 7 6 2 2" xfId="1839" xr:uid="{00000000-0005-0000-0000-000013050000}"/>
    <cellStyle name="Euro 7 6 3" xfId="1838" xr:uid="{00000000-0005-0000-0000-000014050000}"/>
    <cellStyle name="Euro 7 7" xfId="651" xr:uid="{00000000-0005-0000-0000-000015050000}"/>
    <cellStyle name="Euro 7 7 2" xfId="652" xr:uid="{00000000-0005-0000-0000-000016050000}"/>
    <cellStyle name="Euro 7 7 2 2" xfId="1841" xr:uid="{00000000-0005-0000-0000-000017050000}"/>
    <cellStyle name="Euro 7 7 3" xfId="1840" xr:uid="{00000000-0005-0000-0000-000018050000}"/>
    <cellStyle name="Euro 7 8" xfId="653" xr:uid="{00000000-0005-0000-0000-000019050000}"/>
    <cellStyle name="Euro 7 8 2" xfId="654" xr:uid="{00000000-0005-0000-0000-00001A050000}"/>
    <cellStyle name="Euro 7 8 2 2" xfId="1843" xr:uid="{00000000-0005-0000-0000-00001B050000}"/>
    <cellStyle name="Euro 7 8 3" xfId="1842" xr:uid="{00000000-0005-0000-0000-00001C050000}"/>
    <cellStyle name="Euro 7 9" xfId="655" xr:uid="{00000000-0005-0000-0000-00001D050000}"/>
    <cellStyle name="Euro 7 9 2" xfId="656" xr:uid="{00000000-0005-0000-0000-00001E050000}"/>
    <cellStyle name="Euro 7 9 2 2" xfId="1845" xr:uid="{00000000-0005-0000-0000-00001F050000}"/>
    <cellStyle name="Euro 7 9 3" xfId="1844" xr:uid="{00000000-0005-0000-0000-000020050000}"/>
    <cellStyle name="Euro 8" xfId="657" xr:uid="{00000000-0005-0000-0000-000021050000}"/>
    <cellStyle name="Euro 8 10" xfId="658" xr:uid="{00000000-0005-0000-0000-000022050000}"/>
    <cellStyle name="Euro 8 10 2" xfId="659" xr:uid="{00000000-0005-0000-0000-000023050000}"/>
    <cellStyle name="Euro 8 10 2 2" xfId="1848" xr:uid="{00000000-0005-0000-0000-000024050000}"/>
    <cellStyle name="Euro 8 10 3" xfId="1847" xr:uid="{00000000-0005-0000-0000-000025050000}"/>
    <cellStyle name="Euro 8 11" xfId="660" xr:uid="{00000000-0005-0000-0000-000026050000}"/>
    <cellStyle name="Euro 8 11 2" xfId="661" xr:uid="{00000000-0005-0000-0000-000027050000}"/>
    <cellStyle name="Euro 8 11 2 2" xfId="1850" xr:uid="{00000000-0005-0000-0000-000028050000}"/>
    <cellStyle name="Euro 8 11 3" xfId="1849" xr:uid="{00000000-0005-0000-0000-000029050000}"/>
    <cellStyle name="Euro 8 12" xfId="662" xr:uid="{00000000-0005-0000-0000-00002A050000}"/>
    <cellStyle name="Euro 8 12 2" xfId="663" xr:uid="{00000000-0005-0000-0000-00002B050000}"/>
    <cellStyle name="Euro 8 12 2 2" xfId="1852" xr:uid="{00000000-0005-0000-0000-00002C050000}"/>
    <cellStyle name="Euro 8 12 3" xfId="1851" xr:uid="{00000000-0005-0000-0000-00002D050000}"/>
    <cellStyle name="Euro 8 13" xfId="664" xr:uid="{00000000-0005-0000-0000-00002E050000}"/>
    <cellStyle name="Euro 8 13 2" xfId="665" xr:uid="{00000000-0005-0000-0000-00002F050000}"/>
    <cellStyle name="Euro 8 13 2 2" xfId="1854" xr:uid="{00000000-0005-0000-0000-000030050000}"/>
    <cellStyle name="Euro 8 13 3" xfId="1853" xr:uid="{00000000-0005-0000-0000-000031050000}"/>
    <cellStyle name="Euro 8 14" xfId="666" xr:uid="{00000000-0005-0000-0000-000032050000}"/>
    <cellStyle name="Euro 8 14 2" xfId="667" xr:uid="{00000000-0005-0000-0000-000033050000}"/>
    <cellStyle name="Euro 8 14 2 2" xfId="1856" xr:uid="{00000000-0005-0000-0000-000034050000}"/>
    <cellStyle name="Euro 8 14 3" xfId="1855" xr:uid="{00000000-0005-0000-0000-000035050000}"/>
    <cellStyle name="Euro 8 15" xfId="668" xr:uid="{00000000-0005-0000-0000-000036050000}"/>
    <cellStyle name="Euro 8 15 2" xfId="1857" xr:uid="{00000000-0005-0000-0000-000037050000}"/>
    <cellStyle name="Euro 8 16" xfId="1846" xr:uid="{00000000-0005-0000-0000-000038050000}"/>
    <cellStyle name="Euro 8 2" xfId="669" xr:uid="{00000000-0005-0000-0000-000039050000}"/>
    <cellStyle name="Euro 8 2 2" xfId="670" xr:uid="{00000000-0005-0000-0000-00003A050000}"/>
    <cellStyle name="Euro 8 2 2 2" xfId="1859" xr:uid="{00000000-0005-0000-0000-00003B050000}"/>
    <cellStyle name="Euro 8 2 3" xfId="1858" xr:uid="{00000000-0005-0000-0000-00003C050000}"/>
    <cellStyle name="Euro 8 3" xfId="671" xr:uid="{00000000-0005-0000-0000-00003D050000}"/>
    <cellStyle name="Euro 8 3 2" xfId="672" xr:uid="{00000000-0005-0000-0000-00003E050000}"/>
    <cellStyle name="Euro 8 3 2 2" xfId="1861" xr:uid="{00000000-0005-0000-0000-00003F050000}"/>
    <cellStyle name="Euro 8 3 3" xfId="1860" xr:uid="{00000000-0005-0000-0000-000040050000}"/>
    <cellStyle name="Euro 8 4" xfId="673" xr:uid="{00000000-0005-0000-0000-000041050000}"/>
    <cellStyle name="Euro 8 4 2" xfId="674" xr:uid="{00000000-0005-0000-0000-000042050000}"/>
    <cellStyle name="Euro 8 4 2 2" xfId="1863" xr:uid="{00000000-0005-0000-0000-000043050000}"/>
    <cellStyle name="Euro 8 4 3" xfId="1862" xr:uid="{00000000-0005-0000-0000-000044050000}"/>
    <cellStyle name="Euro 8 5" xfId="675" xr:uid="{00000000-0005-0000-0000-000045050000}"/>
    <cellStyle name="Euro 8 5 2" xfId="676" xr:uid="{00000000-0005-0000-0000-000046050000}"/>
    <cellStyle name="Euro 8 5 2 2" xfId="1865" xr:uid="{00000000-0005-0000-0000-000047050000}"/>
    <cellStyle name="Euro 8 5 3" xfId="1864" xr:uid="{00000000-0005-0000-0000-000048050000}"/>
    <cellStyle name="Euro 8 6" xfId="677" xr:uid="{00000000-0005-0000-0000-000049050000}"/>
    <cellStyle name="Euro 8 6 2" xfId="678" xr:uid="{00000000-0005-0000-0000-00004A050000}"/>
    <cellStyle name="Euro 8 6 2 2" xfId="1867" xr:uid="{00000000-0005-0000-0000-00004B050000}"/>
    <cellStyle name="Euro 8 6 3" xfId="1866" xr:uid="{00000000-0005-0000-0000-00004C050000}"/>
    <cellStyle name="Euro 8 7" xfId="679" xr:uid="{00000000-0005-0000-0000-00004D050000}"/>
    <cellStyle name="Euro 8 7 2" xfId="680" xr:uid="{00000000-0005-0000-0000-00004E050000}"/>
    <cellStyle name="Euro 8 7 2 2" xfId="1869" xr:uid="{00000000-0005-0000-0000-00004F050000}"/>
    <cellStyle name="Euro 8 7 3" xfId="1868" xr:uid="{00000000-0005-0000-0000-000050050000}"/>
    <cellStyle name="Euro 8 8" xfId="681" xr:uid="{00000000-0005-0000-0000-000051050000}"/>
    <cellStyle name="Euro 8 8 2" xfId="682" xr:uid="{00000000-0005-0000-0000-000052050000}"/>
    <cellStyle name="Euro 8 8 2 2" xfId="1871" xr:uid="{00000000-0005-0000-0000-000053050000}"/>
    <cellStyle name="Euro 8 8 3" xfId="1870" xr:uid="{00000000-0005-0000-0000-000054050000}"/>
    <cellStyle name="Euro 8 9" xfId="683" xr:uid="{00000000-0005-0000-0000-000055050000}"/>
    <cellStyle name="Euro 8 9 2" xfId="684" xr:uid="{00000000-0005-0000-0000-000056050000}"/>
    <cellStyle name="Euro 8 9 2 2" xfId="1873" xr:uid="{00000000-0005-0000-0000-000057050000}"/>
    <cellStyle name="Euro 8 9 3" xfId="1872" xr:uid="{00000000-0005-0000-0000-000058050000}"/>
    <cellStyle name="Euro 9" xfId="685" xr:uid="{00000000-0005-0000-0000-000059050000}"/>
    <cellStyle name="Euro 9 10" xfId="686" xr:uid="{00000000-0005-0000-0000-00005A050000}"/>
    <cellStyle name="Euro 9 10 2" xfId="687" xr:uid="{00000000-0005-0000-0000-00005B050000}"/>
    <cellStyle name="Euro 9 10 2 2" xfId="1876" xr:uid="{00000000-0005-0000-0000-00005C050000}"/>
    <cellStyle name="Euro 9 10 3" xfId="1875" xr:uid="{00000000-0005-0000-0000-00005D050000}"/>
    <cellStyle name="Euro 9 11" xfId="688" xr:uid="{00000000-0005-0000-0000-00005E050000}"/>
    <cellStyle name="Euro 9 11 2" xfId="689" xr:uid="{00000000-0005-0000-0000-00005F050000}"/>
    <cellStyle name="Euro 9 11 2 2" xfId="1878" xr:uid="{00000000-0005-0000-0000-000060050000}"/>
    <cellStyle name="Euro 9 11 3" xfId="1877" xr:uid="{00000000-0005-0000-0000-000061050000}"/>
    <cellStyle name="Euro 9 12" xfId="690" xr:uid="{00000000-0005-0000-0000-000062050000}"/>
    <cellStyle name="Euro 9 12 2" xfId="691" xr:uid="{00000000-0005-0000-0000-000063050000}"/>
    <cellStyle name="Euro 9 12 2 2" xfId="1880" xr:uid="{00000000-0005-0000-0000-000064050000}"/>
    <cellStyle name="Euro 9 12 3" xfId="1879" xr:uid="{00000000-0005-0000-0000-000065050000}"/>
    <cellStyle name="Euro 9 13" xfId="692" xr:uid="{00000000-0005-0000-0000-000066050000}"/>
    <cellStyle name="Euro 9 13 2" xfId="693" xr:uid="{00000000-0005-0000-0000-000067050000}"/>
    <cellStyle name="Euro 9 13 2 2" xfId="1882" xr:uid="{00000000-0005-0000-0000-000068050000}"/>
    <cellStyle name="Euro 9 13 3" xfId="1881" xr:uid="{00000000-0005-0000-0000-000069050000}"/>
    <cellStyle name="Euro 9 14" xfId="694" xr:uid="{00000000-0005-0000-0000-00006A050000}"/>
    <cellStyle name="Euro 9 14 2" xfId="695" xr:uid="{00000000-0005-0000-0000-00006B050000}"/>
    <cellStyle name="Euro 9 14 2 2" xfId="1884" xr:uid="{00000000-0005-0000-0000-00006C050000}"/>
    <cellStyle name="Euro 9 14 3" xfId="1883" xr:uid="{00000000-0005-0000-0000-00006D050000}"/>
    <cellStyle name="Euro 9 15" xfId="696" xr:uid="{00000000-0005-0000-0000-00006E050000}"/>
    <cellStyle name="Euro 9 15 2" xfId="1885" xr:uid="{00000000-0005-0000-0000-00006F050000}"/>
    <cellStyle name="Euro 9 16" xfId="1874" xr:uid="{00000000-0005-0000-0000-000070050000}"/>
    <cellStyle name="Euro 9 2" xfId="697" xr:uid="{00000000-0005-0000-0000-000071050000}"/>
    <cellStyle name="Euro 9 2 2" xfId="698" xr:uid="{00000000-0005-0000-0000-000072050000}"/>
    <cellStyle name="Euro 9 2 2 2" xfId="1887" xr:uid="{00000000-0005-0000-0000-000073050000}"/>
    <cellStyle name="Euro 9 2 3" xfId="1886" xr:uid="{00000000-0005-0000-0000-000074050000}"/>
    <cellStyle name="Euro 9 3" xfId="699" xr:uid="{00000000-0005-0000-0000-000075050000}"/>
    <cellStyle name="Euro 9 3 2" xfId="700" xr:uid="{00000000-0005-0000-0000-000076050000}"/>
    <cellStyle name="Euro 9 3 2 2" xfId="1889" xr:uid="{00000000-0005-0000-0000-000077050000}"/>
    <cellStyle name="Euro 9 3 3" xfId="1888" xr:uid="{00000000-0005-0000-0000-000078050000}"/>
    <cellStyle name="Euro 9 4" xfId="701" xr:uid="{00000000-0005-0000-0000-000079050000}"/>
    <cellStyle name="Euro 9 4 2" xfId="702" xr:uid="{00000000-0005-0000-0000-00007A050000}"/>
    <cellStyle name="Euro 9 4 2 2" xfId="1891" xr:uid="{00000000-0005-0000-0000-00007B050000}"/>
    <cellStyle name="Euro 9 4 3" xfId="1890" xr:uid="{00000000-0005-0000-0000-00007C050000}"/>
    <cellStyle name="Euro 9 5" xfId="703" xr:uid="{00000000-0005-0000-0000-00007D050000}"/>
    <cellStyle name="Euro 9 5 2" xfId="704" xr:uid="{00000000-0005-0000-0000-00007E050000}"/>
    <cellStyle name="Euro 9 5 2 2" xfId="1893" xr:uid="{00000000-0005-0000-0000-00007F050000}"/>
    <cellStyle name="Euro 9 5 3" xfId="1892" xr:uid="{00000000-0005-0000-0000-000080050000}"/>
    <cellStyle name="Euro 9 6" xfId="705" xr:uid="{00000000-0005-0000-0000-000081050000}"/>
    <cellStyle name="Euro 9 6 2" xfId="706" xr:uid="{00000000-0005-0000-0000-000082050000}"/>
    <cellStyle name="Euro 9 6 2 2" xfId="1895" xr:uid="{00000000-0005-0000-0000-000083050000}"/>
    <cellStyle name="Euro 9 6 3" xfId="1894" xr:uid="{00000000-0005-0000-0000-000084050000}"/>
    <cellStyle name="Euro 9 7" xfId="707" xr:uid="{00000000-0005-0000-0000-000085050000}"/>
    <cellStyle name="Euro 9 7 2" xfId="708" xr:uid="{00000000-0005-0000-0000-000086050000}"/>
    <cellStyle name="Euro 9 7 2 2" xfId="1897" xr:uid="{00000000-0005-0000-0000-000087050000}"/>
    <cellStyle name="Euro 9 7 3" xfId="1896" xr:uid="{00000000-0005-0000-0000-000088050000}"/>
    <cellStyle name="Euro 9 8" xfId="709" xr:uid="{00000000-0005-0000-0000-000089050000}"/>
    <cellStyle name="Euro 9 8 2" xfId="710" xr:uid="{00000000-0005-0000-0000-00008A050000}"/>
    <cellStyle name="Euro 9 8 2 2" xfId="1899" xr:uid="{00000000-0005-0000-0000-00008B050000}"/>
    <cellStyle name="Euro 9 8 3" xfId="1898" xr:uid="{00000000-0005-0000-0000-00008C050000}"/>
    <cellStyle name="Euro 9 9" xfId="711" xr:uid="{00000000-0005-0000-0000-00008D050000}"/>
    <cellStyle name="Euro 9 9 2" xfId="712" xr:uid="{00000000-0005-0000-0000-00008E050000}"/>
    <cellStyle name="Euro 9 9 2 2" xfId="1901" xr:uid="{00000000-0005-0000-0000-00008F050000}"/>
    <cellStyle name="Euro 9 9 3" xfId="1900" xr:uid="{00000000-0005-0000-0000-000090050000}"/>
    <cellStyle name="Excel Built-in Normal" xfId="2377" xr:uid="{00000000-0005-0000-0000-000091050000}"/>
    <cellStyle name="Hyperlink" xfId="2467" xr:uid="{00000000-000B-0000-0000-000008000000}"/>
    <cellStyle name="Millares" xfId="2384" xr:uid="{00000000-000B-0000-0000-000003000000}"/>
    <cellStyle name="Millares 2" xfId="713" xr:uid="{00000000-0005-0000-0000-000094050000}"/>
    <cellStyle name="Millares 2 16" xfId="2444" xr:uid="{00000000-0005-0000-0000-000095050000}"/>
    <cellStyle name="Millares 2 2" xfId="714" xr:uid="{00000000-0005-0000-0000-000096050000}"/>
    <cellStyle name="Millares 2 2 2" xfId="715" xr:uid="{00000000-0005-0000-0000-000097050000}"/>
    <cellStyle name="Millares 2 2 2 2" xfId="1904" xr:uid="{00000000-0005-0000-0000-000098050000}"/>
    <cellStyle name="Millares 2 2 3" xfId="1903" xr:uid="{00000000-0005-0000-0000-000099050000}"/>
    <cellStyle name="Millares 2 3" xfId="716" xr:uid="{00000000-0005-0000-0000-00009A050000}"/>
    <cellStyle name="Millares 2 3 2" xfId="717" xr:uid="{00000000-0005-0000-0000-00009B050000}"/>
    <cellStyle name="Millares 2 3 2 2" xfId="1906" xr:uid="{00000000-0005-0000-0000-00009C050000}"/>
    <cellStyle name="Millares 2 3 3" xfId="1905" xr:uid="{00000000-0005-0000-0000-00009D050000}"/>
    <cellStyle name="Millares 2 4" xfId="718" xr:uid="{00000000-0005-0000-0000-00009E050000}"/>
    <cellStyle name="Millares 2 4 2" xfId="1907" xr:uid="{00000000-0005-0000-0000-00009F050000}"/>
    <cellStyle name="Millares 2 5" xfId="1902" xr:uid="{00000000-0005-0000-0000-0000A0050000}"/>
    <cellStyle name="Millares 2 6" xfId="2431" xr:uid="{00000000-0005-0000-0000-0000A1050000}"/>
    <cellStyle name="Millares 2 6 2" xfId="2452" xr:uid="{00000000-0005-0000-0000-0000A2050000}"/>
    <cellStyle name="Millares 2 7" xfId="2436" xr:uid="{00000000-0005-0000-0000-0000A3050000}"/>
    <cellStyle name="Millares 2 8" xfId="2450" xr:uid="{00000000-0005-0000-0000-0000A4050000}"/>
    <cellStyle name="Millares 3" xfId="719" xr:uid="{00000000-0005-0000-0000-0000A5050000}"/>
    <cellStyle name="Millares 3 2" xfId="720" xr:uid="{00000000-0005-0000-0000-0000A6050000}"/>
    <cellStyle name="Millares 3 2 2" xfId="721" xr:uid="{00000000-0005-0000-0000-0000A7050000}"/>
    <cellStyle name="Millares 3 2 2 2" xfId="1910" xr:uid="{00000000-0005-0000-0000-0000A8050000}"/>
    <cellStyle name="Millares 3 2 3" xfId="722" xr:uid="{00000000-0005-0000-0000-0000A9050000}"/>
    <cellStyle name="Millares 3 2 3 2" xfId="1911" xr:uid="{00000000-0005-0000-0000-0000AA050000}"/>
    <cellStyle name="Millares 3 2 4" xfId="723" xr:uid="{00000000-0005-0000-0000-0000AB050000}"/>
    <cellStyle name="Millares 3 2 4 2" xfId="1912" xr:uid="{00000000-0005-0000-0000-0000AC050000}"/>
    <cellStyle name="Millares 3 2 5" xfId="1909" xr:uid="{00000000-0005-0000-0000-0000AD050000}"/>
    <cellStyle name="Millares 3 3" xfId="1908" xr:uid="{00000000-0005-0000-0000-0000AE050000}"/>
    <cellStyle name="Millares 3 4" xfId="2453" xr:uid="{00000000-0005-0000-0000-0000AF050000}"/>
    <cellStyle name="Millares 3 5" xfId="2451" xr:uid="{00000000-0005-0000-0000-0000B0050000}"/>
    <cellStyle name="Millares 4" xfId="724" xr:uid="{00000000-0005-0000-0000-0000B1050000}"/>
    <cellStyle name="Millares 4 2" xfId="1913" xr:uid="{00000000-0005-0000-0000-0000B2050000}"/>
    <cellStyle name="Millares 5" xfId="2415" xr:uid="{00000000-0005-0000-0000-0000B3050000}"/>
    <cellStyle name="Millares 5 2" xfId="2462" xr:uid="{00000000-0005-0000-0000-0000B4050000}"/>
    <cellStyle name="Millares 6" xfId="2408" xr:uid="{00000000-0005-0000-0000-0000B5050000}"/>
    <cellStyle name="Millares 6 2" xfId="2463" xr:uid="{00000000-0005-0000-0000-0000B6050000}"/>
    <cellStyle name="Millares 7" xfId="2435" xr:uid="{00000000-0005-0000-0000-0000B7050000}"/>
    <cellStyle name="Millares 8" xfId="2448" xr:uid="{00000000-0005-0000-0000-0000B8050000}"/>
    <cellStyle name="Moneda" xfId="725" xr:uid="{00000000-000B-0000-0000-000004000000}"/>
    <cellStyle name="Moneda [0] 2" xfId="2464" xr:uid="{00000000-0005-0000-0000-0000BA050000}"/>
    <cellStyle name="Moneda 2" xfId="726" xr:uid="{00000000-0005-0000-0000-0000BB050000}"/>
    <cellStyle name="Moneda 2 2" xfId="727" xr:uid="{00000000-0005-0000-0000-0000BC050000}"/>
    <cellStyle name="Moneda 2 2 2" xfId="1915" xr:uid="{00000000-0005-0000-0000-0000BD050000}"/>
    <cellStyle name="Moneda 2 3" xfId="1914" xr:uid="{00000000-0005-0000-0000-0000BE050000}"/>
    <cellStyle name="Moneda 3" xfId="2406" xr:uid="{00000000-0005-0000-0000-0000BF050000}"/>
    <cellStyle name="Moneda 3 10" xfId="728" xr:uid="{00000000-0005-0000-0000-0000C0050000}"/>
    <cellStyle name="Moneda 3 10 10" xfId="729" xr:uid="{00000000-0005-0000-0000-0000C1050000}"/>
    <cellStyle name="Moneda 3 10 10 2" xfId="730" xr:uid="{00000000-0005-0000-0000-0000C2050000}"/>
    <cellStyle name="Moneda 3 10 10 2 2" xfId="1918" xr:uid="{00000000-0005-0000-0000-0000C3050000}"/>
    <cellStyle name="Moneda 3 10 10 3" xfId="1917" xr:uid="{00000000-0005-0000-0000-0000C4050000}"/>
    <cellStyle name="Moneda 3 10 11" xfId="731" xr:uid="{00000000-0005-0000-0000-0000C5050000}"/>
    <cellStyle name="Moneda 3 10 11 2" xfId="732" xr:uid="{00000000-0005-0000-0000-0000C6050000}"/>
    <cellStyle name="Moneda 3 10 11 2 2" xfId="1920" xr:uid="{00000000-0005-0000-0000-0000C7050000}"/>
    <cellStyle name="Moneda 3 10 11 3" xfId="1919" xr:uid="{00000000-0005-0000-0000-0000C8050000}"/>
    <cellStyle name="Moneda 3 10 12" xfId="733" xr:uid="{00000000-0005-0000-0000-0000C9050000}"/>
    <cellStyle name="Moneda 3 10 12 2" xfId="734" xr:uid="{00000000-0005-0000-0000-0000CA050000}"/>
    <cellStyle name="Moneda 3 10 12 2 2" xfId="1922" xr:uid="{00000000-0005-0000-0000-0000CB050000}"/>
    <cellStyle name="Moneda 3 10 12 3" xfId="1921" xr:uid="{00000000-0005-0000-0000-0000CC050000}"/>
    <cellStyle name="Moneda 3 10 13" xfId="735" xr:uid="{00000000-0005-0000-0000-0000CD050000}"/>
    <cellStyle name="Moneda 3 10 13 2" xfId="736" xr:uid="{00000000-0005-0000-0000-0000CE050000}"/>
    <cellStyle name="Moneda 3 10 13 2 2" xfId="1924" xr:uid="{00000000-0005-0000-0000-0000CF050000}"/>
    <cellStyle name="Moneda 3 10 13 3" xfId="1923" xr:uid="{00000000-0005-0000-0000-0000D0050000}"/>
    <cellStyle name="Moneda 3 10 14" xfId="737" xr:uid="{00000000-0005-0000-0000-0000D1050000}"/>
    <cellStyle name="Moneda 3 10 14 2" xfId="738" xr:uid="{00000000-0005-0000-0000-0000D2050000}"/>
    <cellStyle name="Moneda 3 10 14 2 2" xfId="1926" xr:uid="{00000000-0005-0000-0000-0000D3050000}"/>
    <cellStyle name="Moneda 3 10 14 3" xfId="1925" xr:uid="{00000000-0005-0000-0000-0000D4050000}"/>
    <cellStyle name="Moneda 3 10 15" xfId="739" xr:uid="{00000000-0005-0000-0000-0000D5050000}"/>
    <cellStyle name="Moneda 3 10 15 2" xfId="1927" xr:uid="{00000000-0005-0000-0000-0000D6050000}"/>
    <cellStyle name="Moneda 3 10 16" xfId="1916" xr:uid="{00000000-0005-0000-0000-0000D7050000}"/>
    <cellStyle name="Moneda 3 10 2" xfId="740" xr:uid="{00000000-0005-0000-0000-0000D8050000}"/>
    <cellStyle name="Moneda 3 10 2 2" xfId="741" xr:uid="{00000000-0005-0000-0000-0000D9050000}"/>
    <cellStyle name="Moneda 3 10 2 2 2" xfId="1929" xr:uid="{00000000-0005-0000-0000-0000DA050000}"/>
    <cellStyle name="Moneda 3 10 2 3" xfId="1928" xr:uid="{00000000-0005-0000-0000-0000DB050000}"/>
    <cellStyle name="Moneda 3 10 3" xfId="742" xr:uid="{00000000-0005-0000-0000-0000DC050000}"/>
    <cellStyle name="Moneda 3 10 3 2" xfId="743" xr:uid="{00000000-0005-0000-0000-0000DD050000}"/>
    <cellStyle name="Moneda 3 10 3 2 2" xfId="1931" xr:uid="{00000000-0005-0000-0000-0000DE050000}"/>
    <cellStyle name="Moneda 3 10 3 3" xfId="1930" xr:uid="{00000000-0005-0000-0000-0000DF050000}"/>
    <cellStyle name="Moneda 3 10 4" xfId="744" xr:uid="{00000000-0005-0000-0000-0000E0050000}"/>
    <cellStyle name="Moneda 3 10 4 2" xfId="745" xr:uid="{00000000-0005-0000-0000-0000E1050000}"/>
    <cellStyle name="Moneda 3 10 4 2 2" xfId="1933" xr:uid="{00000000-0005-0000-0000-0000E2050000}"/>
    <cellStyle name="Moneda 3 10 4 3" xfId="1932" xr:uid="{00000000-0005-0000-0000-0000E3050000}"/>
    <cellStyle name="Moneda 3 10 5" xfId="746" xr:uid="{00000000-0005-0000-0000-0000E4050000}"/>
    <cellStyle name="Moneda 3 10 5 2" xfId="747" xr:uid="{00000000-0005-0000-0000-0000E5050000}"/>
    <cellStyle name="Moneda 3 10 5 2 2" xfId="1935" xr:uid="{00000000-0005-0000-0000-0000E6050000}"/>
    <cellStyle name="Moneda 3 10 5 3" xfId="1934" xr:uid="{00000000-0005-0000-0000-0000E7050000}"/>
    <cellStyle name="Moneda 3 10 6" xfId="748" xr:uid="{00000000-0005-0000-0000-0000E8050000}"/>
    <cellStyle name="Moneda 3 10 6 2" xfId="749" xr:uid="{00000000-0005-0000-0000-0000E9050000}"/>
    <cellStyle name="Moneda 3 10 6 2 2" xfId="1937" xr:uid="{00000000-0005-0000-0000-0000EA050000}"/>
    <cellStyle name="Moneda 3 10 6 3" xfId="1936" xr:uid="{00000000-0005-0000-0000-0000EB050000}"/>
    <cellStyle name="Moneda 3 10 7" xfId="750" xr:uid="{00000000-0005-0000-0000-0000EC050000}"/>
    <cellStyle name="Moneda 3 10 7 2" xfId="751" xr:uid="{00000000-0005-0000-0000-0000ED050000}"/>
    <cellStyle name="Moneda 3 10 7 2 2" xfId="1939" xr:uid="{00000000-0005-0000-0000-0000EE050000}"/>
    <cellStyle name="Moneda 3 10 7 3" xfId="1938" xr:uid="{00000000-0005-0000-0000-0000EF050000}"/>
    <cellStyle name="Moneda 3 10 8" xfId="752" xr:uid="{00000000-0005-0000-0000-0000F0050000}"/>
    <cellStyle name="Moneda 3 10 8 2" xfId="753" xr:uid="{00000000-0005-0000-0000-0000F1050000}"/>
    <cellStyle name="Moneda 3 10 8 2 2" xfId="1941" xr:uid="{00000000-0005-0000-0000-0000F2050000}"/>
    <cellStyle name="Moneda 3 10 8 3" xfId="1940" xr:uid="{00000000-0005-0000-0000-0000F3050000}"/>
    <cellStyle name="Moneda 3 10 9" xfId="754" xr:uid="{00000000-0005-0000-0000-0000F4050000}"/>
    <cellStyle name="Moneda 3 10 9 2" xfId="755" xr:uid="{00000000-0005-0000-0000-0000F5050000}"/>
    <cellStyle name="Moneda 3 10 9 2 2" xfId="1943" xr:uid="{00000000-0005-0000-0000-0000F6050000}"/>
    <cellStyle name="Moneda 3 10 9 3" xfId="1942" xr:uid="{00000000-0005-0000-0000-0000F7050000}"/>
    <cellStyle name="Moneda 3 11" xfId="756" xr:uid="{00000000-0005-0000-0000-0000F8050000}"/>
    <cellStyle name="Moneda 3 11 10" xfId="757" xr:uid="{00000000-0005-0000-0000-0000F9050000}"/>
    <cellStyle name="Moneda 3 11 10 2" xfId="758" xr:uid="{00000000-0005-0000-0000-0000FA050000}"/>
    <cellStyle name="Moneda 3 11 10 2 2" xfId="1946" xr:uid="{00000000-0005-0000-0000-0000FB050000}"/>
    <cellStyle name="Moneda 3 11 10 3" xfId="1945" xr:uid="{00000000-0005-0000-0000-0000FC050000}"/>
    <cellStyle name="Moneda 3 11 11" xfId="759" xr:uid="{00000000-0005-0000-0000-0000FD050000}"/>
    <cellStyle name="Moneda 3 11 11 2" xfId="760" xr:uid="{00000000-0005-0000-0000-0000FE050000}"/>
    <cellStyle name="Moneda 3 11 11 2 2" xfId="1948" xr:uid="{00000000-0005-0000-0000-0000FF050000}"/>
    <cellStyle name="Moneda 3 11 11 3" xfId="1947" xr:uid="{00000000-0005-0000-0000-000000060000}"/>
    <cellStyle name="Moneda 3 11 12" xfId="761" xr:uid="{00000000-0005-0000-0000-000001060000}"/>
    <cellStyle name="Moneda 3 11 12 2" xfId="762" xr:uid="{00000000-0005-0000-0000-000002060000}"/>
    <cellStyle name="Moneda 3 11 12 2 2" xfId="1950" xr:uid="{00000000-0005-0000-0000-000003060000}"/>
    <cellStyle name="Moneda 3 11 12 3" xfId="1949" xr:uid="{00000000-0005-0000-0000-000004060000}"/>
    <cellStyle name="Moneda 3 11 13" xfId="763" xr:uid="{00000000-0005-0000-0000-000005060000}"/>
    <cellStyle name="Moneda 3 11 13 2" xfId="764" xr:uid="{00000000-0005-0000-0000-000006060000}"/>
    <cellStyle name="Moneda 3 11 13 2 2" xfId="1952" xr:uid="{00000000-0005-0000-0000-000007060000}"/>
    <cellStyle name="Moneda 3 11 13 3" xfId="1951" xr:uid="{00000000-0005-0000-0000-000008060000}"/>
    <cellStyle name="Moneda 3 11 14" xfId="765" xr:uid="{00000000-0005-0000-0000-000009060000}"/>
    <cellStyle name="Moneda 3 11 14 2" xfId="766" xr:uid="{00000000-0005-0000-0000-00000A060000}"/>
    <cellStyle name="Moneda 3 11 14 2 2" xfId="1954" xr:uid="{00000000-0005-0000-0000-00000B060000}"/>
    <cellStyle name="Moneda 3 11 14 3" xfId="1953" xr:uid="{00000000-0005-0000-0000-00000C060000}"/>
    <cellStyle name="Moneda 3 11 15" xfId="767" xr:uid="{00000000-0005-0000-0000-00000D060000}"/>
    <cellStyle name="Moneda 3 11 15 2" xfId="1955" xr:uid="{00000000-0005-0000-0000-00000E060000}"/>
    <cellStyle name="Moneda 3 11 16" xfId="1944" xr:uid="{00000000-0005-0000-0000-00000F060000}"/>
    <cellStyle name="Moneda 3 11 2" xfId="768" xr:uid="{00000000-0005-0000-0000-000010060000}"/>
    <cellStyle name="Moneda 3 11 2 2" xfId="769" xr:uid="{00000000-0005-0000-0000-000011060000}"/>
    <cellStyle name="Moneda 3 11 2 2 2" xfId="1957" xr:uid="{00000000-0005-0000-0000-000012060000}"/>
    <cellStyle name="Moneda 3 11 2 3" xfId="1956" xr:uid="{00000000-0005-0000-0000-000013060000}"/>
    <cellStyle name="Moneda 3 11 3" xfId="770" xr:uid="{00000000-0005-0000-0000-000014060000}"/>
    <cellStyle name="Moneda 3 11 3 2" xfId="771" xr:uid="{00000000-0005-0000-0000-000015060000}"/>
    <cellStyle name="Moneda 3 11 3 2 2" xfId="1959" xr:uid="{00000000-0005-0000-0000-000016060000}"/>
    <cellStyle name="Moneda 3 11 3 3" xfId="1958" xr:uid="{00000000-0005-0000-0000-000017060000}"/>
    <cellStyle name="Moneda 3 11 4" xfId="772" xr:uid="{00000000-0005-0000-0000-000018060000}"/>
    <cellStyle name="Moneda 3 11 4 2" xfId="773" xr:uid="{00000000-0005-0000-0000-000019060000}"/>
    <cellStyle name="Moneda 3 11 4 2 2" xfId="1961" xr:uid="{00000000-0005-0000-0000-00001A060000}"/>
    <cellStyle name="Moneda 3 11 4 3" xfId="1960" xr:uid="{00000000-0005-0000-0000-00001B060000}"/>
    <cellStyle name="Moneda 3 11 5" xfId="774" xr:uid="{00000000-0005-0000-0000-00001C060000}"/>
    <cellStyle name="Moneda 3 11 5 2" xfId="775" xr:uid="{00000000-0005-0000-0000-00001D060000}"/>
    <cellStyle name="Moneda 3 11 5 2 2" xfId="1963" xr:uid="{00000000-0005-0000-0000-00001E060000}"/>
    <cellStyle name="Moneda 3 11 5 3" xfId="1962" xr:uid="{00000000-0005-0000-0000-00001F060000}"/>
    <cellStyle name="Moneda 3 11 6" xfId="776" xr:uid="{00000000-0005-0000-0000-000020060000}"/>
    <cellStyle name="Moneda 3 11 6 2" xfId="777" xr:uid="{00000000-0005-0000-0000-000021060000}"/>
    <cellStyle name="Moneda 3 11 6 2 2" xfId="1965" xr:uid="{00000000-0005-0000-0000-000022060000}"/>
    <cellStyle name="Moneda 3 11 6 3" xfId="1964" xr:uid="{00000000-0005-0000-0000-000023060000}"/>
    <cellStyle name="Moneda 3 11 7" xfId="778" xr:uid="{00000000-0005-0000-0000-000024060000}"/>
    <cellStyle name="Moneda 3 11 7 2" xfId="779" xr:uid="{00000000-0005-0000-0000-000025060000}"/>
    <cellStyle name="Moneda 3 11 7 2 2" xfId="1967" xr:uid="{00000000-0005-0000-0000-000026060000}"/>
    <cellStyle name="Moneda 3 11 7 3" xfId="1966" xr:uid="{00000000-0005-0000-0000-000027060000}"/>
    <cellStyle name="Moneda 3 11 8" xfId="780" xr:uid="{00000000-0005-0000-0000-000028060000}"/>
    <cellStyle name="Moneda 3 11 8 2" xfId="781" xr:uid="{00000000-0005-0000-0000-000029060000}"/>
    <cellStyle name="Moneda 3 11 8 2 2" xfId="1969" xr:uid="{00000000-0005-0000-0000-00002A060000}"/>
    <cellStyle name="Moneda 3 11 8 3" xfId="1968" xr:uid="{00000000-0005-0000-0000-00002B060000}"/>
    <cellStyle name="Moneda 3 11 9" xfId="782" xr:uid="{00000000-0005-0000-0000-00002C060000}"/>
    <cellStyle name="Moneda 3 11 9 2" xfId="783" xr:uid="{00000000-0005-0000-0000-00002D060000}"/>
    <cellStyle name="Moneda 3 11 9 2 2" xfId="1971" xr:uid="{00000000-0005-0000-0000-00002E060000}"/>
    <cellStyle name="Moneda 3 11 9 3" xfId="1970" xr:uid="{00000000-0005-0000-0000-00002F060000}"/>
    <cellStyle name="Moneda 3 12" xfId="784" xr:uid="{00000000-0005-0000-0000-000030060000}"/>
    <cellStyle name="Moneda 3 12 10" xfId="785" xr:uid="{00000000-0005-0000-0000-000031060000}"/>
    <cellStyle name="Moneda 3 12 10 2" xfId="786" xr:uid="{00000000-0005-0000-0000-000032060000}"/>
    <cellStyle name="Moneda 3 12 10 2 2" xfId="1974" xr:uid="{00000000-0005-0000-0000-000033060000}"/>
    <cellStyle name="Moneda 3 12 10 3" xfId="1973" xr:uid="{00000000-0005-0000-0000-000034060000}"/>
    <cellStyle name="Moneda 3 12 11" xfId="787" xr:uid="{00000000-0005-0000-0000-000035060000}"/>
    <cellStyle name="Moneda 3 12 11 2" xfId="788" xr:uid="{00000000-0005-0000-0000-000036060000}"/>
    <cellStyle name="Moneda 3 12 11 2 2" xfId="1976" xr:uid="{00000000-0005-0000-0000-000037060000}"/>
    <cellStyle name="Moneda 3 12 11 3" xfId="1975" xr:uid="{00000000-0005-0000-0000-000038060000}"/>
    <cellStyle name="Moneda 3 12 12" xfId="789" xr:uid="{00000000-0005-0000-0000-000039060000}"/>
    <cellStyle name="Moneda 3 12 12 2" xfId="790" xr:uid="{00000000-0005-0000-0000-00003A060000}"/>
    <cellStyle name="Moneda 3 12 12 2 2" xfId="1978" xr:uid="{00000000-0005-0000-0000-00003B060000}"/>
    <cellStyle name="Moneda 3 12 12 3" xfId="1977" xr:uid="{00000000-0005-0000-0000-00003C060000}"/>
    <cellStyle name="Moneda 3 12 13" xfId="791" xr:uid="{00000000-0005-0000-0000-00003D060000}"/>
    <cellStyle name="Moneda 3 12 13 2" xfId="792" xr:uid="{00000000-0005-0000-0000-00003E060000}"/>
    <cellStyle name="Moneda 3 12 13 2 2" xfId="1980" xr:uid="{00000000-0005-0000-0000-00003F060000}"/>
    <cellStyle name="Moneda 3 12 13 3" xfId="1979" xr:uid="{00000000-0005-0000-0000-000040060000}"/>
    <cellStyle name="Moneda 3 12 14" xfId="793" xr:uid="{00000000-0005-0000-0000-000041060000}"/>
    <cellStyle name="Moneda 3 12 14 2" xfId="794" xr:uid="{00000000-0005-0000-0000-000042060000}"/>
    <cellStyle name="Moneda 3 12 14 2 2" xfId="1982" xr:uid="{00000000-0005-0000-0000-000043060000}"/>
    <cellStyle name="Moneda 3 12 14 3" xfId="1981" xr:uid="{00000000-0005-0000-0000-000044060000}"/>
    <cellStyle name="Moneda 3 12 15" xfId="795" xr:uid="{00000000-0005-0000-0000-000045060000}"/>
    <cellStyle name="Moneda 3 12 15 2" xfId="1983" xr:uid="{00000000-0005-0000-0000-000046060000}"/>
    <cellStyle name="Moneda 3 12 16" xfId="1972" xr:uid="{00000000-0005-0000-0000-000047060000}"/>
    <cellStyle name="Moneda 3 12 2" xfId="796" xr:uid="{00000000-0005-0000-0000-000048060000}"/>
    <cellStyle name="Moneda 3 12 2 2" xfId="797" xr:uid="{00000000-0005-0000-0000-000049060000}"/>
    <cellStyle name="Moneda 3 12 2 2 2" xfId="1985" xr:uid="{00000000-0005-0000-0000-00004A060000}"/>
    <cellStyle name="Moneda 3 12 2 3" xfId="1984" xr:uid="{00000000-0005-0000-0000-00004B060000}"/>
    <cellStyle name="Moneda 3 12 3" xfId="798" xr:uid="{00000000-0005-0000-0000-00004C060000}"/>
    <cellStyle name="Moneda 3 12 3 2" xfId="799" xr:uid="{00000000-0005-0000-0000-00004D060000}"/>
    <cellStyle name="Moneda 3 12 3 2 2" xfId="1987" xr:uid="{00000000-0005-0000-0000-00004E060000}"/>
    <cellStyle name="Moneda 3 12 3 3" xfId="1986" xr:uid="{00000000-0005-0000-0000-00004F060000}"/>
    <cellStyle name="Moneda 3 12 4" xfId="800" xr:uid="{00000000-0005-0000-0000-000050060000}"/>
    <cellStyle name="Moneda 3 12 4 2" xfId="801" xr:uid="{00000000-0005-0000-0000-000051060000}"/>
    <cellStyle name="Moneda 3 12 4 2 2" xfId="1989" xr:uid="{00000000-0005-0000-0000-000052060000}"/>
    <cellStyle name="Moneda 3 12 4 3" xfId="1988" xr:uid="{00000000-0005-0000-0000-000053060000}"/>
    <cellStyle name="Moneda 3 12 5" xfId="802" xr:uid="{00000000-0005-0000-0000-000054060000}"/>
    <cellStyle name="Moneda 3 12 5 2" xfId="803" xr:uid="{00000000-0005-0000-0000-000055060000}"/>
    <cellStyle name="Moneda 3 12 5 2 2" xfId="1991" xr:uid="{00000000-0005-0000-0000-000056060000}"/>
    <cellStyle name="Moneda 3 12 5 3" xfId="1990" xr:uid="{00000000-0005-0000-0000-000057060000}"/>
    <cellStyle name="Moneda 3 12 6" xfId="804" xr:uid="{00000000-0005-0000-0000-000058060000}"/>
    <cellStyle name="Moneda 3 12 6 2" xfId="805" xr:uid="{00000000-0005-0000-0000-000059060000}"/>
    <cellStyle name="Moneda 3 12 6 2 2" xfId="1993" xr:uid="{00000000-0005-0000-0000-00005A060000}"/>
    <cellStyle name="Moneda 3 12 6 3" xfId="1992" xr:uid="{00000000-0005-0000-0000-00005B060000}"/>
    <cellStyle name="Moneda 3 12 7" xfId="806" xr:uid="{00000000-0005-0000-0000-00005C060000}"/>
    <cellStyle name="Moneda 3 12 7 2" xfId="807" xr:uid="{00000000-0005-0000-0000-00005D060000}"/>
    <cellStyle name="Moneda 3 12 7 2 2" xfId="1995" xr:uid="{00000000-0005-0000-0000-00005E060000}"/>
    <cellStyle name="Moneda 3 12 7 3" xfId="1994" xr:uid="{00000000-0005-0000-0000-00005F060000}"/>
    <cellStyle name="Moneda 3 12 8" xfId="808" xr:uid="{00000000-0005-0000-0000-000060060000}"/>
    <cellStyle name="Moneda 3 12 8 2" xfId="809" xr:uid="{00000000-0005-0000-0000-000061060000}"/>
    <cellStyle name="Moneda 3 12 8 2 2" xfId="1997" xr:uid="{00000000-0005-0000-0000-000062060000}"/>
    <cellStyle name="Moneda 3 12 8 3" xfId="1996" xr:uid="{00000000-0005-0000-0000-000063060000}"/>
    <cellStyle name="Moneda 3 12 9" xfId="810" xr:uid="{00000000-0005-0000-0000-000064060000}"/>
    <cellStyle name="Moneda 3 12 9 2" xfId="811" xr:uid="{00000000-0005-0000-0000-000065060000}"/>
    <cellStyle name="Moneda 3 12 9 2 2" xfId="1999" xr:uid="{00000000-0005-0000-0000-000066060000}"/>
    <cellStyle name="Moneda 3 12 9 3" xfId="1998" xr:uid="{00000000-0005-0000-0000-000067060000}"/>
    <cellStyle name="Moneda 3 13" xfId="812" xr:uid="{00000000-0005-0000-0000-000068060000}"/>
    <cellStyle name="Moneda 3 13 10" xfId="813" xr:uid="{00000000-0005-0000-0000-000069060000}"/>
    <cellStyle name="Moneda 3 13 10 2" xfId="814" xr:uid="{00000000-0005-0000-0000-00006A060000}"/>
    <cellStyle name="Moneda 3 13 10 2 2" xfId="2002" xr:uid="{00000000-0005-0000-0000-00006B060000}"/>
    <cellStyle name="Moneda 3 13 10 3" xfId="2001" xr:uid="{00000000-0005-0000-0000-00006C060000}"/>
    <cellStyle name="Moneda 3 13 11" xfId="815" xr:uid="{00000000-0005-0000-0000-00006D060000}"/>
    <cellStyle name="Moneda 3 13 11 2" xfId="816" xr:uid="{00000000-0005-0000-0000-00006E060000}"/>
    <cellStyle name="Moneda 3 13 11 2 2" xfId="2004" xr:uid="{00000000-0005-0000-0000-00006F060000}"/>
    <cellStyle name="Moneda 3 13 11 3" xfId="2003" xr:uid="{00000000-0005-0000-0000-000070060000}"/>
    <cellStyle name="Moneda 3 13 12" xfId="817" xr:uid="{00000000-0005-0000-0000-000071060000}"/>
    <cellStyle name="Moneda 3 13 12 2" xfId="818" xr:uid="{00000000-0005-0000-0000-000072060000}"/>
    <cellStyle name="Moneda 3 13 12 2 2" xfId="2006" xr:uid="{00000000-0005-0000-0000-000073060000}"/>
    <cellStyle name="Moneda 3 13 12 3" xfId="2005" xr:uid="{00000000-0005-0000-0000-000074060000}"/>
    <cellStyle name="Moneda 3 13 13" xfId="819" xr:uid="{00000000-0005-0000-0000-000075060000}"/>
    <cellStyle name="Moneda 3 13 13 2" xfId="820" xr:uid="{00000000-0005-0000-0000-000076060000}"/>
    <cellStyle name="Moneda 3 13 13 2 2" xfId="2008" xr:uid="{00000000-0005-0000-0000-000077060000}"/>
    <cellStyle name="Moneda 3 13 13 3" xfId="2007" xr:uid="{00000000-0005-0000-0000-000078060000}"/>
    <cellStyle name="Moneda 3 13 14" xfId="821" xr:uid="{00000000-0005-0000-0000-000079060000}"/>
    <cellStyle name="Moneda 3 13 14 2" xfId="822" xr:uid="{00000000-0005-0000-0000-00007A060000}"/>
    <cellStyle name="Moneda 3 13 14 2 2" xfId="2010" xr:uid="{00000000-0005-0000-0000-00007B060000}"/>
    <cellStyle name="Moneda 3 13 14 3" xfId="2009" xr:uid="{00000000-0005-0000-0000-00007C060000}"/>
    <cellStyle name="Moneda 3 13 15" xfId="823" xr:uid="{00000000-0005-0000-0000-00007D060000}"/>
    <cellStyle name="Moneda 3 13 15 2" xfId="2011" xr:uid="{00000000-0005-0000-0000-00007E060000}"/>
    <cellStyle name="Moneda 3 13 16" xfId="2000" xr:uid="{00000000-0005-0000-0000-00007F060000}"/>
    <cellStyle name="Moneda 3 13 2" xfId="824" xr:uid="{00000000-0005-0000-0000-000080060000}"/>
    <cellStyle name="Moneda 3 13 2 2" xfId="825" xr:uid="{00000000-0005-0000-0000-000081060000}"/>
    <cellStyle name="Moneda 3 13 2 2 2" xfId="2013" xr:uid="{00000000-0005-0000-0000-000082060000}"/>
    <cellStyle name="Moneda 3 13 2 3" xfId="2012" xr:uid="{00000000-0005-0000-0000-000083060000}"/>
    <cellStyle name="Moneda 3 13 3" xfId="826" xr:uid="{00000000-0005-0000-0000-000084060000}"/>
    <cellStyle name="Moneda 3 13 3 2" xfId="827" xr:uid="{00000000-0005-0000-0000-000085060000}"/>
    <cellStyle name="Moneda 3 13 3 2 2" xfId="2015" xr:uid="{00000000-0005-0000-0000-000086060000}"/>
    <cellStyle name="Moneda 3 13 3 3" xfId="2014" xr:uid="{00000000-0005-0000-0000-000087060000}"/>
    <cellStyle name="Moneda 3 13 4" xfId="828" xr:uid="{00000000-0005-0000-0000-000088060000}"/>
    <cellStyle name="Moneda 3 13 4 2" xfId="829" xr:uid="{00000000-0005-0000-0000-000089060000}"/>
    <cellStyle name="Moneda 3 13 4 2 2" xfId="2017" xr:uid="{00000000-0005-0000-0000-00008A060000}"/>
    <cellStyle name="Moneda 3 13 4 3" xfId="2016" xr:uid="{00000000-0005-0000-0000-00008B060000}"/>
    <cellStyle name="Moneda 3 13 5" xfId="830" xr:uid="{00000000-0005-0000-0000-00008C060000}"/>
    <cellStyle name="Moneda 3 13 5 2" xfId="831" xr:uid="{00000000-0005-0000-0000-00008D060000}"/>
    <cellStyle name="Moneda 3 13 5 2 2" xfId="2019" xr:uid="{00000000-0005-0000-0000-00008E060000}"/>
    <cellStyle name="Moneda 3 13 5 3" xfId="2018" xr:uid="{00000000-0005-0000-0000-00008F060000}"/>
    <cellStyle name="Moneda 3 13 6" xfId="832" xr:uid="{00000000-0005-0000-0000-000090060000}"/>
    <cellStyle name="Moneda 3 13 6 2" xfId="833" xr:uid="{00000000-0005-0000-0000-000091060000}"/>
    <cellStyle name="Moneda 3 13 6 2 2" xfId="2021" xr:uid="{00000000-0005-0000-0000-000092060000}"/>
    <cellStyle name="Moneda 3 13 6 3" xfId="2020" xr:uid="{00000000-0005-0000-0000-000093060000}"/>
    <cellStyle name="Moneda 3 13 7" xfId="834" xr:uid="{00000000-0005-0000-0000-000094060000}"/>
    <cellStyle name="Moneda 3 13 7 2" xfId="835" xr:uid="{00000000-0005-0000-0000-000095060000}"/>
    <cellStyle name="Moneda 3 13 7 2 2" xfId="2023" xr:uid="{00000000-0005-0000-0000-000096060000}"/>
    <cellStyle name="Moneda 3 13 7 3" xfId="2022" xr:uid="{00000000-0005-0000-0000-000097060000}"/>
    <cellStyle name="Moneda 3 13 8" xfId="836" xr:uid="{00000000-0005-0000-0000-000098060000}"/>
    <cellStyle name="Moneda 3 13 8 2" xfId="837" xr:uid="{00000000-0005-0000-0000-000099060000}"/>
    <cellStyle name="Moneda 3 13 8 2 2" xfId="2025" xr:uid="{00000000-0005-0000-0000-00009A060000}"/>
    <cellStyle name="Moneda 3 13 8 3" xfId="2024" xr:uid="{00000000-0005-0000-0000-00009B060000}"/>
    <cellStyle name="Moneda 3 13 9" xfId="838" xr:uid="{00000000-0005-0000-0000-00009C060000}"/>
    <cellStyle name="Moneda 3 13 9 2" xfId="839" xr:uid="{00000000-0005-0000-0000-00009D060000}"/>
    <cellStyle name="Moneda 3 13 9 2 2" xfId="2027" xr:uid="{00000000-0005-0000-0000-00009E060000}"/>
    <cellStyle name="Moneda 3 13 9 3" xfId="2026" xr:uid="{00000000-0005-0000-0000-00009F060000}"/>
    <cellStyle name="Moneda 3 14" xfId="840" xr:uid="{00000000-0005-0000-0000-0000A0060000}"/>
    <cellStyle name="Moneda 3 14 10" xfId="841" xr:uid="{00000000-0005-0000-0000-0000A1060000}"/>
    <cellStyle name="Moneda 3 14 10 2" xfId="842" xr:uid="{00000000-0005-0000-0000-0000A2060000}"/>
    <cellStyle name="Moneda 3 14 10 2 2" xfId="2030" xr:uid="{00000000-0005-0000-0000-0000A3060000}"/>
    <cellStyle name="Moneda 3 14 10 3" xfId="2029" xr:uid="{00000000-0005-0000-0000-0000A4060000}"/>
    <cellStyle name="Moneda 3 14 11" xfId="843" xr:uid="{00000000-0005-0000-0000-0000A5060000}"/>
    <cellStyle name="Moneda 3 14 11 2" xfId="844" xr:uid="{00000000-0005-0000-0000-0000A6060000}"/>
    <cellStyle name="Moneda 3 14 11 2 2" xfId="2032" xr:uid="{00000000-0005-0000-0000-0000A7060000}"/>
    <cellStyle name="Moneda 3 14 11 3" xfId="2031" xr:uid="{00000000-0005-0000-0000-0000A8060000}"/>
    <cellStyle name="Moneda 3 14 12" xfId="845" xr:uid="{00000000-0005-0000-0000-0000A9060000}"/>
    <cellStyle name="Moneda 3 14 12 2" xfId="846" xr:uid="{00000000-0005-0000-0000-0000AA060000}"/>
    <cellStyle name="Moneda 3 14 12 2 2" xfId="2034" xr:uid="{00000000-0005-0000-0000-0000AB060000}"/>
    <cellStyle name="Moneda 3 14 12 3" xfId="2033" xr:uid="{00000000-0005-0000-0000-0000AC060000}"/>
    <cellStyle name="Moneda 3 14 13" xfId="847" xr:uid="{00000000-0005-0000-0000-0000AD060000}"/>
    <cellStyle name="Moneda 3 14 13 2" xfId="848" xr:uid="{00000000-0005-0000-0000-0000AE060000}"/>
    <cellStyle name="Moneda 3 14 13 2 2" xfId="2036" xr:uid="{00000000-0005-0000-0000-0000AF060000}"/>
    <cellStyle name="Moneda 3 14 13 3" xfId="2035" xr:uid="{00000000-0005-0000-0000-0000B0060000}"/>
    <cellStyle name="Moneda 3 14 14" xfId="849" xr:uid="{00000000-0005-0000-0000-0000B1060000}"/>
    <cellStyle name="Moneda 3 14 14 2" xfId="850" xr:uid="{00000000-0005-0000-0000-0000B2060000}"/>
    <cellStyle name="Moneda 3 14 14 2 2" xfId="2038" xr:uid="{00000000-0005-0000-0000-0000B3060000}"/>
    <cellStyle name="Moneda 3 14 14 3" xfId="2037" xr:uid="{00000000-0005-0000-0000-0000B4060000}"/>
    <cellStyle name="Moneda 3 14 15" xfId="851" xr:uid="{00000000-0005-0000-0000-0000B5060000}"/>
    <cellStyle name="Moneda 3 14 15 2" xfId="2039" xr:uid="{00000000-0005-0000-0000-0000B6060000}"/>
    <cellStyle name="Moneda 3 14 16" xfId="2028" xr:uid="{00000000-0005-0000-0000-0000B7060000}"/>
    <cellStyle name="Moneda 3 14 2" xfId="852" xr:uid="{00000000-0005-0000-0000-0000B8060000}"/>
    <cellStyle name="Moneda 3 14 2 2" xfId="853" xr:uid="{00000000-0005-0000-0000-0000B9060000}"/>
    <cellStyle name="Moneda 3 14 2 2 2" xfId="2041" xr:uid="{00000000-0005-0000-0000-0000BA060000}"/>
    <cellStyle name="Moneda 3 14 2 3" xfId="2040" xr:uid="{00000000-0005-0000-0000-0000BB060000}"/>
    <cellStyle name="Moneda 3 14 3" xfId="854" xr:uid="{00000000-0005-0000-0000-0000BC060000}"/>
    <cellStyle name="Moneda 3 14 3 2" xfId="855" xr:uid="{00000000-0005-0000-0000-0000BD060000}"/>
    <cellStyle name="Moneda 3 14 3 2 2" xfId="2043" xr:uid="{00000000-0005-0000-0000-0000BE060000}"/>
    <cellStyle name="Moneda 3 14 3 3" xfId="2042" xr:uid="{00000000-0005-0000-0000-0000BF060000}"/>
    <cellStyle name="Moneda 3 14 4" xfId="856" xr:uid="{00000000-0005-0000-0000-0000C0060000}"/>
    <cellStyle name="Moneda 3 14 4 2" xfId="857" xr:uid="{00000000-0005-0000-0000-0000C1060000}"/>
    <cellStyle name="Moneda 3 14 4 2 2" xfId="2045" xr:uid="{00000000-0005-0000-0000-0000C2060000}"/>
    <cellStyle name="Moneda 3 14 4 3" xfId="2044" xr:uid="{00000000-0005-0000-0000-0000C3060000}"/>
    <cellStyle name="Moneda 3 14 5" xfId="858" xr:uid="{00000000-0005-0000-0000-0000C4060000}"/>
    <cellStyle name="Moneda 3 14 5 2" xfId="859" xr:uid="{00000000-0005-0000-0000-0000C5060000}"/>
    <cellStyle name="Moneda 3 14 5 2 2" xfId="2047" xr:uid="{00000000-0005-0000-0000-0000C6060000}"/>
    <cellStyle name="Moneda 3 14 5 3" xfId="2046" xr:uid="{00000000-0005-0000-0000-0000C7060000}"/>
    <cellStyle name="Moneda 3 14 6" xfId="860" xr:uid="{00000000-0005-0000-0000-0000C8060000}"/>
    <cellStyle name="Moneda 3 14 6 2" xfId="861" xr:uid="{00000000-0005-0000-0000-0000C9060000}"/>
    <cellStyle name="Moneda 3 14 6 2 2" xfId="2049" xr:uid="{00000000-0005-0000-0000-0000CA060000}"/>
    <cellStyle name="Moneda 3 14 6 3" xfId="2048" xr:uid="{00000000-0005-0000-0000-0000CB060000}"/>
    <cellStyle name="Moneda 3 14 7" xfId="862" xr:uid="{00000000-0005-0000-0000-0000CC060000}"/>
    <cellStyle name="Moneda 3 14 7 2" xfId="863" xr:uid="{00000000-0005-0000-0000-0000CD060000}"/>
    <cellStyle name="Moneda 3 14 7 2 2" xfId="2051" xr:uid="{00000000-0005-0000-0000-0000CE060000}"/>
    <cellStyle name="Moneda 3 14 7 3" xfId="2050" xr:uid="{00000000-0005-0000-0000-0000CF060000}"/>
    <cellStyle name="Moneda 3 14 8" xfId="864" xr:uid="{00000000-0005-0000-0000-0000D0060000}"/>
    <cellStyle name="Moneda 3 14 8 2" xfId="865" xr:uid="{00000000-0005-0000-0000-0000D1060000}"/>
    <cellStyle name="Moneda 3 14 8 2 2" xfId="2053" xr:uid="{00000000-0005-0000-0000-0000D2060000}"/>
    <cellStyle name="Moneda 3 14 8 3" xfId="2052" xr:uid="{00000000-0005-0000-0000-0000D3060000}"/>
    <cellStyle name="Moneda 3 14 9" xfId="866" xr:uid="{00000000-0005-0000-0000-0000D4060000}"/>
    <cellStyle name="Moneda 3 14 9 2" xfId="867" xr:uid="{00000000-0005-0000-0000-0000D5060000}"/>
    <cellStyle name="Moneda 3 14 9 2 2" xfId="2055" xr:uid="{00000000-0005-0000-0000-0000D6060000}"/>
    <cellStyle name="Moneda 3 14 9 3" xfId="2054" xr:uid="{00000000-0005-0000-0000-0000D7060000}"/>
    <cellStyle name="Moneda 3 15" xfId="868" xr:uid="{00000000-0005-0000-0000-0000D8060000}"/>
    <cellStyle name="Moneda 3 15 2" xfId="869" xr:uid="{00000000-0005-0000-0000-0000D9060000}"/>
    <cellStyle name="Moneda 3 15 2 2" xfId="2057" xr:uid="{00000000-0005-0000-0000-0000DA060000}"/>
    <cellStyle name="Moneda 3 15 3" xfId="2056" xr:uid="{00000000-0005-0000-0000-0000DB060000}"/>
    <cellStyle name="Moneda 3 16" xfId="870" xr:uid="{00000000-0005-0000-0000-0000DC060000}"/>
    <cellStyle name="Moneda 3 16 2" xfId="2058" xr:uid="{00000000-0005-0000-0000-0000DD060000}"/>
    <cellStyle name="Moneda 3 2" xfId="871" xr:uid="{00000000-0005-0000-0000-0000DE060000}"/>
    <cellStyle name="Moneda 3 2 10" xfId="872" xr:uid="{00000000-0005-0000-0000-0000DF060000}"/>
    <cellStyle name="Moneda 3 2 10 2" xfId="873" xr:uid="{00000000-0005-0000-0000-0000E0060000}"/>
    <cellStyle name="Moneda 3 2 10 2 2" xfId="2061" xr:uid="{00000000-0005-0000-0000-0000E1060000}"/>
    <cellStyle name="Moneda 3 2 10 3" xfId="2060" xr:uid="{00000000-0005-0000-0000-0000E2060000}"/>
    <cellStyle name="Moneda 3 2 11" xfId="874" xr:uid="{00000000-0005-0000-0000-0000E3060000}"/>
    <cellStyle name="Moneda 3 2 11 2" xfId="875" xr:uid="{00000000-0005-0000-0000-0000E4060000}"/>
    <cellStyle name="Moneda 3 2 11 2 2" xfId="2063" xr:uid="{00000000-0005-0000-0000-0000E5060000}"/>
    <cellStyle name="Moneda 3 2 11 3" xfId="2062" xr:uid="{00000000-0005-0000-0000-0000E6060000}"/>
    <cellStyle name="Moneda 3 2 12" xfId="876" xr:uid="{00000000-0005-0000-0000-0000E7060000}"/>
    <cellStyle name="Moneda 3 2 12 2" xfId="877" xr:uid="{00000000-0005-0000-0000-0000E8060000}"/>
    <cellStyle name="Moneda 3 2 12 2 2" xfId="2065" xr:uid="{00000000-0005-0000-0000-0000E9060000}"/>
    <cellStyle name="Moneda 3 2 12 3" xfId="2064" xr:uid="{00000000-0005-0000-0000-0000EA060000}"/>
    <cellStyle name="Moneda 3 2 13" xfId="878" xr:uid="{00000000-0005-0000-0000-0000EB060000}"/>
    <cellStyle name="Moneda 3 2 13 2" xfId="879" xr:uid="{00000000-0005-0000-0000-0000EC060000}"/>
    <cellStyle name="Moneda 3 2 13 2 2" xfId="2067" xr:uid="{00000000-0005-0000-0000-0000ED060000}"/>
    <cellStyle name="Moneda 3 2 13 3" xfId="2066" xr:uid="{00000000-0005-0000-0000-0000EE060000}"/>
    <cellStyle name="Moneda 3 2 14" xfId="880" xr:uid="{00000000-0005-0000-0000-0000EF060000}"/>
    <cellStyle name="Moneda 3 2 14 2" xfId="881" xr:uid="{00000000-0005-0000-0000-0000F0060000}"/>
    <cellStyle name="Moneda 3 2 14 2 2" xfId="2069" xr:uid="{00000000-0005-0000-0000-0000F1060000}"/>
    <cellStyle name="Moneda 3 2 14 3" xfId="2068" xr:uid="{00000000-0005-0000-0000-0000F2060000}"/>
    <cellStyle name="Moneda 3 2 15" xfId="882" xr:uid="{00000000-0005-0000-0000-0000F3060000}"/>
    <cellStyle name="Moneda 3 2 15 2" xfId="2070" xr:uid="{00000000-0005-0000-0000-0000F4060000}"/>
    <cellStyle name="Moneda 3 2 16" xfId="2059" xr:uid="{00000000-0005-0000-0000-0000F5060000}"/>
    <cellStyle name="Moneda 3 2 2" xfId="883" xr:uid="{00000000-0005-0000-0000-0000F6060000}"/>
    <cellStyle name="Moneda 3 2 2 2" xfId="884" xr:uid="{00000000-0005-0000-0000-0000F7060000}"/>
    <cellStyle name="Moneda 3 2 2 2 2" xfId="2072" xr:uid="{00000000-0005-0000-0000-0000F8060000}"/>
    <cellStyle name="Moneda 3 2 2 3" xfId="2071" xr:uid="{00000000-0005-0000-0000-0000F9060000}"/>
    <cellStyle name="Moneda 3 2 3" xfId="885" xr:uid="{00000000-0005-0000-0000-0000FA060000}"/>
    <cellStyle name="Moneda 3 2 3 2" xfId="886" xr:uid="{00000000-0005-0000-0000-0000FB060000}"/>
    <cellStyle name="Moneda 3 2 3 2 2" xfId="2074" xr:uid="{00000000-0005-0000-0000-0000FC060000}"/>
    <cellStyle name="Moneda 3 2 3 3" xfId="2073" xr:uid="{00000000-0005-0000-0000-0000FD060000}"/>
    <cellStyle name="Moneda 3 2 4" xfId="887" xr:uid="{00000000-0005-0000-0000-0000FE060000}"/>
    <cellStyle name="Moneda 3 2 4 2" xfId="888" xr:uid="{00000000-0005-0000-0000-0000FF060000}"/>
    <cellStyle name="Moneda 3 2 4 2 2" xfId="2076" xr:uid="{00000000-0005-0000-0000-000000070000}"/>
    <cellStyle name="Moneda 3 2 4 3" xfId="2075" xr:uid="{00000000-0005-0000-0000-000001070000}"/>
    <cellStyle name="Moneda 3 2 5" xfId="889" xr:uid="{00000000-0005-0000-0000-000002070000}"/>
    <cellStyle name="Moneda 3 2 5 2" xfId="890" xr:uid="{00000000-0005-0000-0000-000003070000}"/>
    <cellStyle name="Moneda 3 2 5 2 2" xfId="2078" xr:uid="{00000000-0005-0000-0000-000004070000}"/>
    <cellStyle name="Moneda 3 2 5 3" xfId="2077" xr:uid="{00000000-0005-0000-0000-000005070000}"/>
    <cellStyle name="Moneda 3 2 6" xfId="891" xr:uid="{00000000-0005-0000-0000-000006070000}"/>
    <cellStyle name="Moneda 3 2 6 2" xfId="892" xr:uid="{00000000-0005-0000-0000-000007070000}"/>
    <cellStyle name="Moneda 3 2 6 2 2" xfId="2080" xr:uid="{00000000-0005-0000-0000-000008070000}"/>
    <cellStyle name="Moneda 3 2 6 3" xfId="2079" xr:uid="{00000000-0005-0000-0000-000009070000}"/>
    <cellStyle name="Moneda 3 2 7" xfId="893" xr:uid="{00000000-0005-0000-0000-00000A070000}"/>
    <cellStyle name="Moneda 3 2 7 2" xfId="894" xr:uid="{00000000-0005-0000-0000-00000B070000}"/>
    <cellStyle name="Moneda 3 2 7 2 2" xfId="2082" xr:uid="{00000000-0005-0000-0000-00000C070000}"/>
    <cellStyle name="Moneda 3 2 7 3" xfId="2081" xr:uid="{00000000-0005-0000-0000-00000D070000}"/>
    <cellStyle name="Moneda 3 2 8" xfId="895" xr:uid="{00000000-0005-0000-0000-00000E070000}"/>
    <cellStyle name="Moneda 3 2 8 2" xfId="896" xr:uid="{00000000-0005-0000-0000-00000F070000}"/>
    <cellStyle name="Moneda 3 2 8 2 2" xfId="2084" xr:uid="{00000000-0005-0000-0000-000010070000}"/>
    <cellStyle name="Moneda 3 2 8 3" xfId="2083" xr:uid="{00000000-0005-0000-0000-000011070000}"/>
    <cellStyle name="Moneda 3 2 9" xfId="897" xr:uid="{00000000-0005-0000-0000-000012070000}"/>
    <cellStyle name="Moneda 3 2 9 2" xfId="898" xr:uid="{00000000-0005-0000-0000-000013070000}"/>
    <cellStyle name="Moneda 3 2 9 2 2" xfId="2086" xr:uid="{00000000-0005-0000-0000-000014070000}"/>
    <cellStyle name="Moneda 3 2 9 3" xfId="2085" xr:uid="{00000000-0005-0000-0000-000015070000}"/>
    <cellStyle name="Moneda 3 3" xfId="899" xr:uid="{00000000-0005-0000-0000-000016070000}"/>
    <cellStyle name="Moneda 3 3 10" xfId="900" xr:uid="{00000000-0005-0000-0000-000017070000}"/>
    <cellStyle name="Moneda 3 3 10 2" xfId="901" xr:uid="{00000000-0005-0000-0000-000018070000}"/>
    <cellStyle name="Moneda 3 3 10 2 2" xfId="2089" xr:uid="{00000000-0005-0000-0000-000019070000}"/>
    <cellStyle name="Moneda 3 3 10 3" xfId="2088" xr:uid="{00000000-0005-0000-0000-00001A070000}"/>
    <cellStyle name="Moneda 3 3 11" xfId="902" xr:uid="{00000000-0005-0000-0000-00001B070000}"/>
    <cellStyle name="Moneda 3 3 11 2" xfId="903" xr:uid="{00000000-0005-0000-0000-00001C070000}"/>
    <cellStyle name="Moneda 3 3 11 2 2" xfId="2091" xr:uid="{00000000-0005-0000-0000-00001D070000}"/>
    <cellStyle name="Moneda 3 3 11 3" xfId="2090" xr:uid="{00000000-0005-0000-0000-00001E070000}"/>
    <cellStyle name="Moneda 3 3 12" xfId="904" xr:uid="{00000000-0005-0000-0000-00001F070000}"/>
    <cellStyle name="Moneda 3 3 12 2" xfId="905" xr:uid="{00000000-0005-0000-0000-000020070000}"/>
    <cellStyle name="Moneda 3 3 12 2 2" xfId="2093" xr:uid="{00000000-0005-0000-0000-000021070000}"/>
    <cellStyle name="Moneda 3 3 12 3" xfId="2092" xr:uid="{00000000-0005-0000-0000-000022070000}"/>
    <cellStyle name="Moneda 3 3 13" xfId="906" xr:uid="{00000000-0005-0000-0000-000023070000}"/>
    <cellStyle name="Moneda 3 3 13 2" xfId="907" xr:uid="{00000000-0005-0000-0000-000024070000}"/>
    <cellStyle name="Moneda 3 3 13 2 2" xfId="2095" xr:uid="{00000000-0005-0000-0000-000025070000}"/>
    <cellStyle name="Moneda 3 3 13 3" xfId="2094" xr:uid="{00000000-0005-0000-0000-000026070000}"/>
    <cellStyle name="Moneda 3 3 14" xfId="908" xr:uid="{00000000-0005-0000-0000-000027070000}"/>
    <cellStyle name="Moneda 3 3 14 2" xfId="909" xr:uid="{00000000-0005-0000-0000-000028070000}"/>
    <cellStyle name="Moneda 3 3 14 2 2" xfId="2097" xr:uid="{00000000-0005-0000-0000-000029070000}"/>
    <cellStyle name="Moneda 3 3 14 3" xfId="2096" xr:uid="{00000000-0005-0000-0000-00002A070000}"/>
    <cellStyle name="Moneda 3 3 15" xfId="910" xr:uid="{00000000-0005-0000-0000-00002B070000}"/>
    <cellStyle name="Moneda 3 3 15 2" xfId="2098" xr:uid="{00000000-0005-0000-0000-00002C070000}"/>
    <cellStyle name="Moneda 3 3 16" xfId="2087" xr:uid="{00000000-0005-0000-0000-00002D070000}"/>
    <cellStyle name="Moneda 3 3 2" xfId="911" xr:uid="{00000000-0005-0000-0000-00002E070000}"/>
    <cellStyle name="Moneda 3 3 2 2" xfId="912" xr:uid="{00000000-0005-0000-0000-00002F070000}"/>
    <cellStyle name="Moneda 3 3 2 2 2" xfId="2100" xr:uid="{00000000-0005-0000-0000-000030070000}"/>
    <cellStyle name="Moneda 3 3 2 3" xfId="2099" xr:uid="{00000000-0005-0000-0000-000031070000}"/>
    <cellStyle name="Moneda 3 3 3" xfId="913" xr:uid="{00000000-0005-0000-0000-000032070000}"/>
    <cellStyle name="Moneda 3 3 3 2" xfId="914" xr:uid="{00000000-0005-0000-0000-000033070000}"/>
    <cellStyle name="Moneda 3 3 3 2 2" xfId="2102" xr:uid="{00000000-0005-0000-0000-000034070000}"/>
    <cellStyle name="Moneda 3 3 3 3" xfId="2101" xr:uid="{00000000-0005-0000-0000-000035070000}"/>
    <cellStyle name="Moneda 3 3 4" xfId="915" xr:uid="{00000000-0005-0000-0000-000036070000}"/>
    <cellStyle name="Moneda 3 3 4 2" xfId="916" xr:uid="{00000000-0005-0000-0000-000037070000}"/>
    <cellStyle name="Moneda 3 3 4 2 2" xfId="2104" xr:uid="{00000000-0005-0000-0000-000038070000}"/>
    <cellStyle name="Moneda 3 3 4 3" xfId="2103" xr:uid="{00000000-0005-0000-0000-000039070000}"/>
    <cellStyle name="Moneda 3 3 5" xfId="917" xr:uid="{00000000-0005-0000-0000-00003A070000}"/>
    <cellStyle name="Moneda 3 3 5 2" xfId="918" xr:uid="{00000000-0005-0000-0000-00003B070000}"/>
    <cellStyle name="Moneda 3 3 5 2 2" xfId="2106" xr:uid="{00000000-0005-0000-0000-00003C070000}"/>
    <cellStyle name="Moneda 3 3 5 3" xfId="2105" xr:uid="{00000000-0005-0000-0000-00003D070000}"/>
    <cellStyle name="Moneda 3 3 6" xfId="919" xr:uid="{00000000-0005-0000-0000-00003E070000}"/>
    <cellStyle name="Moneda 3 3 6 2" xfId="920" xr:uid="{00000000-0005-0000-0000-00003F070000}"/>
    <cellStyle name="Moneda 3 3 6 2 2" xfId="2108" xr:uid="{00000000-0005-0000-0000-000040070000}"/>
    <cellStyle name="Moneda 3 3 6 3" xfId="2107" xr:uid="{00000000-0005-0000-0000-000041070000}"/>
    <cellStyle name="Moneda 3 3 7" xfId="921" xr:uid="{00000000-0005-0000-0000-000042070000}"/>
    <cellStyle name="Moneda 3 3 7 2" xfId="922" xr:uid="{00000000-0005-0000-0000-000043070000}"/>
    <cellStyle name="Moneda 3 3 7 2 2" xfId="2110" xr:uid="{00000000-0005-0000-0000-000044070000}"/>
    <cellStyle name="Moneda 3 3 7 3" xfId="2109" xr:uid="{00000000-0005-0000-0000-000045070000}"/>
    <cellStyle name="Moneda 3 3 8" xfId="923" xr:uid="{00000000-0005-0000-0000-000046070000}"/>
    <cellStyle name="Moneda 3 3 8 2" xfId="924" xr:uid="{00000000-0005-0000-0000-000047070000}"/>
    <cellStyle name="Moneda 3 3 8 2 2" xfId="2112" xr:uid="{00000000-0005-0000-0000-000048070000}"/>
    <cellStyle name="Moneda 3 3 8 3" xfId="2111" xr:uid="{00000000-0005-0000-0000-000049070000}"/>
    <cellStyle name="Moneda 3 3 9" xfId="925" xr:uid="{00000000-0005-0000-0000-00004A070000}"/>
    <cellStyle name="Moneda 3 3 9 2" xfId="926" xr:uid="{00000000-0005-0000-0000-00004B070000}"/>
    <cellStyle name="Moneda 3 3 9 2 2" xfId="2114" xr:uid="{00000000-0005-0000-0000-00004C070000}"/>
    <cellStyle name="Moneda 3 3 9 3" xfId="2113" xr:uid="{00000000-0005-0000-0000-00004D070000}"/>
    <cellStyle name="Moneda 3 4" xfId="927" xr:uid="{00000000-0005-0000-0000-00004E070000}"/>
    <cellStyle name="Moneda 3 4 10" xfId="928" xr:uid="{00000000-0005-0000-0000-00004F070000}"/>
    <cellStyle name="Moneda 3 4 10 2" xfId="929" xr:uid="{00000000-0005-0000-0000-000050070000}"/>
    <cellStyle name="Moneda 3 4 10 2 2" xfId="2117" xr:uid="{00000000-0005-0000-0000-000051070000}"/>
    <cellStyle name="Moneda 3 4 10 3" xfId="2116" xr:uid="{00000000-0005-0000-0000-000052070000}"/>
    <cellStyle name="Moneda 3 4 11" xfId="930" xr:uid="{00000000-0005-0000-0000-000053070000}"/>
    <cellStyle name="Moneda 3 4 11 2" xfId="931" xr:uid="{00000000-0005-0000-0000-000054070000}"/>
    <cellStyle name="Moneda 3 4 11 2 2" xfId="2119" xr:uid="{00000000-0005-0000-0000-000055070000}"/>
    <cellStyle name="Moneda 3 4 11 3" xfId="2118" xr:uid="{00000000-0005-0000-0000-000056070000}"/>
    <cellStyle name="Moneda 3 4 12" xfId="932" xr:uid="{00000000-0005-0000-0000-000057070000}"/>
    <cellStyle name="Moneda 3 4 12 2" xfId="933" xr:uid="{00000000-0005-0000-0000-000058070000}"/>
    <cellStyle name="Moneda 3 4 12 2 2" xfId="2121" xr:uid="{00000000-0005-0000-0000-000059070000}"/>
    <cellStyle name="Moneda 3 4 12 3" xfId="2120" xr:uid="{00000000-0005-0000-0000-00005A070000}"/>
    <cellStyle name="Moneda 3 4 13" xfId="934" xr:uid="{00000000-0005-0000-0000-00005B070000}"/>
    <cellStyle name="Moneda 3 4 13 2" xfId="935" xr:uid="{00000000-0005-0000-0000-00005C070000}"/>
    <cellStyle name="Moneda 3 4 13 2 2" xfId="2123" xr:uid="{00000000-0005-0000-0000-00005D070000}"/>
    <cellStyle name="Moneda 3 4 13 3" xfId="2122" xr:uid="{00000000-0005-0000-0000-00005E070000}"/>
    <cellStyle name="Moneda 3 4 14" xfId="936" xr:uid="{00000000-0005-0000-0000-00005F070000}"/>
    <cellStyle name="Moneda 3 4 14 2" xfId="937" xr:uid="{00000000-0005-0000-0000-000060070000}"/>
    <cellStyle name="Moneda 3 4 14 2 2" xfId="2125" xr:uid="{00000000-0005-0000-0000-000061070000}"/>
    <cellStyle name="Moneda 3 4 14 3" xfId="2124" xr:uid="{00000000-0005-0000-0000-000062070000}"/>
    <cellStyle name="Moneda 3 4 15" xfId="938" xr:uid="{00000000-0005-0000-0000-000063070000}"/>
    <cellStyle name="Moneda 3 4 15 2" xfId="2126" xr:uid="{00000000-0005-0000-0000-000064070000}"/>
    <cellStyle name="Moneda 3 4 16" xfId="2115" xr:uid="{00000000-0005-0000-0000-000065070000}"/>
    <cellStyle name="Moneda 3 4 2" xfId="939" xr:uid="{00000000-0005-0000-0000-000066070000}"/>
    <cellStyle name="Moneda 3 4 2 2" xfId="940" xr:uid="{00000000-0005-0000-0000-000067070000}"/>
    <cellStyle name="Moneda 3 4 2 2 2" xfId="2128" xr:uid="{00000000-0005-0000-0000-000068070000}"/>
    <cellStyle name="Moneda 3 4 2 3" xfId="2127" xr:uid="{00000000-0005-0000-0000-000069070000}"/>
    <cellStyle name="Moneda 3 4 3" xfId="941" xr:uid="{00000000-0005-0000-0000-00006A070000}"/>
    <cellStyle name="Moneda 3 4 3 2" xfId="942" xr:uid="{00000000-0005-0000-0000-00006B070000}"/>
    <cellStyle name="Moneda 3 4 3 2 2" xfId="2130" xr:uid="{00000000-0005-0000-0000-00006C070000}"/>
    <cellStyle name="Moneda 3 4 3 3" xfId="2129" xr:uid="{00000000-0005-0000-0000-00006D070000}"/>
    <cellStyle name="Moneda 3 4 4" xfId="943" xr:uid="{00000000-0005-0000-0000-00006E070000}"/>
    <cellStyle name="Moneda 3 4 4 2" xfId="944" xr:uid="{00000000-0005-0000-0000-00006F070000}"/>
    <cellStyle name="Moneda 3 4 4 2 2" xfId="2132" xr:uid="{00000000-0005-0000-0000-000070070000}"/>
    <cellStyle name="Moneda 3 4 4 3" xfId="2131" xr:uid="{00000000-0005-0000-0000-000071070000}"/>
    <cellStyle name="Moneda 3 4 5" xfId="945" xr:uid="{00000000-0005-0000-0000-000072070000}"/>
    <cellStyle name="Moneda 3 4 5 2" xfId="946" xr:uid="{00000000-0005-0000-0000-000073070000}"/>
    <cellStyle name="Moneda 3 4 5 2 2" xfId="2134" xr:uid="{00000000-0005-0000-0000-000074070000}"/>
    <cellStyle name="Moneda 3 4 5 3" xfId="2133" xr:uid="{00000000-0005-0000-0000-000075070000}"/>
    <cellStyle name="Moneda 3 4 6" xfId="947" xr:uid="{00000000-0005-0000-0000-000076070000}"/>
    <cellStyle name="Moneda 3 4 6 2" xfId="948" xr:uid="{00000000-0005-0000-0000-000077070000}"/>
    <cellStyle name="Moneda 3 4 6 2 2" xfId="2136" xr:uid="{00000000-0005-0000-0000-000078070000}"/>
    <cellStyle name="Moneda 3 4 6 3" xfId="2135" xr:uid="{00000000-0005-0000-0000-000079070000}"/>
    <cellStyle name="Moneda 3 4 7" xfId="949" xr:uid="{00000000-0005-0000-0000-00007A070000}"/>
    <cellStyle name="Moneda 3 4 7 2" xfId="950" xr:uid="{00000000-0005-0000-0000-00007B070000}"/>
    <cellStyle name="Moneda 3 4 7 2 2" xfId="2138" xr:uid="{00000000-0005-0000-0000-00007C070000}"/>
    <cellStyle name="Moneda 3 4 7 3" xfId="2137" xr:uid="{00000000-0005-0000-0000-00007D070000}"/>
    <cellStyle name="Moneda 3 4 8" xfId="951" xr:uid="{00000000-0005-0000-0000-00007E070000}"/>
    <cellStyle name="Moneda 3 4 8 2" xfId="952" xr:uid="{00000000-0005-0000-0000-00007F070000}"/>
    <cellStyle name="Moneda 3 4 8 2 2" xfId="2140" xr:uid="{00000000-0005-0000-0000-000080070000}"/>
    <cellStyle name="Moneda 3 4 8 3" xfId="2139" xr:uid="{00000000-0005-0000-0000-000081070000}"/>
    <cellStyle name="Moneda 3 4 9" xfId="953" xr:uid="{00000000-0005-0000-0000-000082070000}"/>
    <cellStyle name="Moneda 3 4 9 2" xfId="954" xr:uid="{00000000-0005-0000-0000-000083070000}"/>
    <cellStyle name="Moneda 3 4 9 2 2" xfId="2142" xr:uid="{00000000-0005-0000-0000-000084070000}"/>
    <cellStyle name="Moneda 3 4 9 3" xfId="2141" xr:uid="{00000000-0005-0000-0000-000085070000}"/>
    <cellStyle name="Moneda 3 5" xfId="955" xr:uid="{00000000-0005-0000-0000-000086070000}"/>
    <cellStyle name="Moneda 3 5 10" xfId="956" xr:uid="{00000000-0005-0000-0000-000087070000}"/>
    <cellStyle name="Moneda 3 5 10 2" xfId="957" xr:uid="{00000000-0005-0000-0000-000088070000}"/>
    <cellStyle name="Moneda 3 5 10 2 2" xfId="2145" xr:uid="{00000000-0005-0000-0000-000089070000}"/>
    <cellStyle name="Moneda 3 5 10 3" xfId="2144" xr:uid="{00000000-0005-0000-0000-00008A070000}"/>
    <cellStyle name="Moneda 3 5 11" xfId="958" xr:uid="{00000000-0005-0000-0000-00008B070000}"/>
    <cellStyle name="Moneda 3 5 11 2" xfId="959" xr:uid="{00000000-0005-0000-0000-00008C070000}"/>
    <cellStyle name="Moneda 3 5 11 2 2" xfId="2147" xr:uid="{00000000-0005-0000-0000-00008D070000}"/>
    <cellStyle name="Moneda 3 5 11 3" xfId="2146" xr:uid="{00000000-0005-0000-0000-00008E070000}"/>
    <cellStyle name="Moneda 3 5 12" xfId="960" xr:uid="{00000000-0005-0000-0000-00008F070000}"/>
    <cellStyle name="Moneda 3 5 12 2" xfId="961" xr:uid="{00000000-0005-0000-0000-000090070000}"/>
    <cellStyle name="Moneda 3 5 12 2 2" xfId="2149" xr:uid="{00000000-0005-0000-0000-000091070000}"/>
    <cellStyle name="Moneda 3 5 12 3" xfId="2148" xr:uid="{00000000-0005-0000-0000-000092070000}"/>
    <cellStyle name="Moneda 3 5 13" xfId="962" xr:uid="{00000000-0005-0000-0000-000093070000}"/>
    <cellStyle name="Moneda 3 5 13 2" xfId="963" xr:uid="{00000000-0005-0000-0000-000094070000}"/>
    <cellStyle name="Moneda 3 5 13 2 2" xfId="2151" xr:uid="{00000000-0005-0000-0000-000095070000}"/>
    <cellStyle name="Moneda 3 5 13 3" xfId="2150" xr:uid="{00000000-0005-0000-0000-000096070000}"/>
    <cellStyle name="Moneda 3 5 14" xfId="964" xr:uid="{00000000-0005-0000-0000-000097070000}"/>
    <cellStyle name="Moneda 3 5 14 2" xfId="965" xr:uid="{00000000-0005-0000-0000-000098070000}"/>
    <cellStyle name="Moneda 3 5 14 2 2" xfId="2153" xr:uid="{00000000-0005-0000-0000-000099070000}"/>
    <cellStyle name="Moneda 3 5 14 3" xfId="2152" xr:uid="{00000000-0005-0000-0000-00009A070000}"/>
    <cellStyle name="Moneda 3 5 15" xfId="966" xr:uid="{00000000-0005-0000-0000-00009B070000}"/>
    <cellStyle name="Moneda 3 5 15 2" xfId="2154" xr:uid="{00000000-0005-0000-0000-00009C070000}"/>
    <cellStyle name="Moneda 3 5 16" xfId="2143" xr:uid="{00000000-0005-0000-0000-00009D070000}"/>
    <cellStyle name="Moneda 3 5 2" xfId="967" xr:uid="{00000000-0005-0000-0000-00009E070000}"/>
    <cellStyle name="Moneda 3 5 2 2" xfId="968" xr:uid="{00000000-0005-0000-0000-00009F070000}"/>
    <cellStyle name="Moneda 3 5 2 2 2" xfId="2156" xr:uid="{00000000-0005-0000-0000-0000A0070000}"/>
    <cellStyle name="Moneda 3 5 2 3" xfId="2155" xr:uid="{00000000-0005-0000-0000-0000A1070000}"/>
    <cellStyle name="Moneda 3 5 3" xfId="969" xr:uid="{00000000-0005-0000-0000-0000A2070000}"/>
    <cellStyle name="Moneda 3 5 3 2" xfId="970" xr:uid="{00000000-0005-0000-0000-0000A3070000}"/>
    <cellStyle name="Moneda 3 5 3 2 2" xfId="2158" xr:uid="{00000000-0005-0000-0000-0000A4070000}"/>
    <cellStyle name="Moneda 3 5 3 3" xfId="2157" xr:uid="{00000000-0005-0000-0000-0000A5070000}"/>
    <cellStyle name="Moneda 3 5 4" xfId="971" xr:uid="{00000000-0005-0000-0000-0000A6070000}"/>
    <cellStyle name="Moneda 3 5 4 2" xfId="972" xr:uid="{00000000-0005-0000-0000-0000A7070000}"/>
    <cellStyle name="Moneda 3 5 4 2 2" xfId="2160" xr:uid="{00000000-0005-0000-0000-0000A8070000}"/>
    <cellStyle name="Moneda 3 5 4 3" xfId="2159" xr:uid="{00000000-0005-0000-0000-0000A9070000}"/>
    <cellStyle name="Moneda 3 5 5" xfId="973" xr:uid="{00000000-0005-0000-0000-0000AA070000}"/>
    <cellStyle name="Moneda 3 5 5 2" xfId="974" xr:uid="{00000000-0005-0000-0000-0000AB070000}"/>
    <cellStyle name="Moneda 3 5 5 2 2" xfId="2162" xr:uid="{00000000-0005-0000-0000-0000AC070000}"/>
    <cellStyle name="Moneda 3 5 5 3" xfId="2161" xr:uid="{00000000-0005-0000-0000-0000AD070000}"/>
    <cellStyle name="Moneda 3 5 6" xfId="975" xr:uid="{00000000-0005-0000-0000-0000AE070000}"/>
    <cellStyle name="Moneda 3 5 6 2" xfId="976" xr:uid="{00000000-0005-0000-0000-0000AF070000}"/>
    <cellStyle name="Moneda 3 5 6 2 2" xfId="2164" xr:uid="{00000000-0005-0000-0000-0000B0070000}"/>
    <cellStyle name="Moneda 3 5 6 3" xfId="2163" xr:uid="{00000000-0005-0000-0000-0000B1070000}"/>
    <cellStyle name="Moneda 3 5 7" xfId="977" xr:uid="{00000000-0005-0000-0000-0000B2070000}"/>
    <cellStyle name="Moneda 3 5 7 2" xfId="978" xr:uid="{00000000-0005-0000-0000-0000B3070000}"/>
    <cellStyle name="Moneda 3 5 7 2 2" xfId="2166" xr:uid="{00000000-0005-0000-0000-0000B4070000}"/>
    <cellStyle name="Moneda 3 5 7 3" xfId="2165" xr:uid="{00000000-0005-0000-0000-0000B5070000}"/>
    <cellStyle name="Moneda 3 5 8" xfId="979" xr:uid="{00000000-0005-0000-0000-0000B6070000}"/>
    <cellStyle name="Moneda 3 5 8 2" xfId="980" xr:uid="{00000000-0005-0000-0000-0000B7070000}"/>
    <cellStyle name="Moneda 3 5 8 2 2" xfId="2168" xr:uid="{00000000-0005-0000-0000-0000B8070000}"/>
    <cellStyle name="Moneda 3 5 8 3" xfId="2167" xr:uid="{00000000-0005-0000-0000-0000B9070000}"/>
    <cellStyle name="Moneda 3 5 9" xfId="981" xr:uid="{00000000-0005-0000-0000-0000BA070000}"/>
    <cellStyle name="Moneda 3 5 9 2" xfId="982" xr:uid="{00000000-0005-0000-0000-0000BB070000}"/>
    <cellStyle name="Moneda 3 5 9 2 2" xfId="2170" xr:uid="{00000000-0005-0000-0000-0000BC070000}"/>
    <cellStyle name="Moneda 3 5 9 3" xfId="2169" xr:uid="{00000000-0005-0000-0000-0000BD070000}"/>
    <cellStyle name="Moneda 3 6" xfId="983" xr:uid="{00000000-0005-0000-0000-0000BE070000}"/>
    <cellStyle name="Moneda 3 6 10" xfId="984" xr:uid="{00000000-0005-0000-0000-0000BF070000}"/>
    <cellStyle name="Moneda 3 6 10 2" xfId="985" xr:uid="{00000000-0005-0000-0000-0000C0070000}"/>
    <cellStyle name="Moneda 3 6 10 2 2" xfId="2173" xr:uid="{00000000-0005-0000-0000-0000C1070000}"/>
    <cellStyle name="Moneda 3 6 10 3" xfId="2172" xr:uid="{00000000-0005-0000-0000-0000C2070000}"/>
    <cellStyle name="Moneda 3 6 11" xfId="986" xr:uid="{00000000-0005-0000-0000-0000C3070000}"/>
    <cellStyle name="Moneda 3 6 11 2" xfId="987" xr:uid="{00000000-0005-0000-0000-0000C4070000}"/>
    <cellStyle name="Moneda 3 6 11 2 2" xfId="2175" xr:uid="{00000000-0005-0000-0000-0000C5070000}"/>
    <cellStyle name="Moneda 3 6 11 3" xfId="2174" xr:uid="{00000000-0005-0000-0000-0000C6070000}"/>
    <cellStyle name="Moneda 3 6 12" xfId="988" xr:uid="{00000000-0005-0000-0000-0000C7070000}"/>
    <cellStyle name="Moneda 3 6 12 2" xfId="989" xr:uid="{00000000-0005-0000-0000-0000C8070000}"/>
    <cellStyle name="Moneda 3 6 12 2 2" xfId="2177" xr:uid="{00000000-0005-0000-0000-0000C9070000}"/>
    <cellStyle name="Moneda 3 6 12 3" xfId="2176" xr:uid="{00000000-0005-0000-0000-0000CA070000}"/>
    <cellStyle name="Moneda 3 6 13" xfId="990" xr:uid="{00000000-0005-0000-0000-0000CB070000}"/>
    <cellStyle name="Moneda 3 6 13 2" xfId="991" xr:uid="{00000000-0005-0000-0000-0000CC070000}"/>
    <cellStyle name="Moneda 3 6 13 2 2" xfId="2179" xr:uid="{00000000-0005-0000-0000-0000CD070000}"/>
    <cellStyle name="Moneda 3 6 13 3" xfId="2178" xr:uid="{00000000-0005-0000-0000-0000CE070000}"/>
    <cellStyle name="Moneda 3 6 14" xfId="992" xr:uid="{00000000-0005-0000-0000-0000CF070000}"/>
    <cellStyle name="Moneda 3 6 14 2" xfId="993" xr:uid="{00000000-0005-0000-0000-0000D0070000}"/>
    <cellStyle name="Moneda 3 6 14 2 2" xfId="2181" xr:uid="{00000000-0005-0000-0000-0000D1070000}"/>
    <cellStyle name="Moneda 3 6 14 3" xfId="2180" xr:uid="{00000000-0005-0000-0000-0000D2070000}"/>
    <cellStyle name="Moneda 3 6 15" xfId="994" xr:uid="{00000000-0005-0000-0000-0000D3070000}"/>
    <cellStyle name="Moneda 3 6 15 2" xfId="2182" xr:uid="{00000000-0005-0000-0000-0000D4070000}"/>
    <cellStyle name="Moneda 3 6 16" xfId="2171" xr:uid="{00000000-0005-0000-0000-0000D5070000}"/>
    <cellStyle name="Moneda 3 6 2" xfId="995" xr:uid="{00000000-0005-0000-0000-0000D6070000}"/>
    <cellStyle name="Moneda 3 6 2 2" xfId="996" xr:uid="{00000000-0005-0000-0000-0000D7070000}"/>
    <cellStyle name="Moneda 3 6 2 2 2" xfId="2184" xr:uid="{00000000-0005-0000-0000-0000D8070000}"/>
    <cellStyle name="Moneda 3 6 2 3" xfId="2183" xr:uid="{00000000-0005-0000-0000-0000D9070000}"/>
    <cellStyle name="Moneda 3 6 3" xfId="997" xr:uid="{00000000-0005-0000-0000-0000DA070000}"/>
    <cellStyle name="Moneda 3 6 3 2" xfId="998" xr:uid="{00000000-0005-0000-0000-0000DB070000}"/>
    <cellStyle name="Moneda 3 6 3 2 2" xfId="2186" xr:uid="{00000000-0005-0000-0000-0000DC070000}"/>
    <cellStyle name="Moneda 3 6 3 3" xfId="2185" xr:uid="{00000000-0005-0000-0000-0000DD070000}"/>
    <cellStyle name="Moneda 3 6 4" xfId="999" xr:uid="{00000000-0005-0000-0000-0000DE070000}"/>
    <cellStyle name="Moneda 3 6 4 2" xfId="1000" xr:uid="{00000000-0005-0000-0000-0000DF070000}"/>
    <cellStyle name="Moneda 3 6 4 2 2" xfId="2188" xr:uid="{00000000-0005-0000-0000-0000E0070000}"/>
    <cellStyle name="Moneda 3 6 4 3" xfId="2187" xr:uid="{00000000-0005-0000-0000-0000E1070000}"/>
    <cellStyle name="Moneda 3 6 5" xfId="1001" xr:uid="{00000000-0005-0000-0000-0000E2070000}"/>
    <cellStyle name="Moneda 3 6 5 2" xfId="1002" xr:uid="{00000000-0005-0000-0000-0000E3070000}"/>
    <cellStyle name="Moneda 3 6 5 2 2" xfId="2190" xr:uid="{00000000-0005-0000-0000-0000E4070000}"/>
    <cellStyle name="Moneda 3 6 5 3" xfId="2189" xr:uid="{00000000-0005-0000-0000-0000E5070000}"/>
    <cellStyle name="Moneda 3 6 6" xfId="1003" xr:uid="{00000000-0005-0000-0000-0000E6070000}"/>
    <cellStyle name="Moneda 3 6 6 2" xfId="1004" xr:uid="{00000000-0005-0000-0000-0000E7070000}"/>
    <cellStyle name="Moneda 3 6 6 2 2" xfId="2192" xr:uid="{00000000-0005-0000-0000-0000E8070000}"/>
    <cellStyle name="Moneda 3 6 6 3" xfId="2191" xr:uid="{00000000-0005-0000-0000-0000E9070000}"/>
    <cellStyle name="Moneda 3 6 7" xfId="1005" xr:uid="{00000000-0005-0000-0000-0000EA070000}"/>
    <cellStyle name="Moneda 3 6 7 2" xfId="1006" xr:uid="{00000000-0005-0000-0000-0000EB070000}"/>
    <cellStyle name="Moneda 3 6 7 2 2" xfId="2194" xr:uid="{00000000-0005-0000-0000-0000EC070000}"/>
    <cellStyle name="Moneda 3 6 7 3" xfId="2193" xr:uid="{00000000-0005-0000-0000-0000ED070000}"/>
    <cellStyle name="Moneda 3 6 8" xfId="1007" xr:uid="{00000000-0005-0000-0000-0000EE070000}"/>
    <cellStyle name="Moneda 3 6 8 2" xfId="1008" xr:uid="{00000000-0005-0000-0000-0000EF070000}"/>
    <cellStyle name="Moneda 3 6 8 2 2" xfId="2196" xr:uid="{00000000-0005-0000-0000-0000F0070000}"/>
    <cellStyle name="Moneda 3 6 8 3" xfId="2195" xr:uid="{00000000-0005-0000-0000-0000F1070000}"/>
    <cellStyle name="Moneda 3 6 9" xfId="1009" xr:uid="{00000000-0005-0000-0000-0000F2070000}"/>
    <cellStyle name="Moneda 3 6 9 2" xfId="1010" xr:uid="{00000000-0005-0000-0000-0000F3070000}"/>
    <cellStyle name="Moneda 3 6 9 2 2" xfId="2198" xr:uid="{00000000-0005-0000-0000-0000F4070000}"/>
    <cellStyle name="Moneda 3 6 9 3" xfId="2197" xr:uid="{00000000-0005-0000-0000-0000F5070000}"/>
    <cellStyle name="Moneda 3 7" xfId="1011" xr:uid="{00000000-0005-0000-0000-0000F6070000}"/>
    <cellStyle name="Moneda 3 7 10" xfId="1012" xr:uid="{00000000-0005-0000-0000-0000F7070000}"/>
    <cellStyle name="Moneda 3 7 10 2" xfId="1013" xr:uid="{00000000-0005-0000-0000-0000F8070000}"/>
    <cellStyle name="Moneda 3 7 10 2 2" xfId="2201" xr:uid="{00000000-0005-0000-0000-0000F9070000}"/>
    <cellStyle name="Moneda 3 7 10 3" xfId="2200" xr:uid="{00000000-0005-0000-0000-0000FA070000}"/>
    <cellStyle name="Moneda 3 7 11" xfId="1014" xr:uid="{00000000-0005-0000-0000-0000FB070000}"/>
    <cellStyle name="Moneda 3 7 11 2" xfId="1015" xr:uid="{00000000-0005-0000-0000-0000FC070000}"/>
    <cellStyle name="Moneda 3 7 11 2 2" xfId="2203" xr:uid="{00000000-0005-0000-0000-0000FD070000}"/>
    <cellStyle name="Moneda 3 7 11 3" xfId="2202" xr:uid="{00000000-0005-0000-0000-0000FE070000}"/>
    <cellStyle name="Moneda 3 7 12" xfId="1016" xr:uid="{00000000-0005-0000-0000-0000FF070000}"/>
    <cellStyle name="Moneda 3 7 12 2" xfId="1017" xr:uid="{00000000-0005-0000-0000-000000080000}"/>
    <cellStyle name="Moneda 3 7 12 2 2" xfId="2205" xr:uid="{00000000-0005-0000-0000-000001080000}"/>
    <cellStyle name="Moneda 3 7 12 3" xfId="2204" xr:uid="{00000000-0005-0000-0000-000002080000}"/>
    <cellStyle name="Moneda 3 7 13" xfId="1018" xr:uid="{00000000-0005-0000-0000-000003080000}"/>
    <cellStyle name="Moneda 3 7 13 2" xfId="1019" xr:uid="{00000000-0005-0000-0000-000004080000}"/>
    <cellStyle name="Moneda 3 7 13 2 2" xfId="2207" xr:uid="{00000000-0005-0000-0000-000005080000}"/>
    <cellStyle name="Moneda 3 7 13 3" xfId="2206" xr:uid="{00000000-0005-0000-0000-000006080000}"/>
    <cellStyle name="Moneda 3 7 14" xfId="1020" xr:uid="{00000000-0005-0000-0000-000007080000}"/>
    <cellStyle name="Moneda 3 7 14 2" xfId="1021" xr:uid="{00000000-0005-0000-0000-000008080000}"/>
    <cellStyle name="Moneda 3 7 14 2 2" xfId="2209" xr:uid="{00000000-0005-0000-0000-000009080000}"/>
    <cellStyle name="Moneda 3 7 14 3" xfId="2208" xr:uid="{00000000-0005-0000-0000-00000A080000}"/>
    <cellStyle name="Moneda 3 7 15" xfId="1022" xr:uid="{00000000-0005-0000-0000-00000B080000}"/>
    <cellStyle name="Moneda 3 7 15 2" xfId="2210" xr:uid="{00000000-0005-0000-0000-00000C080000}"/>
    <cellStyle name="Moneda 3 7 16" xfId="2199" xr:uid="{00000000-0005-0000-0000-00000D080000}"/>
    <cellStyle name="Moneda 3 7 2" xfId="1023" xr:uid="{00000000-0005-0000-0000-00000E080000}"/>
    <cellStyle name="Moneda 3 7 2 2" xfId="1024" xr:uid="{00000000-0005-0000-0000-00000F080000}"/>
    <cellStyle name="Moneda 3 7 2 2 2" xfId="2212" xr:uid="{00000000-0005-0000-0000-000010080000}"/>
    <cellStyle name="Moneda 3 7 2 3" xfId="2211" xr:uid="{00000000-0005-0000-0000-000011080000}"/>
    <cellStyle name="Moneda 3 7 3" xfId="1025" xr:uid="{00000000-0005-0000-0000-000012080000}"/>
    <cellStyle name="Moneda 3 7 3 2" xfId="1026" xr:uid="{00000000-0005-0000-0000-000013080000}"/>
    <cellStyle name="Moneda 3 7 3 2 2" xfId="2214" xr:uid="{00000000-0005-0000-0000-000014080000}"/>
    <cellStyle name="Moneda 3 7 3 3" xfId="2213" xr:uid="{00000000-0005-0000-0000-000015080000}"/>
    <cellStyle name="Moneda 3 7 4" xfId="1027" xr:uid="{00000000-0005-0000-0000-000016080000}"/>
    <cellStyle name="Moneda 3 7 4 2" xfId="1028" xr:uid="{00000000-0005-0000-0000-000017080000}"/>
    <cellStyle name="Moneda 3 7 4 2 2" xfId="2216" xr:uid="{00000000-0005-0000-0000-000018080000}"/>
    <cellStyle name="Moneda 3 7 4 3" xfId="2215" xr:uid="{00000000-0005-0000-0000-000019080000}"/>
    <cellStyle name="Moneda 3 7 5" xfId="1029" xr:uid="{00000000-0005-0000-0000-00001A080000}"/>
    <cellStyle name="Moneda 3 7 5 2" xfId="1030" xr:uid="{00000000-0005-0000-0000-00001B080000}"/>
    <cellStyle name="Moneda 3 7 5 2 2" xfId="2218" xr:uid="{00000000-0005-0000-0000-00001C080000}"/>
    <cellStyle name="Moneda 3 7 5 3" xfId="2217" xr:uid="{00000000-0005-0000-0000-00001D080000}"/>
    <cellStyle name="Moneda 3 7 6" xfId="1031" xr:uid="{00000000-0005-0000-0000-00001E080000}"/>
    <cellStyle name="Moneda 3 7 6 2" xfId="1032" xr:uid="{00000000-0005-0000-0000-00001F080000}"/>
    <cellStyle name="Moneda 3 7 6 2 2" xfId="2220" xr:uid="{00000000-0005-0000-0000-000020080000}"/>
    <cellStyle name="Moneda 3 7 6 3" xfId="2219" xr:uid="{00000000-0005-0000-0000-000021080000}"/>
    <cellStyle name="Moneda 3 7 7" xfId="1033" xr:uid="{00000000-0005-0000-0000-000022080000}"/>
    <cellStyle name="Moneda 3 7 7 2" xfId="1034" xr:uid="{00000000-0005-0000-0000-000023080000}"/>
    <cellStyle name="Moneda 3 7 7 2 2" xfId="2222" xr:uid="{00000000-0005-0000-0000-000024080000}"/>
    <cellStyle name="Moneda 3 7 7 3" xfId="2221" xr:uid="{00000000-0005-0000-0000-000025080000}"/>
    <cellStyle name="Moneda 3 7 8" xfId="1035" xr:uid="{00000000-0005-0000-0000-000026080000}"/>
    <cellStyle name="Moneda 3 7 8 2" xfId="1036" xr:uid="{00000000-0005-0000-0000-000027080000}"/>
    <cellStyle name="Moneda 3 7 8 2 2" xfId="2224" xr:uid="{00000000-0005-0000-0000-000028080000}"/>
    <cellStyle name="Moneda 3 7 8 3" xfId="2223" xr:uid="{00000000-0005-0000-0000-000029080000}"/>
    <cellStyle name="Moneda 3 7 9" xfId="1037" xr:uid="{00000000-0005-0000-0000-00002A080000}"/>
    <cellStyle name="Moneda 3 7 9 2" xfId="1038" xr:uid="{00000000-0005-0000-0000-00002B080000}"/>
    <cellStyle name="Moneda 3 7 9 2 2" xfId="2226" xr:uid="{00000000-0005-0000-0000-00002C080000}"/>
    <cellStyle name="Moneda 3 7 9 3" xfId="2225" xr:uid="{00000000-0005-0000-0000-00002D080000}"/>
    <cellStyle name="Moneda 3 8" xfId="1039" xr:uid="{00000000-0005-0000-0000-00002E080000}"/>
    <cellStyle name="Moneda 3 8 10" xfId="1040" xr:uid="{00000000-0005-0000-0000-00002F080000}"/>
    <cellStyle name="Moneda 3 8 10 2" xfId="1041" xr:uid="{00000000-0005-0000-0000-000030080000}"/>
    <cellStyle name="Moneda 3 8 10 2 2" xfId="2229" xr:uid="{00000000-0005-0000-0000-000031080000}"/>
    <cellStyle name="Moneda 3 8 10 3" xfId="2228" xr:uid="{00000000-0005-0000-0000-000032080000}"/>
    <cellStyle name="Moneda 3 8 11" xfId="1042" xr:uid="{00000000-0005-0000-0000-000033080000}"/>
    <cellStyle name="Moneda 3 8 11 2" xfId="1043" xr:uid="{00000000-0005-0000-0000-000034080000}"/>
    <cellStyle name="Moneda 3 8 11 2 2" xfId="2231" xr:uid="{00000000-0005-0000-0000-000035080000}"/>
    <cellStyle name="Moneda 3 8 11 3" xfId="2230" xr:uid="{00000000-0005-0000-0000-000036080000}"/>
    <cellStyle name="Moneda 3 8 12" xfId="1044" xr:uid="{00000000-0005-0000-0000-000037080000}"/>
    <cellStyle name="Moneda 3 8 12 2" xfId="1045" xr:uid="{00000000-0005-0000-0000-000038080000}"/>
    <cellStyle name="Moneda 3 8 12 2 2" xfId="2233" xr:uid="{00000000-0005-0000-0000-000039080000}"/>
    <cellStyle name="Moneda 3 8 12 3" xfId="2232" xr:uid="{00000000-0005-0000-0000-00003A080000}"/>
    <cellStyle name="Moneda 3 8 13" xfId="1046" xr:uid="{00000000-0005-0000-0000-00003B080000}"/>
    <cellStyle name="Moneda 3 8 13 2" xfId="1047" xr:uid="{00000000-0005-0000-0000-00003C080000}"/>
    <cellStyle name="Moneda 3 8 13 2 2" xfId="2235" xr:uid="{00000000-0005-0000-0000-00003D080000}"/>
    <cellStyle name="Moneda 3 8 13 3" xfId="2234" xr:uid="{00000000-0005-0000-0000-00003E080000}"/>
    <cellStyle name="Moneda 3 8 14" xfId="1048" xr:uid="{00000000-0005-0000-0000-00003F080000}"/>
    <cellStyle name="Moneda 3 8 14 2" xfId="1049" xr:uid="{00000000-0005-0000-0000-000040080000}"/>
    <cellStyle name="Moneda 3 8 14 2 2" xfId="2237" xr:uid="{00000000-0005-0000-0000-000041080000}"/>
    <cellStyle name="Moneda 3 8 14 3" xfId="2236" xr:uid="{00000000-0005-0000-0000-000042080000}"/>
    <cellStyle name="Moneda 3 8 15" xfId="1050" xr:uid="{00000000-0005-0000-0000-000043080000}"/>
    <cellStyle name="Moneda 3 8 15 2" xfId="2238" xr:uid="{00000000-0005-0000-0000-000044080000}"/>
    <cellStyle name="Moneda 3 8 16" xfId="2227" xr:uid="{00000000-0005-0000-0000-000045080000}"/>
    <cellStyle name="Moneda 3 8 2" xfId="1051" xr:uid="{00000000-0005-0000-0000-000046080000}"/>
    <cellStyle name="Moneda 3 8 2 2" xfId="1052" xr:uid="{00000000-0005-0000-0000-000047080000}"/>
    <cellStyle name="Moneda 3 8 2 2 2" xfId="2240" xr:uid="{00000000-0005-0000-0000-000048080000}"/>
    <cellStyle name="Moneda 3 8 2 3" xfId="2239" xr:uid="{00000000-0005-0000-0000-000049080000}"/>
    <cellStyle name="Moneda 3 8 3" xfId="1053" xr:uid="{00000000-0005-0000-0000-00004A080000}"/>
    <cellStyle name="Moneda 3 8 3 2" xfId="1054" xr:uid="{00000000-0005-0000-0000-00004B080000}"/>
    <cellStyle name="Moneda 3 8 3 2 2" xfId="2242" xr:uid="{00000000-0005-0000-0000-00004C080000}"/>
    <cellStyle name="Moneda 3 8 3 3" xfId="2241" xr:uid="{00000000-0005-0000-0000-00004D080000}"/>
    <cellStyle name="Moneda 3 8 4" xfId="1055" xr:uid="{00000000-0005-0000-0000-00004E080000}"/>
    <cellStyle name="Moneda 3 8 4 2" xfId="1056" xr:uid="{00000000-0005-0000-0000-00004F080000}"/>
    <cellStyle name="Moneda 3 8 4 2 2" xfId="2244" xr:uid="{00000000-0005-0000-0000-000050080000}"/>
    <cellStyle name="Moneda 3 8 4 3" xfId="2243" xr:uid="{00000000-0005-0000-0000-000051080000}"/>
    <cellStyle name="Moneda 3 8 5" xfId="1057" xr:uid="{00000000-0005-0000-0000-000052080000}"/>
    <cellStyle name="Moneda 3 8 5 2" xfId="1058" xr:uid="{00000000-0005-0000-0000-000053080000}"/>
    <cellStyle name="Moneda 3 8 5 2 2" xfId="2246" xr:uid="{00000000-0005-0000-0000-000054080000}"/>
    <cellStyle name="Moneda 3 8 5 3" xfId="2245" xr:uid="{00000000-0005-0000-0000-000055080000}"/>
    <cellStyle name="Moneda 3 8 6" xfId="1059" xr:uid="{00000000-0005-0000-0000-000056080000}"/>
    <cellStyle name="Moneda 3 8 6 2" xfId="1060" xr:uid="{00000000-0005-0000-0000-000057080000}"/>
    <cellStyle name="Moneda 3 8 6 2 2" xfId="2248" xr:uid="{00000000-0005-0000-0000-000058080000}"/>
    <cellStyle name="Moneda 3 8 6 3" xfId="2247" xr:uid="{00000000-0005-0000-0000-000059080000}"/>
    <cellStyle name="Moneda 3 8 7" xfId="1061" xr:uid="{00000000-0005-0000-0000-00005A080000}"/>
    <cellStyle name="Moneda 3 8 7 2" xfId="1062" xr:uid="{00000000-0005-0000-0000-00005B080000}"/>
    <cellStyle name="Moneda 3 8 7 2 2" xfId="2250" xr:uid="{00000000-0005-0000-0000-00005C080000}"/>
    <cellStyle name="Moneda 3 8 7 3" xfId="2249" xr:uid="{00000000-0005-0000-0000-00005D080000}"/>
    <cellStyle name="Moneda 3 8 8" xfId="1063" xr:uid="{00000000-0005-0000-0000-00005E080000}"/>
    <cellStyle name="Moneda 3 8 8 2" xfId="1064" xr:uid="{00000000-0005-0000-0000-00005F080000}"/>
    <cellStyle name="Moneda 3 8 8 2 2" xfId="2252" xr:uid="{00000000-0005-0000-0000-000060080000}"/>
    <cellStyle name="Moneda 3 8 8 3" xfId="2251" xr:uid="{00000000-0005-0000-0000-000061080000}"/>
    <cellStyle name="Moneda 3 8 9" xfId="1065" xr:uid="{00000000-0005-0000-0000-000062080000}"/>
    <cellStyle name="Moneda 3 8 9 2" xfId="1066" xr:uid="{00000000-0005-0000-0000-000063080000}"/>
    <cellStyle name="Moneda 3 8 9 2 2" xfId="2254" xr:uid="{00000000-0005-0000-0000-000064080000}"/>
    <cellStyle name="Moneda 3 8 9 3" xfId="2253" xr:uid="{00000000-0005-0000-0000-000065080000}"/>
    <cellStyle name="Moneda 3 9" xfId="1067" xr:uid="{00000000-0005-0000-0000-000066080000}"/>
    <cellStyle name="Moneda 3 9 10" xfId="1068" xr:uid="{00000000-0005-0000-0000-000067080000}"/>
    <cellStyle name="Moneda 3 9 10 2" xfId="1069" xr:uid="{00000000-0005-0000-0000-000068080000}"/>
    <cellStyle name="Moneda 3 9 10 2 2" xfId="2257" xr:uid="{00000000-0005-0000-0000-000069080000}"/>
    <cellStyle name="Moneda 3 9 10 3" xfId="2256" xr:uid="{00000000-0005-0000-0000-00006A080000}"/>
    <cellStyle name="Moneda 3 9 11" xfId="1070" xr:uid="{00000000-0005-0000-0000-00006B080000}"/>
    <cellStyle name="Moneda 3 9 11 2" xfId="1071" xr:uid="{00000000-0005-0000-0000-00006C080000}"/>
    <cellStyle name="Moneda 3 9 11 2 2" xfId="2259" xr:uid="{00000000-0005-0000-0000-00006D080000}"/>
    <cellStyle name="Moneda 3 9 11 3" xfId="2258" xr:uid="{00000000-0005-0000-0000-00006E080000}"/>
    <cellStyle name="Moneda 3 9 12" xfId="1072" xr:uid="{00000000-0005-0000-0000-00006F080000}"/>
    <cellStyle name="Moneda 3 9 12 2" xfId="1073" xr:uid="{00000000-0005-0000-0000-000070080000}"/>
    <cellStyle name="Moneda 3 9 12 2 2" xfId="2261" xr:uid="{00000000-0005-0000-0000-000071080000}"/>
    <cellStyle name="Moneda 3 9 12 3" xfId="2260" xr:uid="{00000000-0005-0000-0000-000072080000}"/>
    <cellStyle name="Moneda 3 9 13" xfId="1074" xr:uid="{00000000-0005-0000-0000-000073080000}"/>
    <cellStyle name="Moneda 3 9 13 2" xfId="1075" xr:uid="{00000000-0005-0000-0000-000074080000}"/>
    <cellStyle name="Moneda 3 9 13 2 2" xfId="2263" xr:uid="{00000000-0005-0000-0000-000075080000}"/>
    <cellStyle name="Moneda 3 9 13 3" xfId="2262" xr:uid="{00000000-0005-0000-0000-000076080000}"/>
    <cellStyle name="Moneda 3 9 14" xfId="1076" xr:uid="{00000000-0005-0000-0000-000077080000}"/>
    <cellStyle name="Moneda 3 9 14 2" xfId="1077" xr:uid="{00000000-0005-0000-0000-000078080000}"/>
    <cellStyle name="Moneda 3 9 14 2 2" xfId="2265" xr:uid="{00000000-0005-0000-0000-000079080000}"/>
    <cellStyle name="Moneda 3 9 14 3" xfId="2264" xr:uid="{00000000-0005-0000-0000-00007A080000}"/>
    <cellStyle name="Moneda 3 9 15" xfId="1078" xr:uid="{00000000-0005-0000-0000-00007B080000}"/>
    <cellStyle name="Moneda 3 9 15 2" xfId="2266" xr:uid="{00000000-0005-0000-0000-00007C080000}"/>
    <cellStyle name="Moneda 3 9 16" xfId="2255" xr:uid="{00000000-0005-0000-0000-00007D080000}"/>
    <cellStyle name="Moneda 3 9 2" xfId="1079" xr:uid="{00000000-0005-0000-0000-00007E080000}"/>
    <cellStyle name="Moneda 3 9 2 2" xfId="1080" xr:uid="{00000000-0005-0000-0000-00007F080000}"/>
    <cellStyle name="Moneda 3 9 2 2 2" xfId="2268" xr:uid="{00000000-0005-0000-0000-000080080000}"/>
    <cellStyle name="Moneda 3 9 2 3" xfId="2267" xr:uid="{00000000-0005-0000-0000-000081080000}"/>
    <cellStyle name="Moneda 3 9 3" xfId="1081" xr:uid="{00000000-0005-0000-0000-000082080000}"/>
    <cellStyle name="Moneda 3 9 3 2" xfId="1082" xr:uid="{00000000-0005-0000-0000-000083080000}"/>
    <cellStyle name="Moneda 3 9 3 2 2" xfId="2270" xr:uid="{00000000-0005-0000-0000-000084080000}"/>
    <cellStyle name="Moneda 3 9 3 3" xfId="2269" xr:uid="{00000000-0005-0000-0000-000085080000}"/>
    <cellStyle name="Moneda 3 9 4" xfId="1083" xr:uid="{00000000-0005-0000-0000-000086080000}"/>
    <cellStyle name="Moneda 3 9 4 2" xfId="1084" xr:uid="{00000000-0005-0000-0000-000087080000}"/>
    <cellStyle name="Moneda 3 9 4 2 2" xfId="2272" xr:uid="{00000000-0005-0000-0000-000088080000}"/>
    <cellStyle name="Moneda 3 9 4 3" xfId="2271" xr:uid="{00000000-0005-0000-0000-000089080000}"/>
    <cellStyle name="Moneda 3 9 5" xfId="1085" xr:uid="{00000000-0005-0000-0000-00008A080000}"/>
    <cellStyle name="Moneda 3 9 5 2" xfId="1086" xr:uid="{00000000-0005-0000-0000-00008B080000}"/>
    <cellStyle name="Moneda 3 9 5 2 2" xfId="2274" xr:uid="{00000000-0005-0000-0000-00008C080000}"/>
    <cellStyle name="Moneda 3 9 5 3" xfId="2273" xr:uid="{00000000-0005-0000-0000-00008D080000}"/>
    <cellStyle name="Moneda 3 9 6" xfId="1087" xr:uid="{00000000-0005-0000-0000-00008E080000}"/>
    <cellStyle name="Moneda 3 9 6 2" xfId="1088" xr:uid="{00000000-0005-0000-0000-00008F080000}"/>
    <cellStyle name="Moneda 3 9 6 2 2" xfId="2276" xr:uid="{00000000-0005-0000-0000-000090080000}"/>
    <cellStyle name="Moneda 3 9 6 3" xfId="2275" xr:uid="{00000000-0005-0000-0000-000091080000}"/>
    <cellStyle name="Moneda 3 9 7" xfId="1089" xr:uid="{00000000-0005-0000-0000-000092080000}"/>
    <cellStyle name="Moneda 3 9 7 2" xfId="1090" xr:uid="{00000000-0005-0000-0000-000093080000}"/>
    <cellStyle name="Moneda 3 9 7 2 2" xfId="2278" xr:uid="{00000000-0005-0000-0000-000094080000}"/>
    <cellStyle name="Moneda 3 9 7 3" xfId="2277" xr:uid="{00000000-0005-0000-0000-000095080000}"/>
    <cellStyle name="Moneda 3 9 8" xfId="1091" xr:uid="{00000000-0005-0000-0000-000096080000}"/>
    <cellStyle name="Moneda 3 9 8 2" xfId="1092" xr:uid="{00000000-0005-0000-0000-000097080000}"/>
    <cellStyle name="Moneda 3 9 8 2 2" xfId="2280" xr:uid="{00000000-0005-0000-0000-000098080000}"/>
    <cellStyle name="Moneda 3 9 8 3" xfId="2279" xr:uid="{00000000-0005-0000-0000-000099080000}"/>
    <cellStyle name="Moneda 3 9 9" xfId="1093" xr:uid="{00000000-0005-0000-0000-00009A080000}"/>
    <cellStyle name="Moneda 3 9 9 2" xfId="1094" xr:uid="{00000000-0005-0000-0000-00009B080000}"/>
    <cellStyle name="Moneda 3 9 9 2 2" xfId="2282" xr:uid="{00000000-0005-0000-0000-00009C080000}"/>
    <cellStyle name="Moneda 3 9 9 3" xfId="2281" xr:uid="{00000000-0005-0000-0000-00009D080000}"/>
    <cellStyle name="Moneda 4" xfId="1095" xr:uid="{00000000-0005-0000-0000-00009E080000}"/>
    <cellStyle name="Moneda 4 2" xfId="1096" xr:uid="{00000000-0005-0000-0000-00009F080000}"/>
    <cellStyle name="Moneda 4 2 2" xfId="2284" xr:uid="{00000000-0005-0000-0000-0000A0080000}"/>
    <cellStyle name="Moneda 4 3" xfId="1097" xr:uid="{00000000-0005-0000-0000-0000A1080000}"/>
    <cellStyle name="Moneda 4 3 2" xfId="2285" xr:uid="{00000000-0005-0000-0000-0000A2080000}"/>
    <cellStyle name="Moneda 4 4" xfId="1098" xr:uid="{00000000-0005-0000-0000-0000A3080000}"/>
    <cellStyle name="Moneda 4 4 2" xfId="2286" xr:uid="{00000000-0005-0000-0000-0000A4080000}"/>
    <cellStyle name="Moneda 4 5" xfId="2283" xr:uid="{00000000-0005-0000-0000-0000A5080000}"/>
    <cellStyle name="Moneda 5" xfId="2404" xr:uid="{00000000-0005-0000-0000-0000A6080000}"/>
    <cellStyle name="Moneda 5 2" xfId="2461" xr:uid="{00000000-0005-0000-0000-0000A7080000}"/>
    <cellStyle name="Moneda 6" xfId="2433" xr:uid="{00000000-0005-0000-0000-0000A8080000}"/>
    <cellStyle name="Moneda 7" xfId="2447" xr:uid="{00000000-0005-0000-0000-0000A9080000}"/>
    <cellStyle name="Normal" xfId="0" builtinId="0"/>
    <cellStyle name="Normal 10" xfId="1099" xr:uid="{00000000-0005-0000-0000-0000AB080000}"/>
    <cellStyle name="Normal 10 2" xfId="1100" xr:uid="{00000000-0005-0000-0000-0000AC080000}"/>
    <cellStyle name="Normal 10 2 2" xfId="2288" xr:uid="{00000000-0005-0000-0000-0000AD080000}"/>
    <cellStyle name="Normal 10 3" xfId="2287" xr:uid="{00000000-0005-0000-0000-0000AE080000}"/>
    <cellStyle name="Normal 11" xfId="1188" xr:uid="{00000000-0005-0000-0000-0000AF080000}"/>
    <cellStyle name="Normal 11 2" xfId="1101" xr:uid="{00000000-0005-0000-0000-0000B0080000}"/>
    <cellStyle name="Normal 11 2 2" xfId="1102" xr:uid="{00000000-0005-0000-0000-0000B1080000}"/>
    <cellStyle name="Normal 11 2 2 2" xfId="2290" xr:uid="{00000000-0005-0000-0000-0000B2080000}"/>
    <cellStyle name="Normal 11 2 3" xfId="2289" xr:uid="{00000000-0005-0000-0000-0000B3080000}"/>
    <cellStyle name="Normal 11 3" xfId="2375" xr:uid="{00000000-0005-0000-0000-0000B4080000}"/>
    <cellStyle name="Normal 11 3 2" xfId="2387" xr:uid="{00000000-0005-0000-0000-0000B5080000}"/>
    <cellStyle name="Normal 11 3 2 2" xfId="2418" xr:uid="{00000000-0005-0000-0000-0000B6080000}"/>
    <cellStyle name="Normal 11 3 3" xfId="2410" xr:uid="{00000000-0005-0000-0000-0000B7080000}"/>
    <cellStyle name="Normal 11 3 4" xfId="2456" xr:uid="{00000000-0005-0000-0000-0000B8080000}"/>
    <cellStyle name="Normal 11 4" xfId="2379" xr:uid="{00000000-0005-0000-0000-0000B9080000}"/>
    <cellStyle name="Normal 11 4 2" xfId="2389" xr:uid="{00000000-0005-0000-0000-0000BA080000}"/>
    <cellStyle name="Normal 11 4 2 2" xfId="2420" xr:uid="{00000000-0005-0000-0000-0000BB080000}"/>
    <cellStyle name="Normal 11 4 3" xfId="2412" xr:uid="{00000000-0005-0000-0000-0000BC080000}"/>
    <cellStyle name="Normal 11 4 4" xfId="2458" xr:uid="{00000000-0005-0000-0000-0000BD080000}"/>
    <cellStyle name="Normal 11 5" xfId="2381" xr:uid="{00000000-0005-0000-0000-0000BE080000}"/>
    <cellStyle name="Normal 11 5 2" xfId="2391" xr:uid="{00000000-0005-0000-0000-0000BF080000}"/>
    <cellStyle name="Normal 11 5 2 2" xfId="2422" xr:uid="{00000000-0005-0000-0000-0000C0080000}"/>
    <cellStyle name="Normal 11 5 3" xfId="2414" xr:uid="{00000000-0005-0000-0000-0000C1080000}"/>
    <cellStyle name="Normal 11 5 4" xfId="2460" xr:uid="{00000000-0005-0000-0000-0000C2080000}"/>
    <cellStyle name="Normal 11 6" xfId="2385" xr:uid="{00000000-0005-0000-0000-0000C3080000}"/>
    <cellStyle name="Normal 11 6 2" xfId="2416" xr:uid="{00000000-0005-0000-0000-0000C4080000}"/>
    <cellStyle name="Normal 11 7" xfId="2407" xr:uid="{00000000-0005-0000-0000-0000C5080000}"/>
    <cellStyle name="Normal 11 8" xfId="2454" xr:uid="{00000000-0005-0000-0000-0000C6080000}"/>
    <cellStyle name="Normal 12" xfId="2374" xr:uid="{00000000-0005-0000-0000-0000C7080000}"/>
    <cellStyle name="Normal 12 2" xfId="1103" xr:uid="{00000000-0005-0000-0000-0000C8080000}"/>
    <cellStyle name="Normal 12 2 2" xfId="1104" xr:uid="{00000000-0005-0000-0000-0000C9080000}"/>
    <cellStyle name="Normal 12 2 2 2" xfId="2292" xr:uid="{00000000-0005-0000-0000-0000CA080000}"/>
    <cellStyle name="Normal 12 2 3" xfId="2291" xr:uid="{00000000-0005-0000-0000-0000CB080000}"/>
    <cellStyle name="Normal 12 3" xfId="2376" xr:uid="{00000000-0005-0000-0000-0000CC080000}"/>
    <cellStyle name="Normal 12 3 2" xfId="2388" xr:uid="{00000000-0005-0000-0000-0000CD080000}"/>
    <cellStyle name="Normal 12 3 2 2" xfId="2419" xr:uid="{00000000-0005-0000-0000-0000CE080000}"/>
    <cellStyle name="Normal 12 3 3" xfId="2411" xr:uid="{00000000-0005-0000-0000-0000CF080000}"/>
    <cellStyle name="Normal 12 3 4" xfId="2457" xr:uid="{00000000-0005-0000-0000-0000D0080000}"/>
    <cellStyle name="Normal 12 4" xfId="2386" xr:uid="{00000000-0005-0000-0000-0000D1080000}"/>
    <cellStyle name="Normal 12 4 2" xfId="2417" xr:uid="{00000000-0005-0000-0000-0000D2080000}"/>
    <cellStyle name="Normal 12 5" xfId="2409" xr:uid="{00000000-0005-0000-0000-0000D3080000}"/>
    <cellStyle name="Normal 12 6" xfId="2455" xr:uid="{00000000-0005-0000-0000-0000D4080000}"/>
    <cellStyle name="Normal 13" xfId="2380" xr:uid="{00000000-0005-0000-0000-0000D5080000}"/>
    <cellStyle name="Normal 13 2" xfId="1105" xr:uid="{00000000-0005-0000-0000-0000D6080000}"/>
    <cellStyle name="Normal 13 2 2" xfId="2293" xr:uid="{00000000-0005-0000-0000-0000D7080000}"/>
    <cellStyle name="Normal 13 3" xfId="2390" xr:uid="{00000000-0005-0000-0000-0000D8080000}"/>
    <cellStyle name="Normal 13 3 2" xfId="2421" xr:uid="{00000000-0005-0000-0000-0000D9080000}"/>
    <cellStyle name="Normal 13 4" xfId="2413" xr:uid="{00000000-0005-0000-0000-0000DA080000}"/>
    <cellStyle name="Normal 13 5" xfId="2459" xr:uid="{00000000-0005-0000-0000-0000DB080000}"/>
    <cellStyle name="Normal 14" xfId="1106" xr:uid="{00000000-0005-0000-0000-0000DC080000}"/>
    <cellStyle name="Normal 14 2" xfId="2294" xr:uid="{00000000-0005-0000-0000-0000DD080000}"/>
    <cellStyle name="Normal 15" xfId="2394" xr:uid="{00000000-0005-0000-0000-0000DE080000}"/>
    <cellStyle name="Normal 15 2" xfId="1107" xr:uid="{00000000-0005-0000-0000-0000DF080000}"/>
    <cellStyle name="Normal 15 2 2" xfId="2295" xr:uid="{00000000-0005-0000-0000-0000E0080000}"/>
    <cellStyle name="Normal 15 3" xfId="2399" xr:uid="{00000000-0005-0000-0000-0000E1080000}"/>
    <cellStyle name="Normal 15 3 2" xfId="2428" xr:uid="{00000000-0005-0000-0000-0000E2080000}"/>
    <cellStyle name="Normal 15 3 3" xfId="2465" xr:uid="{00000000-0005-0000-0000-0000E3080000}"/>
    <cellStyle name="Normal 15 4" xfId="2423" xr:uid="{00000000-0005-0000-0000-0000E4080000}"/>
    <cellStyle name="Normal 16" xfId="2393" xr:uid="{00000000-0005-0000-0000-0000E5080000}"/>
    <cellStyle name="Normal 16 2" xfId="1108" xr:uid="{00000000-0005-0000-0000-0000E6080000}"/>
    <cellStyle name="Normal 16 2 2" xfId="1109" xr:uid="{00000000-0005-0000-0000-0000E7080000}"/>
    <cellStyle name="Normal 16 2 2 2" xfId="2297" xr:uid="{00000000-0005-0000-0000-0000E8080000}"/>
    <cellStyle name="Normal 16 2 3" xfId="2296" xr:uid="{00000000-0005-0000-0000-0000E9080000}"/>
    <cellStyle name="Normal 17" xfId="2395" xr:uid="{00000000-0005-0000-0000-0000EA080000}"/>
    <cellStyle name="Normal 17 2" xfId="1110" xr:uid="{00000000-0005-0000-0000-0000EB080000}"/>
    <cellStyle name="Normal 17 2 2" xfId="1111" xr:uid="{00000000-0005-0000-0000-0000EC080000}"/>
    <cellStyle name="Normal 17 2 2 2" xfId="2299" xr:uid="{00000000-0005-0000-0000-0000ED080000}"/>
    <cellStyle name="Normal 17 2 3" xfId="2298" xr:uid="{00000000-0005-0000-0000-0000EE080000}"/>
    <cellStyle name="Normal 17 3" xfId="2400" xr:uid="{00000000-0005-0000-0000-0000EF080000}"/>
    <cellStyle name="Normal 17 3 2" xfId="2429" xr:uid="{00000000-0005-0000-0000-0000F0080000}"/>
    <cellStyle name="Normal 17 4" xfId="2424" xr:uid="{00000000-0005-0000-0000-0000F1080000}"/>
    <cellStyle name="Normal 18" xfId="1112" xr:uid="{00000000-0005-0000-0000-0000F2080000}"/>
    <cellStyle name="Normal 18 2" xfId="2300" xr:uid="{00000000-0005-0000-0000-0000F3080000}"/>
    <cellStyle name="Normal 19" xfId="1113" xr:uid="{00000000-0005-0000-0000-0000F4080000}"/>
    <cellStyle name="Normal 19 2" xfId="2301" xr:uid="{00000000-0005-0000-0000-0000F5080000}"/>
    <cellStyle name="Normal 2" xfId="1114" xr:uid="{00000000-0005-0000-0000-0000F6080000}"/>
    <cellStyle name="Normal 2 10" xfId="1115" xr:uid="{00000000-0005-0000-0000-0000F7080000}"/>
    <cellStyle name="Normal 2 10 2" xfId="1116" xr:uid="{00000000-0005-0000-0000-0000F8080000}"/>
    <cellStyle name="Normal 2 10 2 2" xfId="2303" xr:uid="{00000000-0005-0000-0000-0000F9080000}"/>
    <cellStyle name="Normal 2 10 3" xfId="2302" xr:uid="{00000000-0005-0000-0000-0000FA080000}"/>
    <cellStyle name="Normal 2 11" xfId="1117" xr:uid="{00000000-0005-0000-0000-0000FB080000}"/>
    <cellStyle name="Normal 2 11 2" xfId="1118" xr:uid="{00000000-0005-0000-0000-0000FC080000}"/>
    <cellStyle name="Normal 2 11 2 2" xfId="2305" xr:uid="{00000000-0005-0000-0000-0000FD080000}"/>
    <cellStyle name="Normal 2 11 3" xfId="2304" xr:uid="{00000000-0005-0000-0000-0000FE080000}"/>
    <cellStyle name="Normal 2 12" xfId="1119" xr:uid="{00000000-0005-0000-0000-0000FF080000}"/>
    <cellStyle name="Normal 2 12 2" xfId="1120" xr:uid="{00000000-0005-0000-0000-000000090000}"/>
    <cellStyle name="Normal 2 12 2 2" xfId="2307" xr:uid="{00000000-0005-0000-0000-000001090000}"/>
    <cellStyle name="Normal 2 12 3" xfId="2306" xr:uid="{00000000-0005-0000-0000-000002090000}"/>
    <cellStyle name="Normal 2 13" xfId="1121" xr:uid="{00000000-0005-0000-0000-000003090000}"/>
    <cellStyle name="Normal 2 13 2" xfId="1122" xr:uid="{00000000-0005-0000-0000-000004090000}"/>
    <cellStyle name="Normal 2 13 2 2" xfId="2309" xr:uid="{00000000-0005-0000-0000-000005090000}"/>
    <cellStyle name="Normal 2 13 3" xfId="2308" xr:uid="{00000000-0005-0000-0000-000006090000}"/>
    <cellStyle name="Normal 2 14" xfId="1123" xr:uid="{00000000-0005-0000-0000-000007090000}"/>
    <cellStyle name="Normal 2 14 2" xfId="1124" xr:uid="{00000000-0005-0000-0000-000008090000}"/>
    <cellStyle name="Normal 2 14 2 2" xfId="2311" xr:uid="{00000000-0005-0000-0000-000009090000}"/>
    <cellStyle name="Normal 2 14 3" xfId="2310" xr:uid="{00000000-0005-0000-0000-00000A090000}"/>
    <cellStyle name="Normal 2 15" xfId="1125" xr:uid="{00000000-0005-0000-0000-00000B090000}"/>
    <cellStyle name="Normal 2 15 2" xfId="1126" xr:uid="{00000000-0005-0000-0000-00000C090000}"/>
    <cellStyle name="Normal 2 15 2 2" xfId="2313" xr:uid="{00000000-0005-0000-0000-00000D090000}"/>
    <cellStyle name="Normal 2 15 3" xfId="2312" xr:uid="{00000000-0005-0000-0000-00000E090000}"/>
    <cellStyle name="Normal 2 16" xfId="1127" xr:uid="{00000000-0005-0000-0000-00000F090000}"/>
    <cellStyle name="Normal 2 16 2" xfId="1128" xr:uid="{00000000-0005-0000-0000-000010090000}"/>
    <cellStyle name="Normal 2 16 2 2" xfId="2315" xr:uid="{00000000-0005-0000-0000-000011090000}"/>
    <cellStyle name="Normal 2 16 3" xfId="2314" xr:uid="{00000000-0005-0000-0000-000012090000}"/>
    <cellStyle name="Normal 2 17" xfId="1129" xr:uid="{00000000-0005-0000-0000-000013090000}"/>
    <cellStyle name="Normal 2 17 2" xfId="1130" xr:uid="{00000000-0005-0000-0000-000014090000}"/>
    <cellStyle name="Normal 2 17 2 2" xfId="2317" xr:uid="{00000000-0005-0000-0000-000015090000}"/>
    <cellStyle name="Normal 2 17 3" xfId="2316" xr:uid="{00000000-0005-0000-0000-000016090000}"/>
    <cellStyle name="Normal 2 18" xfId="1131" xr:uid="{00000000-0005-0000-0000-000017090000}"/>
    <cellStyle name="Normal 2 18 2" xfId="1132" xr:uid="{00000000-0005-0000-0000-000018090000}"/>
    <cellStyle name="Normal 2 18 2 2" xfId="2319" xr:uid="{00000000-0005-0000-0000-000019090000}"/>
    <cellStyle name="Normal 2 18 3" xfId="2318" xr:uid="{00000000-0005-0000-0000-00001A090000}"/>
    <cellStyle name="Normal 2 19" xfId="1133" xr:uid="{00000000-0005-0000-0000-00001B090000}"/>
    <cellStyle name="Normal 2 19 2" xfId="1134" xr:uid="{00000000-0005-0000-0000-00001C090000}"/>
    <cellStyle name="Normal 2 19 2 2" xfId="2321" xr:uid="{00000000-0005-0000-0000-00001D090000}"/>
    <cellStyle name="Normal 2 19 3" xfId="2320" xr:uid="{00000000-0005-0000-0000-00001E090000}"/>
    <cellStyle name="Normal 2 2" xfId="1135" xr:uid="{00000000-0005-0000-0000-00001F090000}"/>
    <cellStyle name="Normal 2 2 2" xfId="1136" xr:uid="{00000000-0005-0000-0000-000020090000}"/>
    <cellStyle name="Normal 2 2 2 2" xfId="1137" xr:uid="{00000000-0005-0000-0000-000021090000}"/>
    <cellStyle name="Normal 2 2 2 2 2" xfId="2323" xr:uid="{00000000-0005-0000-0000-000022090000}"/>
    <cellStyle name="Normal 2 2 2 3" xfId="2322" xr:uid="{00000000-0005-0000-0000-000023090000}"/>
    <cellStyle name="Normal 2 2 3" xfId="1189" xr:uid="{00000000-0005-0000-0000-000024090000}"/>
    <cellStyle name="Normal 2 20" xfId="1138" xr:uid="{00000000-0005-0000-0000-000025090000}"/>
    <cellStyle name="Normal 2 20 2" xfId="1139" xr:uid="{00000000-0005-0000-0000-000026090000}"/>
    <cellStyle name="Normal 2 20 2 2" xfId="2325" xr:uid="{00000000-0005-0000-0000-000027090000}"/>
    <cellStyle name="Normal 2 20 3" xfId="2324" xr:uid="{00000000-0005-0000-0000-000028090000}"/>
    <cellStyle name="Normal 2 21" xfId="1140" xr:uid="{00000000-0005-0000-0000-000029090000}"/>
    <cellStyle name="Normal 2 21 2" xfId="1141" xr:uid="{00000000-0005-0000-0000-00002A090000}"/>
    <cellStyle name="Normal 2 21 2 2" xfId="2327" xr:uid="{00000000-0005-0000-0000-00002B090000}"/>
    <cellStyle name="Normal 2 21 3" xfId="2326" xr:uid="{00000000-0005-0000-0000-00002C090000}"/>
    <cellStyle name="Normal 2 22" xfId="1142" xr:uid="{00000000-0005-0000-0000-00002D090000}"/>
    <cellStyle name="Normal 2 22 2" xfId="2328" xr:uid="{00000000-0005-0000-0000-00002E090000}"/>
    <cellStyle name="Normal 2 23" xfId="1143" xr:uid="{00000000-0005-0000-0000-00002F090000}"/>
    <cellStyle name="Normal 2 23 2" xfId="2329" xr:uid="{00000000-0005-0000-0000-000030090000}"/>
    <cellStyle name="Normal 2 24" xfId="1144" xr:uid="{00000000-0005-0000-0000-000031090000}"/>
    <cellStyle name="Normal 2 24 2" xfId="2330" xr:uid="{00000000-0005-0000-0000-000032090000}"/>
    <cellStyle name="Normal 2 25" xfId="2382" xr:uid="{00000000-0005-0000-0000-000033090000}"/>
    <cellStyle name="Normal 2 25 2" xfId="2439" xr:uid="{00000000-0005-0000-0000-000034090000}"/>
    <cellStyle name="Normal 2 3" xfId="1145" xr:uid="{00000000-0005-0000-0000-000035090000}"/>
    <cellStyle name="Normal 2 3 2" xfId="1146" xr:uid="{00000000-0005-0000-0000-000036090000}"/>
    <cellStyle name="Normal 2 3 2 2" xfId="2332" xr:uid="{00000000-0005-0000-0000-000037090000}"/>
    <cellStyle name="Normal 2 3 3" xfId="2331" xr:uid="{00000000-0005-0000-0000-000038090000}"/>
    <cellStyle name="Normal 2 4" xfId="1147" xr:uid="{00000000-0005-0000-0000-000039090000}"/>
    <cellStyle name="Normal 2 4 2" xfId="1148" xr:uid="{00000000-0005-0000-0000-00003A090000}"/>
    <cellStyle name="Normal 2 4 2 2" xfId="2334" xr:uid="{00000000-0005-0000-0000-00003B090000}"/>
    <cellStyle name="Normal 2 4 3" xfId="2333" xr:uid="{00000000-0005-0000-0000-00003C090000}"/>
    <cellStyle name="Normal 2 5" xfId="1149" xr:uid="{00000000-0005-0000-0000-00003D090000}"/>
    <cellStyle name="Normal 2 5 2" xfId="1150" xr:uid="{00000000-0005-0000-0000-00003E090000}"/>
    <cellStyle name="Normal 2 5 2 2" xfId="2336" xr:uid="{00000000-0005-0000-0000-00003F090000}"/>
    <cellStyle name="Normal 2 5 3" xfId="2335" xr:uid="{00000000-0005-0000-0000-000040090000}"/>
    <cellStyle name="Normal 2 6" xfId="1151" xr:uid="{00000000-0005-0000-0000-000041090000}"/>
    <cellStyle name="Normal 2 6 2" xfId="1152" xr:uid="{00000000-0005-0000-0000-000042090000}"/>
    <cellStyle name="Normal 2 6 2 2" xfId="2338" xr:uid="{00000000-0005-0000-0000-000043090000}"/>
    <cellStyle name="Normal 2 6 3" xfId="2337" xr:uid="{00000000-0005-0000-0000-000044090000}"/>
    <cellStyle name="Normal 2 7" xfId="1153" xr:uid="{00000000-0005-0000-0000-000045090000}"/>
    <cellStyle name="Normal 2 7 2" xfId="1154" xr:uid="{00000000-0005-0000-0000-000046090000}"/>
    <cellStyle name="Normal 2 7 2 2" xfId="2340" xr:uid="{00000000-0005-0000-0000-000047090000}"/>
    <cellStyle name="Normal 2 7 3" xfId="2339" xr:uid="{00000000-0005-0000-0000-000048090000}"/>
    <cellStyle name="Normal 2 8" xfId="1155" xr:uid="{00000000-0005-0000-0000-000049090000}"/>
    <cellStyle name="Normal 2 8 2" xfId="1156" xr:uid="{00000000-0005-0000-0000-00004A090000}"/>
    <cellStyle name="Normal 2 8 2 2" xfId="2342" xr:uid="{00000000-0005-0000-0000-00004B090000}"/>
    <cellStyle name="Normal 2 8 3" xfId="2341" xr:uid="{00000000-0005-0000-0000-00004C090000}"/>
    <cellStyle name="Normal 2 9" xfId="1157" xr:uid="{00000000-0005-0000-0000-00004D090000}"/>
    <cellStyle name="Normal 2 9 2" xfId="1158" xr:uid="{00000000-0005-0000-0000-00004E090000}"/>
    <cellStyle name="Normal 2 9 2 2" xfId="2344" xr:uid="{00000000-0005-0000-0000-00004F090000}"/>
    <cellStyle name="Normal 2 9 3" xfId="2343" xr:uid="{00000000-0005-0000-0000-000050090000}"/>
    <cellStyle name="Normal 20" xfId="1159" xr:uid="{00000000-0005-0000-0000-000051090000}"/>
    <cellStyle name="Normal 20 2" xfId="2345" xr:uid="{00000000-0005-0000-0000-000052090000}"/>
    <cellStyle name="Normal 21" xfId="1160" xr:uid="{00000000-0005-0000-0000-000053090000}"/>
    <cellStyle name="Normal 21 2" xfId="2346" xr:uid="{00000000-0005-0000-0000-000054090000}"/>
    <cellStyle name="Normal 22" xfId="1161" xr:uid="{00000000-0005-0000-0000-000055090000}"/>
    <cellStyle name="Normal 22 2" xfId="2347" xr:uid="{00000000-0005-0000-0000-000056090000}"/>
    <cellStyle name="Normal 23" xfId="1162" xr:uid="{00000000-0005-0000-0000-000057090000}"/>
    <cellStyle name="Normal 23 2" xfId="2348" xr:uid="{00000000-0005-0000-0000-000058090000}"/>
    <cellStyle name="Normal 24" xfId="1163" xr:uid="{00000000-0005-0000-0000-000059090000}"/>
    <cellStyle name="Normal 24 2" xfId="2349" xr:uid="{00000000-0005-0000-0000-00005A090000}"/>
    <cellStyle name="Normal 25" xfId="1164" xr:uid="{00000000-0005-0000-0000-00005B090000}"/>
    <cellStyle name="Normal 25 2" xfId="2350" xr:uid="{00000000-0005-0000-0000-00005C090000}"/>
    <cellStyle name="Normal 26" xfId="1165" xr:uid="{00000000-0005-0000-0000-00005D090000}"/>
    <cellStyle name="Normal 26 2" xfId="2351" xr:uid="{00000000-0005-0000-0000-00005E090000}"/>
    <cellStyle name="Normal 27" xfId="1166" xr:uid="{00000000-0005-0000-0000-00005F090000}"/>
    <cellStyle name="Normal 27 2" xfId="2352" xr:uid="{00000000-0005-0000-0000-000060090000}"/>
    <cellStyle name="Normal 28" xfId="1167" xr:uid="{00000000-0005-0000-0000-000061090000}"/>
    <cellStyle name="Normal 28 2" xfId="2353" xr:uid="{00000000-0005-0000-0000-000062090000}"/>
    <cellStyle name="Normal 29" xfId="1168" xr:uid="{00000000-0005-0000-0000-000063090000}"/>
    <cellStyle name="Normal 29 2" xfId="2354" xr:uid="{00000000-0005-0000-0000-000064090000}"/>
    <cellStyle name="Normal 3" xfId="1169" xr:uid="{00000000-0005-0000-0000-000065090000}"/>
    <cellStyle name="Normal 3 2" xfId="1170" xr:uid="{00000000-0005-0000-0000-000066090000}"/>
    <cellStyle name="Normal 3 2 2" xfId="2356" xr:uid="{00000000-0005-0000-0000-000067090000}"/>
    <cellStyle name="Normal 3 3" xfId="2355" xr:uid="{00000000-0005-0000-0000-000068090000}"/>
    <cellStyle name="Normal 3 3 2" xfId="2383" xr:uid="{00000000-0005-0000-0000-000069090000}"/>
    <cellStyle name="Normal 3 4" xfId="2443" xr:uid="{00000000-0005-0000-0000-00006A090000}"/>
    <cellStyle name="Normal 30" xfId="2396" xr:uid="{00000000-0005-0000-0000-00006B090000}"/>
    <cellStyle name="Normal 30 2" xfId="2397" xr:uid="{00000000-0005-0000-0000-00006C090000}"/>
    <cellStyle name="Normal 30 2 2" xfId="2426" xr:uid="{00000000-0005-0000-0000-00006D090000}"/>
    <cellStyle name="Normal 30 3" xfId="2398" xr:uid="{00000000-0005-0000-0000-00006E090000}"/>
    <cellStyle name="Normal 30 3 2" xfId="2427" xr:uid="{00000000-0005-0000-0000-00006F090000}"/>
    <cellStyle name="Normal 30 4" xfId="2401" xr:uid="{00000000-0005-0000-0000-000070090000}"/>
    <cellStyle name="Normal 30 4 2" xfId="2430" xr:uid="{00000000-0005-0000-0000-000071090000}"/>
    <cellStyle name="Normal 30 5" xfId="2425" xr:uid="{00000000-0005-0000-0000-000072090000}"/>
    <cellStyle name="Normal 31" xfId="2403" xr:uid="{00000000-0005-0000-0000-000073090000}"/>
    <cellStyle name="Normal 32" xfId="2402" xr:uid="{00000000-0005-0000-0000-000074090000}"/>
    <cellStyle name="Normal 33" xfId="1171" xr:uid="{00000000-0005-0000-0000-000075090000}"/>
    <cellStyle name="Normal 33 2" xfId="1172" xr:uid="{00000000-0005-0000-0000-000076090000}"/>
    <cellStyle name="Normal 33 2 2" xfId="2358" xr:uid="{00000000-0005-0000-0000-000077090000}"/>
    <cellStyle name="Normal 33 3" xfId="2357" xr:uid="{00000000-0005-0000-0000-000078090000}"/>
    <cellStyle name="Normal 34" xfId="2432" xr:uid="{00000000-0005-0000-0000-000079090000}"/>
    <cellStyle name="Normal 35" xfId="2437" xr:uid="{00000000-0005-0000-0000-00007A090000}"/>
    <cellStyle name="Normal 36" xfId="2446" xr:uid="{00000000-0005-0000-0000-00007B090000}"/>
    <cellStyle name="Normal 4" xfId="1173" xr:uid="{00000000-0005-0000-0000-00007C090000}"/>
    <cellStyle name="Normal 4 2" xfId="1174" xr:uid="{00000000-0005-0000-0000-00007D090000}"/>
    <cellStyle name="Normal 4 2 2" xfId="2360" xr:uid="{00000000-0005-0000-0000-00007E090000}"/>
    <cellStyle name="Normal 4 3" xfId="2359" xr:uid="{00000000-0005-0000-0000-00007F090000}"/>
    <cellStyle name="Normal 5" xfId="1175" xr:uid="{00000000-0005-0000-0000-000080090000}"/>
    <cellStyle name="Normal 5 2" xfId="1176" xr:uid="{00000000-0005-0000-0000-000081090000}"/>
    <cellStyle name="Normal 5 2 2" xfId="2362" xr:uid="{00000000-0005-0000-0000-000082090000}"/>
    <cellStyle name="Normal 5 3" xfId="2361" xr:uid="{00000000-0005-0000-0000-000083090000}"/>
    <cellStyle name="Normal 6" xfId="1177" xr:uid="{00000000-0005-0000-0000-000084090000}"/>
    <cellStyle name="Normal 6 2" xfId="1178" xr:uid="{00000000-0005-0000-0000-000085090000}"/>
    <cellStyle name="Normal 6 2 2" xfId="2364" xr:uid="{00000000-0005-0000-0000-000086090000}"/>
    <cellStyle name="Normal 6 3" xfId="2363" xr:uid="{00000000-0005-0000-0000-000087090000}"/>
    <cellStyle name="Normal 7" xfId="1179" xr:uid="{00000000-0005-0000-0000-000088090000}"/>
    <cellStyle name="Normal 7 2" xfId="1180" xr:uid="{00000000-0005-0000-0000-000089090000}"/>
    <cellStyle name="Normal 7 2 2" xfId="2366" xr:uid="{00000000-0005-0000-0000-00008A090000}"/>
    <cellStyle name="Normal 7 3" xfId="2365" xr:uid="{00000000-0005-0000-0000-00008B090000}"/>
    <cellStyle name="Normal 7 3 2" xfId="2442" xr:uid="{00000000-0005-0000-0000-00008C090000}"/>
    <cellStyle name="Normal 7 4" xfId="2440" xr:uid="{00000000-0005-0000-0000-00008D090000}"/>
    <cellStyle name="Normal 8" xfId="1181" xr:uid="{00000000-0005-0000-0000-00008E090000}"/>
    <cellStyle name="Normal 8 2" xfId="1182" xr:uid="{00000000-0005-0000-0000-00008F090000}"/>
    <cellStyle name="Normal 8 2 2" xfId="2368" xr:uid="{00000000-0005-0000-0000-000090090000}"/>
    <cellStyle name="Normal 8 3" xfId="2367" xr:uid="{00000000-0005-0000-0000-000091090000}"/>
    <cellStyle name="Normal 9" xfId="1183" xr:uid="{00000000-0005-0000-0000-000092090000}"/>
    <cellStyle name="Normal 9 2" xfId="1184" xr:uid="{00000000-0005-0000-0000-000093090000}"/>
    <cellStyle name="Normal 9 2 2" xfId="2370" xr:uid="{00000000-0005-0000-0000-000094090000}"/>
    <cellStyle name="Normal 9 3" xfId="2369" xr:uid="{00000000-0005-0000-0000-000095090000}"/>
    <cellStyle name="Output" xfId="2378" xr:uid="{00000000-0005-0000-0000-000096090000}"/>
    <cellStyle name="Percent 2" xfId="2441" xr:uid="{00000000-0005-0000-0000-000097090000}"/>
    <cellStyle name="Porcentaje" xfId="2466" builtinId="5"/>
    <cellStyle name="Porcentaje 2" xfId="2392" xr:uid="{00000000-0005-0000-0000-000099090000}"/>
    <cellStyle name="Porcentaje 3" xfId="2405" xr:uid="{00000000-0005-0000-0000-00009A090000}"/>
    <cellStyle name="Porcentaje 4" xfId="2434" xr:uid="{00000000-0005-0000-0000-00009B090000}"/>
    <cellStyle name="Porcentaje 5" xfId="2438" xr:uid="{00000000-0005-0000-0000-00009C090000}"/>
    <cellStyle name="Porcentaje 6" xfId="2449" xr:uid="{00000000-0005-0000-0000-00009D090000}"/>
    <cellStyle name="Porcentual 2" xfId="1185" xr:uid="{00000000-0005-0000-0000-00009E090000}"/>
    <cellStyle name="Porcentual 2 2" xfId="2371" xr:uid="{00000000-0005-0000-0000-00009F090000}"/>
    <cellStyle name="Porcentual 3" xfId="1186" xr:uid="{00000000-0005-0000-0000-0000A0090000}"/>
    <cellStyle name="Porcentual 3 2" xfId="1187" xr:uid="{00000000-0005-0000-0000-0000A1090000}"/>
    <cellStyle name="Porcentual 3 2 2" xfId="2373" xr:uid="{00000000-0005-0000-0000-0000A2090000}"/>
    <cellStyle name="Porcentual 3 3" xfId="2372" xr:uid="{00000000-0005-0000-0000-0000A3090000}"/>
  </cellStyles>
  <dxfs count="6243">
    <dxf>
      <alignment wrapText="1"/>
    </dxf>
    <dxf>
      <alignment wrapText="1"/>
    </dxf>
    <dxf>
      <alignment wrapText="1"/>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alignment wrapText="1"/>
    </dxf>
    <dxf>
      <alignment wrapText="1"/>
    </dxf>
    <dxf>
      <alignment wrapText="1"/>
    </dxf>
    <dxf>
      <alignment wrapText="1"/>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C9C9C9"/>
        </patternFill>
      </fill>
    </dxf>
    <dxf>
      <fill>
        <patternFill patternType="solid">
          <fgColor indexed="64"/>
          <bgColor rgb="FFC9C9C9"/>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FFF2CC"/>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s>
  <tableStyles count="0" defaultTableStyle="TableStyleMedium9" defaultPivotStyle="PivotStyleLight16"/>
  <colors>
    <mruColors>
      <color rgb="FF66FFFF"/>
      <color rgb="FF66FF99"/>
      <color rgb="FFFFFF99"/>
      <color rgb="FF00FF00"/>
      <color rgb="FF99FF33"/>
      <color rgb="FFCC3300"/>
      <color rgb="FF009900"/>
      <color rgb="FF0000FF"/>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Abogado%20Predial\Configuraci&#243;n%20local\Archivos%20temporales%20de%20Internet\Content.IE5\ST5K0XLI\CUADRO%20AVANCE.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H:\Documents%20and%20Settings\Abogado%20Predial\Configuraci&#243;n%20local\Archivos%20temporales%20de%20Internet\Content.IE5\ST5K0XLI\Documents%20and%20Settings\User\Mis%20documentos\Descargas\datos\002%20-%20Hatovial\predios\CONTROL%20PREDIOS%20GIV.xls?1442A639" TargetMode="External"/><Relationship Id="rId1" Type="http://schemas.openxmlformats.org/officeDocument/2006/relationships/externalLinkPath" Target="file:///\\1442A639\CONTROL%20PREDIOS%20GI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7+500"/>
      <sheetName val="DATOS5A"/>
      <sheetName val="T5A"/>
      <sheetName val="DATOS 6-4"/>
      <sheetName val="T6-4"/>
    </sheetNames>
    <sheetDataSet>
      <sheetData sheetId="0" refreshError="1">
        <row r="3">
          <cell r="A3" t="str">
            <v>CÓDIGO EN EL PLANO</v>
          </cell>
          <cell r="B3" t="str">
            <v>NUMERO DEL
PLANO</v>
          </cell>
          <cell r="C3" t="str">
            <v>ARCHIVO
INTERNO
CARPETA #</v>
          </cell>
          <cell r="D3" t="str">
            <v>CÉDULA CATASTRAL</v>
          </cell>
          <cell r="E3" t="str">
            <v>MATRICULA</v>
          </cell>
          <cell r="F3" t="str">
            <v>NOMBRE PROPIETARIO</v>
          </cell>
          <cell r="G3" t="str">
            <v>INICIAL</v>
          </cell>
          <cell r="H3" t="str">
            <v>FINAL</v>
          </cell>
          <cell r="I3" t="str">
            <v>UBICACIÓN</v>
          </cell>
          <cell r="J3" t="str">
            <v>LONGITUD</v>
          </cell>
          <cell r="K3" t="str">
            <v>AREA</v>
          </cell>
          <cell r="L3" t="str">
            <v>TOTAL AVALÚO COMERCIAL</v>
          </cell>
          <cell r="M3" t="str">
            <v>VALOR POR
m2</v>
          </cell>
          <cell r="N3" t="str">
            <v>NUMERO PROPIETARIOS</v>
          </cell>
          <cell r="O3" t="str">
            <v>CENSO POBLACIONAL</v>
          </cell>
          <cell r="P3" t="str">
            <v>Levantamiento predial</v>
          </cell>
          <cell r="Q3" t="str">
            <v>Información jurídica</v>
          </cell>
          <cell r="R3" t="str">
            <v>Ficha predial aprobada por Interventoria</v>
          </cell>
          <cell r="S3" t="str">
            <v>Avaluo</v>
          </cell>
          <cell r="T3" t="str">
            <v>Oferta de compra</v>
          </cell>
          <cell r="U3" t="str">
            <v>Envio de la notificacion al propietario</v>
          </cell>
          <cell r="V3" t="str">
            <v>Resolución de expropiación</v>
          </cell>
          <cell r="W3" t="str">
            <v>Entrega física del predio</v>
          </cell>
        </row>
        <row r="4">
          <cell r="A4" t="str">
            <v>1A-1 o V1</v>
          </cell>
          <cell r="B4" t="str">
            <v>BH-P-T2-0001</v>
          </cell>
          <cell r="C4">
            <v>20001</v>
          </cell>
          <cell r="D4">
            <v>11</v>
          </cell>
          <cell r="E4" t="str">
            <v>012-57502</v>
          </cell>
          <cell r="F4" t="str">
            <v>Manuel Antonio Alvarez Ruiz</v>
          </cell>
          <cell r="G4">
            <v>5734.19</v>
          </cell>
          <cell r="H4">
            <v>5800</v>
          </cell>
          <cell r="I4" t="str">
            <v>Ambos</v>
          </cell>
          <cell r="J4">
            <v>65.8100000000004</v>
          </cell>
          <cell r="K4">
            <v>396.29</v>
          </cell>
          <cell r="L4">
            <v>39629000</v>
          </cell>
          <cell r="M4" t="e">
            <v>#NAME?</v>
          </cell>
          <cell r="N4">
            <v>1</v>
          </cell>
          <cell r="O4">
            <v>38969</v>
          </cell>
          <cell r="P4">
            <v>39055</v>
          </cell>
          <cell r="Q4">
            <v>39225</v>
          </cell>
          <cell r="R4">
            <v>39122</v>
          </cell>
          <cell r="S4">
            <v>39078</v>
          </cell>
          <cell r="T4">
            <v>39100</v>
          </cell>
          <cell r="U4">
            <v>39139</v>
          </cell>
          <cell r="W4">
            <v>39426</v>
          </cell>
        </row>
        <row r="5">
          <cell r="A5" t="str">
            <v>2A-2 o V2</v>
          </cell>
          <cell r="B5" t="str">
            <v>BH-P-T2-0002</v>
          </cell>
          <cell r="C5">
            <v>20002</v>
          </cell>
          <cell r="D5">
            <v>12</v>
          </cell>
          <cell r="E5" t="str">
            <v>012-30721</v>
          </cell>
          <cell r="F5" t="str">
            <v>Manuel Antonio Alvarez Ruiz</v>
          </cell>
          <cell r="G5">
            <v>5800</v>
          </cell>
          <cell r="H5">
            <v>5920</v>
          </cell>
          <cell r="I5" t="str">
            <v>Ambos</v>
          </cell>
          <cell r="J5">
            <v>120</v>
          </cell>
          <cell r="K5">
            <v>2380.35</v>
          </cell>
          <cell r="L5">
            <v>287548600</v>
          </cell>
          <cell r="N5">
            <v>1</v>
          </cell>
          <cell r="O5">
            <v>38969</v>
          </cell>
          <cell r="P5">
            <v>39055</v>
          </cell>
          <cell r="Q5">
            <v>39225</v>
          </cell>
          <cell r="R5">
            <v>39122</v>
          </cell>
          <cell r="S5">
            <v>39100</v>
          </cell>
          <cell r="T5">
            <v>39118</v>
          </cell>
          <cell r="U5">
            <v>39139</v>
          </cell>
          <cell r="W5">
            <v>39426</v>
          </cell>
        </row>
        <row r="6">
          <cell r="A6" t="str">
            <v>4A o V4</v>
          </cell>
          <cell r="B6" t="str">
            <v>BH-P-T2-0003</v>
          </cell>
          <cell r="C6">
            <v>20003</v>
          </cell>
          <cell r="D6">
            <v>14</v>
          </cell>
          <cell r="E6" t="str">
            <v>012-42189</v>
          </cell>
          <cell r="F6" t="str">
            <v>Margarita María Martínez de Misas</v>
          </cell>
          <cell r="G6">
            <v>5927.33</v>
          </cell>
          <cell r="H6">
            <v>5936.59</v>
          </cell>
          <cell r="I6" t="str">
            <v>Ambos</v>
          </cell>
          <cell r="J6">
            <v>9.2600000000002183</v>
          </cell>
          <cell r="K6">
            <v>190.43</v>
          </cell>
          <cell r="L6">
            <v>45261500</v>
          </cell>
          <cell r="M6" t="e">
            <v>#NAME?</v>
          </cell>
          <cell r="N6">
            <v>1</v>
          </cell>
          <cell r="O6">
            <v>38969</v>
          </cell>
          <cell r="P6">
            <v>39023</v>
          </cell>
          <cell r="Q6">
            <v>39225</v>
          </cell>
          <cell r="R6">
            <v>39156</v>
          </cell>
          <cell r="S6">
            <v>39094</v>
          </cell>
          <cell r="T6">
            <v>39122</v>
          </cell>
          <cell r="U6">
            <v>39140</v>
          </cell>
          <cell r="V6">
            <v>39140</v>
          </cell>
          <cell r="W6">
            <v>39303</v>
          </cell>
        </row>
        <row r="7">
          <cell r="A7" t="str">
            <v>3A o V3A</v>
          </cell>
          <cell r="B7" t="str">
            <v>BH-P-T2-0004</v>
          </cell>
          <cell r="C7">
            <v>20004</v>
          </cell>
          <cell r="D7">
            <v>13</v>
          </cell>
          <cell r="E7" t="str">
            <v>012-22283</v>
          </cell>
          <cell r="F7" t="str">
            <v>Teresa Gómez Echeverri</v>
          </cell>
          <cell r="G7">
            <v>5900</v>
          </cell>
          <cell r="H7">
            <v>5936.17</v>
          </cell>
          <cell r="I7" t="str">
            <v>Ambos</v>
          </cell>
          <cell r="J7">
            <v>36.170000000000073</v>
          </cell>
          <cell r="M7" t="e">
            <v>#NAME?</v>
          </cell>
          <cell r="N7">
            <v>1</v>
          </cell>
          <cell r="W7">
            <v>39295</v>
          </cell>
        </row>
        <row r="8">
          <cell r="A8" t="str">
            <v>5A o V5</v>
          </cell>
          <cell r="B8" t="str">
            <v>BH-P-T2-0005</v>
          </cell>
          <cell r="C8">
            <v>20005</v>
          </cell>
          <cell r="D8">
            <v>15</v>
          </cell>
          <cell r="E8" t="str">
            <v>012-15695</v>
          </cell>
          <cell r="F8" t="str">
            <v>Ana Dolores Martínez H y otros</v>
          </cell>
          <cell r="G8">
            <v>5930.52</v>
          </cell>
          <cell r="H8">
            <v>5948.5</v>
          </cell>
          <cell r="I8" t="str">
            <v>Ambos</v>
          </cell>
          <cell r="J8">
            <v>17.979999999999563</v>
          </cell>
          <cell r="K8">
            <v>440.91</v>
          </cell>
          <cell r="M8" t="e">
            <v>#NAME?</v>
          </cell>
          <cell r="N8">
            <v>10</v>
          </cell>
          <cell r="O8">
            <v>38972</v>
          </cell>
          <cell r="P8">
            <v>39023</v>
          </cell>
          <cell r="Q8">
            <v>39225</v>
          </cell>
          <cell r="R8">
            <v>39156</v>
          </cell>
          <cell r="S8">
            <v>39379</v>
          </cell>
          <cell r="T8">
            <v>39379</v>
          </cell>
          <cell r="U8">
            <v>39379</v>
          </cell>
          <cell r="W8">
            <v>39315</v>
          </cell>
        </row>
        <row r="9">
          <cell r="A9" t="str">
            <v>5AG o V6</v>
          </cell>
          <cell r="B9" t="str">
            <v>BH-P-T2-0006</v>
          </cell>
          <cell r="C9">
            <v>20006</v>
          </cell>
          <cell r="D9">
            <v>16</v>
          </cell>
          <cell r="E9" t="str">
            <v>012-51792</v>
          </cell>
          <cell r="F9" t="str">
            <v>Antonio José Montero</v>
          </cell>
          <cell r="G9">
            <v>5936.17</v>
          </cell>
          <cell r="H9">
            <v>6038.87</v>
          </cell>
          <cell r="I9" t="str">
            <v>Ambos</v>
          </cell>
          <cell r="J9">
            <v>102.69999999999982</v>
          </cell>
          <cell r="K9">
            <v>6159.24</v>
          </cell>
          <cell r="L9">
            <v>1972760000</v>
          </cell>
          <cell r="M9" t="e">
            <v>#NAME?</v>
          </cell>
          <cell r="N9">
            <v>1</v>
          </cell>
          <cell r="O9">
            <v>38972</v>
          </cell>
          <cell r="P9">
            <v>39023</v>
          </cell>
          <cell r="Q9">
            <v>39225</v>
          </cell>
          <cell r="R9">
            <v>39101</v>
          </cell>
          <cell r="S9">
            <v>39143</v>
          </cell>
          <cell r="T9">
            <v>39051</v>
          </cell>
          <cell r="U9">
            <v>39171</v>
          </cell>
          <cell r="W9">
            <v>39181</v>
          </cell>
        </row>
        <row r="10">
          <cell r="A10" t="str">
            <v>3G o V7</v>
          </cell>
          <cell r="B10" t="str">
            <v>BH-P-T2-0007</v>
          </cell>
          <cell r="C10">
            <v>20007</v>
          </cell>
          <cell r="D10">
            <v>579</v>
          </cell>
          <cell r="E10" t="str">
            <v>012-51793</v>
          </cell>
          <cell r="F10" t="str">
            <v>Maria Emilse Rojas Taborda</v>
          </cell>
          <cell r="G10">
            <v>6038.87</v>
          </cell>
          <cell r="H10">
            <v>6135.81</v>
          </cell>
          <cell r="I10" t="str">
            <v>Ambos</v>
          </cell>
          <cell r="J10">
            <v>96.940000000000509</v>
          </cell>
          <cell r="K10">
            <v>6401.99</v>
          </cell>
          <cell r="L10">
            <v>1060487900</v>
          </cell>
          <cell r="M10" t="e">
            <v>#NAME?</v>
          </cell>
          <cell r="N10">
            <v>1</v>
          </cell>
          <cell r="O10">
            <v>38972</v>
          </cell>
          <cell r="P10">
            <v>39028</v>
          </cell>
          <cell r="Q10">
            <v>39225</v>
          </cell>
          <cell r="R10">
            <v>39156</v>
          </cell>
          <cell r="S10">
            <v>39143</v>
          </cell>
          <cell r="T10">
            <v>39051</v>
          </cell>
          <cell r="U10">
            <v>39171</v>
          </cell>
          <cell r="W10">
            <v>39150</v>
          </cell>
        </row>
        <row r="11">
          <cell r="A11" t="str">
            <v>5M o V8</v>
          </cell>
          <cell r="B11" t="str">
            <v>BH-P-T2-0008</v>
          </cell>
          <cell r="C11">
            <v>20008</v>
          </cell>
          <cell r="D11">
            <v>596</v>
          </cell>
          <cell r="E11" t="str">
            <v>012-25363</v>
          </cell>
          <cell r="F11" t="str">
            <v>Fabian de Jesús Rios Grajales y otros</v>
          </cell>
          <cell r="G11">
            <v>6114.95</v>
          </cell>
          <cell r="H11">
            <v>6188.93</v>
          </cell>
          <cell r="I11" t="str">
            <v>Ambos</v>
          </cell>
          <cell r="J11">
            <v>73.980000000000473</v>
          </cell>
          <cell r="K11">
            <v>1175.8599999999999</v>
          </cell>
          <cell r="L11">
            <v>101855200</v>
          </cell>
          <cell r="M11" t="e">
            <v>#NAME?</v>
          </cell>
          <cell r="N11">
            <v>3</v>
          </cell>
          <cell r="O11">
            <v>38972</v>
          </cell>
          <cell r="P11">
            <v>39043</v>
          </cell>
          <cell r="Q11">
            <v>39225</v>
          </cell>
          <cell r="R11">
            <v>39156</v>
          </cell>
          <cell r="S11">
            <v>39162</v>
          </cell>
          <cell r="W11">
            <v>39290</v>
          </cell>
        </row>
        <row r="12">
          <cell r="A12" t="str">
            <v>5G o V9</v>
          </cell>
          <cell r="B12" t="str">
            <v>BH-P-T2-0009</v>
          </cell>
          <cell r="C12">
            <v>20009</v>
          </cell>
          <cell r="D12">
            <v>559</v>
          </cell>
          <cell r="E12" t="str">
            <v>012-46865</v>
          </cell>
          <cell r="F12" t="str">
            <v>Ruth Elena Alzate Noreña</v>
          </cell>
          <cell r="G12">
            <v>6124.3</v>
          </cell>
          <cell r="H12">
            <v>6200</v>
          </cell>
          <cell r="I12" t="str">
            <v>Ambos</v>
          </cell>
          <cell r="J12">
            <v>75.699999999999818</v>
          </cell>
          <cell r="K12">
            <v>1250.81</v>
          </cell>
          <cell r="L12">
            <v>116480000</v>
          </cell>
          <cell r="M12" t="e">
            <v>#NAME?</v>
          </cell>
          <cell r="N12">
            <v>1</v>
          </cell>
          <cell r="O12">
            <v>38969</v>
          </cell>
          <cell r="P12">
            <v>39043</v>
          </cell>
          <cell r="Q12">
            <v>39225</v>
          </cell>
          <cell r="R12">
            <v>39156</v>
          </cell>
          <cell r="S12">
            <v>39078</v>
          </cell>
          <cell r="T12">
            <v>39122</v>
          </cell>
          <cell r="U12">
            <v>39142</v>
          </cell>
          <cell r="W12">
            <v>39280</v>
          </cell>
        </row>
        <row r="13">
          <cell r="A13" t="str">
            <v>5G-1 o V9A</v>
          </cell>
          <cell r="B13" t="str">
            <v>BH-P-T2-0010</v>
          </cell>
          <cell r="C13">
            <v>20010</v>
          </cell>
          <cell r="D13">
            <v>32</v>
          </cell>
          <cell r="F13" t="str">
            <v>Ruth Elena Alzate Noreña</v>
          </cell>
          <cell r="G13">
            <v>6124.3</v>
          </cell>
          <cell r="H13">
            <v>6190</v>
          </cell>
          <cell r="I13" t="str">
            <v>Ambos</v>
          </cell>
          <cell r="J13">
            <v>65.699999999999818</v>
          </cell>
          <cell r="K13">
            <v>177.1</v>
          </cell>
          <cell r="M13" t="e">
            <v>#NAME?</v>
          </cell>
          <cell r="N13">
            <v>1</v>
          </cell>
          <cell r="O13">
            <v>38969</v>
          </cell>
          <cell r="P13">
            <v>39043</v>
          </cell>
          <cell r="Q13">
            <v>39225</v>
          </cell>
          <cell r="R13">
            <v>39156</v>
          </cell>
          <cell r="S13">
            <v>39184</v>
          </cell>
          <cell r="T13">
            <v>39197</v>
          </cell>
          <cell r="U13">
            <v>39280</v>
          </cell>
          <cell r="W13">
            <v>39280</v>
          </cell>
        </row>
        <row r="14">
          <cell r="A14" t="str">
            <v>6G o V14</v>
          </cell>
          <cell r="B14" t="str">
            <v>BH-P-T2-0011</v>
          </cell>
          <cell r="C14">
            <v>20011</v>
          </cell>
          <cell r="D14">
            <v>95</v>
          </cell>
          <cell r="E14" t="str">
            <v>012-4869</v>
          </cell>
          <cell r="F14" t="str">
            <v>Inversiones Horizontes de Colombia S.A.</v>
          </cell>
          <cell r="G14">
            <v>6203.63</v>
          </cell>
          <cell r="H14">
            <v>6325.94</v>
          </cell>
          <cell r="I14" t="str">
            <v>Ambos</v>
          </cell>
          <cell r="J14">
            <v>122.30999999999949</v>
          </cell>
          <cell r="K14">
            <v>6464.28</v>
          </cell>
          <cell r="L14">
            <v>1003605000</v>
          </cell>
          <cell r="M14" t="e">
            <v>#NAME?</v>
          </cell>
          <cell r="N14">
            <v>1</v>
          </cell>
          <cell r="O14">
            <v>38969</v>
          </cell>
          <cell r="P14">
            <v>39023</v>
          </cell>
          <cell r="Q14">
            <v>39225</v>
          </cell>
          <cell r="R14">
            <v>39156</v>
          </cell>
          <cell r="S14">
            <v>39048</v>
          </cell>
          <cell r="T14">
            <v>39055</v>
          </cell>
          <cell r="U14">
            <v>39071</v>
          </cell>
          <cell r="W14">
            <v>39114</v>
          </cell>
        </row>
        <row r="15">
          <cell r="A15" t="str">
            <v>6A o V16</v>
          </cell>
          <cell r="B15" t="str">
            <v>BH-P-T2-0012</v>
          </cell>
          <cell r="C15">
            <v>20012</v>
          </cell>
          <cell r="D15">
            <v>31</v>
          </cell>
          <cell r="E15" t="str">
            <v>012-57220</v>
          </cell>
          <cell r="F15" t="str">
            <v>Gabriela Yepes de Zapata</v>
          </cell>
          <cell r="G15">
            <v>6300.38</v>
          </cell>
          <cell r="H15">
            <v>6324.44</v>
          </cell>
          <cell r="I15" t="str">
            <v>Ambos</v>
          </cell>
          <cell r="J15">
            <v>24.059999999999491</v>
          </cell>
          <cell r="K15">
            <v>295.58</v>
          </cell>
          <cell r="L15">
            <v>94560700</v>
          </cell>
          <cell r="M15" t="e">
            <v>#NAME?</v>
          </cell>
          <cell r="N15">
            <v>1</v>
          </cell>
          <cell r="O15">
            <v>38972</v>
          </cell>
          <cell r="P15">
            <v>39023</v>
          </cell>
          <cell r="Q15">
            <v>39225</v>
          </cell>
          <cell r="R15">
            <v>39156</v>
          </cell>
          <cell r="S15">
            <v>39140</v>
          </cell>
          <cell r="T15">
            <v>39150</v>
          </cell>
          <cell r="U15">
            <v>39187</v>
          </cell>
          <cell r="W15">
            <v>39365</v>
          </cell>
        </row>
        <row r="16">
          <cell r="A16" t="str">
            <v>7G o V12</v>
          </cell>
          <cell r="B16" t="str">
            <v>BH-P-T2-0013</v>
          </cell>
          <cell r="C16">
            <v>20013</v>
          </cell>
          <cell r="D16">
            <v>29</v>
          </cell>
          <cell r="E16" t="str">
            <v>012-13990</v>
          </cell>
          <cell r="F16" t="str">
            <v>Operarias catequistas de Nuestra Sra. ..</v>
          </cell>
          <cell r="G16">
            <v>6324.44</v>
          </cell>
          <cell r="H16">
            <v>6393.39</v>
          </cell>
          <cell r="I16" t="str">
            <v>Ambos</v>
          </cell>
          <cell r="J16">
            <v>68.950000000000728</v>
          </cell>
          <cell r="K16">
            <v>3191.41</v>
          </cell>
          <cell r="L16">
            <v>543979300</v>
          </cell>
          <cell r="M16" t="e">
            <v>#NAME?</v>
          </cell>
          <cell r="N16">
            <v>1</v>
          </cell>
          <cell r="O16">
            <v>38969</v>
          </cell>
          <cell r="P16">
            <v>39023</v>
          </cell>
          <cell r="Q16">
            <v>39225</v>
          </cell>
          <cell r="R16">
            <v>39156</v>
          </cell>
          <cell r="S16">
            <v>39094</v>
          </cell>
          <cell r="T16">
            <v>39102</v>
          </cell>
          <cell r="U16">
            <v>39109</v>
          </cell>
          <cell r="W16">
            <v>39112</v>
          </cell>
        </row>
        <row r="17">
          <cell r="A17" t="str">
            <v>8A o V15</v>
          </cell>
          <cell r="B17" t="str">
            <v>BH-P-T2-0014</v>
          </cell>
          <cell r="C17">
            <v>20014</v>
          </cell>
          <cell r="D17">
            <v>28</v>
          </cell>
          <cell r="E17" t="str">
            <v>012-33609</v>
          </cell>
          <cell r="F17" t="str">
            <v>José Ignacio Marín Hoyos</v>
          </cell>
          <cell r="G17">
            <v>6393.39</v>
          </cell>
          <cell r="H17">
            <v>6446.11</v>
          </cell>
          <cell r="I17" t="str">
            <v>Ambos</v>
          </cell>
          <cell r="J17">
            <v>52.719999999999345</v>
          </cell>
          <cell r="K17">
            <v>3549.7</v>
          </cell>
          <cell r="L17">
            <v>525272600</v>
          </cell>
          <cell r="M17" t="e">
            <v>#NAME?</v>
          </cell>
          <cell r="N17">
            <v>1</v>
          </cell>
          <cell r="O17">
            <v>38972</v>
          </cell>
          <cell r="P17">
            <v>39023</v>
          </cell>
          <cell r="Q17">
            <v>39225</v>
          </cell>
          <cell r="R17">
            <v>39156</v>
          </cell>
          <cell r="S17">
            <v>39094</v>
          </cell>
          <cell r="T17">
            <v>39171</v>
          </cell>
          <cell r="U17">
            <v>39171</v>
          </cell>
          <cell r="W17">
            <v>39118</v>
          </cell>
        </row>
        <row r="18">
          <cell r="A18" t="str">
            <v>8G o V15A</v>
          </cell>
          <cell r="B18" t="str">
            <v>BH-P-T2-0016</v>
          </cell>
          <cell r="C18">
            <v>20016</v>
          </cell>
          <cell r="D18">
            <v>27</v>
          </cell>
          <cell r="F18" t="str">
            <v>Jose Delio Arango Valencia</v>
          </cell>
          <cell r="G18">
            <v>6628.61</v>
          </cell>
          <cell r="H18">
            <v>6659.69</v>
          </cell>
          <cell r="I18" t="str">
            <v>Ambos</v>
          </cell>
          <cell r="J18">
            <v>31.079999999999927</v>
          </cell>
          <cell r="K18">
            <v>545.99</v>
          </cell>
          <cell r="M18" t="e">
            <v>#NAME?</v>
          </cell>
          <cell r="N18">
            <v>1</v>
          </cell>
          <cell r="O18">
            <v>38969</v>
          </cell>
          <cell r="P18">
            <v>39023</v>
          </cell>
          <cell r="Q18">
            <v>39225</v>
          </cell>
          <cell r="R18">
            <v>39023</v>
          </cell>
          <cell r="S18">
            <v>39338</v>
          </cell>
          <cell r="T18">
            <v>39338</v>
          </cell>
          <cell r="U18">
            <v>39338</v>
          </cell>
          <cell r="W18">
            <v>39338</v>
          </cell>
        </row>
        <row r="19">
          <cell r="A19" t="str">
            <v>9G o V15B</v>
          </cell>
          <cell r="B19" t="str">
            <v>BH-P-T2-0018</v>
          </cell>
          <cell r="C19">
            <v>20018</v>
          </cell>
          <cell r="D19">
            <v>97</v>
          </cell>
          <cell r="E19" t="str">
            <v>012-43336</v>
          </cell>
          <cell r="F19" t="str">
            <v>María Herminia Molina viuda de Meneses y otros</v>
          </cell>
          <cell r="G19">
            <v>6659.69</v>
          </cell>
          <cell r="H19">
            <v>6716.65</v>
          </cell>
          <cell r="I19" t="str">
            <v>Ambos</v>
          </cell>
          <cell r="J19">
            <v>56.960000000000036</v>
          </cell>
          <cell r="K19">
            <v>2838.75</v>
          </cell>
          <cell r="M19" t="e">
            <v>#NAME?</v>
          </cell>
          <cell r="N19">
            <v>14</v>
          </cell>
          <cell r="O19">
            <v>38969</v>
          </cell>
          <cell r="P19">
            <v>39023</v>
          </cell>
          <cell r="Q19">
            <v>39225</v>
          </cell>
          <cell r="R19">
            <v>39156</v>
          </cell>
          <cell r="S19">
            <v>39296</v>
          </cell>
          <cell r="T19">
            <v>39296</v>
          </cell>
          <cell r="U19">
            <v>39296</v>
          </cell>
          <cell r="W19">
            <v>39316</v>
          </cell>
        </row>
        <row r="20">
          <cell r="A20" t="str">
            <v>11G o V30</v>
          </cell>
          <cell r="B20" t="str">
            <v>BH-P-T2-0019</v>
          </cell>
          <cell r="C20">
            <v>20019</v>
          </cell>
          <cell r="D20">
            <v>96</v>
          </cell>
          <cell r="E20" t="str">
            <v>012-690</v>
          </cell>
          <cell r="F20" t="str">
            <v>Agropecuaria Yolombito Limitada</v>
          </cell>
          <cell r="G20">
            <v>6716.11</v>
          </cell>
          <cell r="H20">
            <v>6727</v>
          </cell>
          <cell r="I20" t="str">
            <v>Ambos</v>
          </cell>
          <cell r="J20">
            <v>10.890000000000327</v>
          </cell>
          <cell r="K20">
            <v>814.22</v>
          </cell>
          <cell r="M20" t="e">
            <v>#NAME?</v>
          </cell>
          <cell r="N20">
            <v>1</v>
          </cell>
          <cell r="O20">
            <v>38972</v>
          </cell>
          <cell r="P20">
            <v>39023</v>
          </cell>
          <cell r="S20">
            <v>39078</v>
          </cell>
          <cell r="T20">
            <v>39163</v>
          </cell>
          <cell r="U20">
            <v>39198</v>
          </cell>
          <cell r="W20">
            <v>39321</v>
          </cell>
        </row>
        <row r="21">
          <cell r="A21" t="str">
            <v>12G o V25</v>
          </cell>
          <cell r="B21" t="str">
            <v>BH-P-T2-0020</v>
          </cell>
          <cell r="C21">
            <v>20020</v>
          </cell>
          <cell r="D21">
            <v>101</v>
          </cell>
          <cell r="E21" t="str">
            <v>012-596</v>
          </cell>
          <cell r="F21" t="str">
            <v>Luz Marina Jiménez García Nemqueteba</v>
          </cell>
          <cell r="G21">
            <v>6734.2</v>
          </cell>
          <cell r="H21">
            <v>6773.92</v>
          </cell>
          <cell r="I21" t="str">
            <v>Ambos</v>
          </cell>
          <cell r="J21">
            <v>39.720000000000255</v>
          </cell>
          <cell r="K21">
            <v>1375.28</v>
          </cell>
          <cell r="L21">
            <v>304000000</v>
          </cell>
          <cell r="M21" t="e">
            <v>#NAME?</v>
          </cell>
          <cell r="N21">
            <v>1</v>
          </cell>
          <cell r="O21">
            <v>38972</v>
          </cell>
          <cell r="P21">
            <v>39036</v>
          </cell>
          <cell r="Q21">
            <v>39225</v>
          </cell>
          <cell r="S21">
            <v>39080</v>
          </cell>
          <cell r="T21">
            <v>39379</v>
          </cell>
          <cell r="U21">
            <v>39380</v>
          </cell>
          <cell r="W21">
            <v>39043</v>
          </cell>
        </row>
        <row r="22">
          <cell r="A22" t="str">
            <v>10A o V26</v>
          </cell>
          <cell r="B22" t="str">
            <v>BH-P-T2-0021</v>
          </cell>
          <cell r="C22">
            <v>20021</v>
          </cell>
          <cell r="D22">
            <v>102</v>
          </cell>
          <cell r="E22" t="str">
            <v>012-42029</v>
          </cell>
          <cell r="F22" t="str">
            <v>Maria Inés Jiménez de Meneses y otros</v>
          </cell>
          <cell r="G22">
            <v>6773.92</v>
          </cell>
          <cell r="H22">
            <v>6802.89</v>
          </cell>
          <cell r="I22" t="str">
            <v>Ambos</v>
          </cell>
          <cell r="J22">
            <v>28.970000000000255</v>
          </cell>
          <cell r="K22">
            <v>904.95</v>
          </cell>
          <cell r="L22">
            <v>135744000</v>
          </cell>
          <cell r="M22" t="e">
            <v>#NAME?</v>
          </cell>
          <cell r="N22">
            <v>14</v>
          </cell>
          <cell r="O22">
            <v>38972</v>
          </cell>
          <cell r="P22">
            <v>39023</v>
          </cell>
          <cell r="Q22">
            <v>39225</v>
          </cell>
          <cell r="R22">
            <v>39156</v>
          </cell>
          <cell r="S22">
            <v>39043</v>
          </cell>
          <cell r="T22">
            <v>39065</v>
          </cell>
          <cell r="U22">
            <v>39074</v>
          </cell>
          <cell r="W22">
            <v>39356</v>
          </cell>
        </row>
        <row r="23">
          <cell r="A23" t="str">
            <v>13G o V27</v>
          </cell>
          <cell r="B23" t="str">
            <v>BH-P-T2-0022</v>
          </cell>
          <cell r="C23">
            <v>20022</v>
          </cell>
          <cell r="D23">
            <v>103</v>
          </cell>
          <cell r="E23" t="str">
            <v>012-19283</v>
          </cell>
          <cell r="F23" t="str">
            <v>Bertha Nelly Hoyos Alzate</v>
          </cell>
          <cell r="G23">
            <v>6802.89</v>
          </cell>
          <cell r="H23">
            <v>6858.59</v>
          </cell>
          <cell r="I23" t="str">
            <v>Ambos</v>
          </cell>
          <cell r="J23">
            <v>55.699999999999818</v>
          </cell>
          <cell r="K23">
            <v>1747.99</v>
          </cell>
          <cell r="L23">
            <v>697876900</v>
          </cell>
          <cell r="M23" t="e">
            <v>#NAME?</v>
          </cell>
          <cell r="N23">
            <v>8</v>
          </cell>
          <cell r="O23">
            <v>38972</v>
          </cell>
          <cell r="P23">
            <v>39023</v>
          </cell>
          <cell r="Q23">
            <v>39225</v>
          </cell>
          <cell r="S23">
            <v>39080</v>
          </cell>
          <cell r="T23">
            <v>39055</v>
          </cell>
          <cell r="U23">
            <v>39141</v>
          </cell>
          <cell r="W23">
            <v>39169</v>
          </cell>
        </row>
        <row r="24">
          <cell r="A24" t="str">
            <v>11A o V28</v>
          </cell>
          <cell r="B24" t="str">
            <v>BH-P-T2-0023</v>
          </cell>
          <cell r="C24">
            <v>20023</v>
          </cell>
          <cell r="D24">
            <v>104</v>
          </cell>
          <cell r="E24" t="str">
            <v>012-5403</v>
          </cell>
          <cell r="F24" t="str">
            <v>Luis Alberto Zapata Jiménez</v>
          </cell>
          <cell r="G24">
            <v>6858.59</v>
          </cell>
          <cell r="H24">
            <v>6877.47</v>
          </cell>
          <cell r="I24" t="str">
            <v>Ambos</v>
          </cell>
          <cell r="J24">
            <v>18.880000000000109</v>
          </cell>
          <cell r="K24">
            <v>1116.0899999999999</v>
          </cell>
          <cell r="L24">
            <v>197561260</v>
          </cell>
          <cell r="M24" t="e">
            <v>#NAME?</v>
          </cell>
          <cell r="N24">
            <v>1</v>
          </cell>
          <cell r="O24">
            <v>38972</v>
          </cell>
          <cell r="P24">
            <v>39023</v>
          </cell>
          <cell r="Q24">
            <v>39225</v>
          </cell>
          <cell r="R24">
            <v>39156</v>
          </cell>
          <cell r="S24">
            <v>39170</v>
          </cell>
          <cell r="T24">
            <v>39050</v>
          </cell>
          <cell r="U24">
            <v>39050</v>
          </cell>
          <cell r="W24">
            <v>39261</v>
          </cell>
        </row>
        <row r="25">
          <cell r="A25" t="str">
            <v>12A o V29</v>
          </cell>
          <cell r="B25" t="str">
            <v>BH-P-T2-0024</v>
          </cell>
          <cell r="C25">
            <v>20024</v>
          </cell>
          <cell r="D25">
            <v>105</v>
          </cell>
          <cell r="E25" t="str">
            <v>012-29072</v>
          </cell>
          <cell r="F25" t="str">
            <v>Julia Rosa Zapata Zapata y otros</v>
          </cell>
          <cell r="G25">
            <v>6877.47</v>
          </cell>
          <cell r="H25">
            <v>6909.96</v>
          </cell>
          <cell r="I25" t="str">
            <v>Ambos</v>
          </cell>
          <cell r="J25">
            <v>32.489999999999782</v>
          </cell>
          <cell r="K25">
            <v>1279.6199999999999</v>
          </cell>
          <cell r="L25">
            <v>190205100</v>
          </cell>
          <cell r="M25" t="e">
            <v>#NAME?</v>
          </cell>
          <cell r="N25">
            <v>13</v>
          </cell>
          <cell r="O25">
            <v>38972</v>
          </cell>
          <cell r="P25">
            <v>39023</v>
          </cell>
          <cell r="Q25">
            <v>39225</v>
          </cell>
          <cell r="R25">
            <v>39156</v>
          </cell>
          <cell r="S25">
            <v>39043</v>
          </cell>
          <cell r="T25">
            <v>39050</v>
          </cell>
          <cell r="U25">
            <v>39074</v>
          </cell>
          <cell r="W25">
            <v>39161</v>
          </cell>
        </row>
        <row r="26">
          <cell r="A26" t="str">
            <v>13A o V31</v>
          </cell>
          <cell r="B26" t="str">
            <v>BH-P-T2-0025</v>
          </cell>
          <cell r="C26">
            <v>20025</v>
          </cell>
          <cell r="D26">
            <v>107</v>
          </cell>
          <cell r="E26" t="str">
            <v>012-23206</v>
          </cell>
          <cell r="F26" t="str">
            <v>Ana Maria Zuluaga Jaramillo y otros</v>
          </cell>
          <cell r="G26">
            <v>6872.55</v>
          </cell>
          <cell r="H26">
            <v>6982.77</v>
          </cell>
          <cell r="I26" t="str">
            <v>Ambos</v>
          </cell>
          <cell r="J26">
            <v>110.22000000000025</v>
          </cell>
          <cell r="K26">
            <v>687.26</v>
          </cell>
          <cell r="L26">
            <v>87775000</v>
          </cell>
          <cell r="M26" t="e">
            <v>#NAME?</v>
          </cell>
          <cell r="N26">
            <v>4</v>
          </cell>
          <cell r="O26">
            <v>38972</v>
          </cell>
          <cell r="P26">
            <v>39023</v>
          </cell>
          <cell r="Q26">
            <v>39225</v>
          </cell>
          <cell r="R26">
            <v>39156</v>
          </cell>
          <cell r="S26">
            <v>39043</v>
          </cell>
          <cell r="T26">
            <v>39051</v>
          </cell>
          <cell r="U26">
            <v>39081</v>
          </cell>
        </row>
        <row r="27">
          <cell r="A27" t="str">
            <v>15A o V32</v>
          </cell>
          <cell r="B27" t="str">
            <v>BH-P-T2-0026</v>
          </cell>
          <cell r="C27">
            <v>20026</v>
          </cell>
          <cell r="D27">
            <v>106</v>
          </cell>
          <cell r="E27" t="str">
            <v>012-1956</v>
          </cell>
          <cell r="F27" t="str">
            <v>Gloria Eugenia Correa Jaramillo</v>
          </cell>
          <cell r="G27">
            <v>6909.96</v>
          </cell>
          <cell r="H27">
            <v>7009.91</v>
          </cell>
          <cell r="I27" t="str">
            <v>Ambos</v>
          </cell>
          <cell r="J27">
            <v>99.949999999999818</v>
          </cell>
          <cell r="K27">
            <v>6393.57</v>
          </cell>
          <cell r="M27" t="e">
            <v>#NAME?</v>
          </cell>
          <cell r="N27">
            <v>1</v>
          </cell>
          <cell r="O27">
            <v>38972</v>
          </cell>
          <cell r="P27">
            <v>39023</v>
          </cell>
          <cell r="Q27">
            <v>39225</v>
          </cell>
          <cell r="R27">
            <v>39156</v>
          </cell>
          <cell r="S27">
            <v>39319</v>
          </cell>
          <cell r="T27">
            <v>39319</v>
          </cell>
          <cell r="U27">
            <v>39319</v>
          </cell>
          <cell r="W27">
            <v>39319</v>
          </cell>
        </row>
        <row r="28">
          <cell r="A28" t="str">
            <v>16A o V19</v>
          </cell>
          <cell r="B28" t="str">
            <v>BH-P-T2-0027</v>
          </cell>
          <cell r="C28">
            <v>20027</v>
          </cell>
          <cell r="D28">
            <v>170</v>
          </cell>
          <cell r="E28" t="str">
            <v>012-3975</v>
          </cell>
          <cell r="F28" t="str">
            <v>Sonia Puerta Viuda de Gaitán</v>
          </cell>
          <cell r="G28">
            <v>7009.9</v>
          </cell>
          <cell r="H28">
            <v>7050.8</v>
          </cell>
          <cell r="I28" t="str">
            <v>Ambos</v>
          </cell>
          <cell r="J28">
            <v>40.900000000000546</v>
          </cell>
          <cell r="K28">
            <v>2135.33</v>
          </cell>
          <cell r="M28" t="e">
            <v>#NAME?</v>
          </cell>
          <cell r="N28">
            <v>1</v>
          </cell>
          <cell r="O28">
            <v>38972</v>
          </cell>
          <cell r="P28">
            <v>39023</v>
          </cell>
          <cell r="Q28">
            <v>39225</v>
          </cell>
          <cell r="R28">
            <v>39156</v>
          </cell>
          <cell r="S28">
            <v>39356</v>
          </cell>
          <cell r="T28">
            <v>39356</v>
          </cell>
          <cell r="U28">
            <v>39356</v>
          </cell>
          <cell r="W28">
            <v>39356</v>
          </cell>
        </row>
        <row r="29">
          <cell r="A29" t="str">
            <v>17A o V20</v>
          </cell>
          <cell r="B29" t="str">
            <v>BH-P-T2-0028</v>
          </cell>
          <cell r="C29">
            <v>20028</v>
          </cell>
          <cell r="D29">
            <v>171</v>
          </cell>
          <cell r="E29" t="str">
            <v>012-2506</v>
          </cell>
          <cell r="F29" t="str">
            <v>Juan Carlos Castrillón Jiménez y otros</v>
          </cell>
          <cell r="G29">
            <v>7041.19</v>
          </cell>
          <cell r="H29">
            <v>7111.76</v>
          </cell>
          <cell r="I29" t="str">
            <v>Ambos</v>
          </cell>
          <cell r="J29">
            <v>70.570000000000618</v>
          </cell>
          <cell r="K29">
            <v>2298.94</v>
          </cell>
          <cell r="L29">
            <v>625052300</v>
          </cell>
          <cell r="M29" t="e">
            <v>#NAME?</v>
          </cell>
          <cell r="N29">
            <v>3</v>
          </cell>
          <cell r="O29">
            <v>38972</v>
          </cell>
          <cell r="P29">
            <v>39023</v>
          </cell>
          <cell r="Q29">
            <v>39225</v>
          </cell>
          <cell r="R29">
            <v>39156</v>
          </cell>
          <cell r="S29">
            <v>39100</v>
          </cell>
          <cell r="T29">
            <v>39118</v>
          </cell>
          <cell r="U29">
            <v>39140</v>
          </cell>
          <cell r="W29">
            <v>39181</v>
          </cell>
        </row>
        <row r="30">
          <cell r="A30" t="str">
            <v>16G o V21</v>
          </cell>
          <cell r="B30" t="str">
            <v>BH-P-T2-0029</v>
          </cell>
          <cell r="C30">
            <v>20029</v>
          </cell>
          <cell r="D30">
            <v>173</v>
          </cell>
          <cell r="E30" t="str">
            <v>012-25052</v>
          </cell>
          <cell r="F30" t="str">
            <v>Antonio León Montoya Restrepo y otra</v>
          </cell>
          <cell r="G30">
            <v>7111.76</v>
          </cell>
          <cell r="H30">
            <v>7150.33</v>
          </cell>
          <cell r="I30" t="str">
            <v>Ambos</v>
          </cell>
          <cell r="J30">
            <v>38.569999999999709</v>
          </cell>
          <cell r="K30">
            <v>1274.3499999999999</v>
          </cell>
          <cell r="L30">
            <v>431140800</v>
          </cell>
          <cell r="M30" t="e">
            <v>#NAME?</v>
          </cell>
          <cell r="N30">
            <v>2</v>
          </cell>
          <cell r="O30">
            <v>38972</v>
          </cell>
          <cell r="P30">
            <v>39036</v>
          </cell>
          <cell r="Q30">
            <v>39225</v>
          </cell>
          <cell r="R30">
            <v>39156</v>
          </cell>
          <cell r="S30">
            <v>39048</v>
          </cell>
          <cell r="T30">
            <v>39055</v>
          </cell>
          <cell r="U30">
            <v>39072</v>
          </cell>
          <cell r="V30">
            <v>39149</v>
          </cell>
          <cell r="W30">
            <v>39302</v>
          </cell>
        </row>
        <row r="31">
          <cell r="A31" t="str">
            <v>17G o V22</v>
          </cell>
          <cell r="B31" t="str">
            <v>BH-P-T2-0030</v>
          </cell>
          <cell r="C31">
            <v>20030</v>
          </cell>
          <cell r="D31">
            <v>175</v>
          </cell>
          <cell r="E31" t="str">
            <v>012-13002</v>
          </cell>
          <cell r="F31" t="str">
            <v>Carlos Alberto Gómez Valenzuela</v>
          </cell>
          <cell r="G31">
            <v>7150.33</v>
          </cell>
          <cell r="H31">
            <v>7181.01</v>
          </cell>
          <cell r="I31" t="str">
            <v>Ambos</v>
          </cell>
          <cell r="J31">
            <v>30.680000000000291</v>
          </cell>
          <cell r="K31">
            <v>780.99</v>
          </cell>
          <cell r="L31">
            <v>190226400</v>
          </cell>
          <cell r="M31" t="e">
            <v>#NAME?</v>
          </cell>
          <cell r="N31">
            <v>1</v>
          </cell>
          <cell r="O31">
            <v>38972</v>
          </cell>
          <cell r="P31">
            <v>39024</v>
          </cell>
          <cell r="Q31">
            <v>39225</v>
          </cell>
          <cell r="R31">
            <v>39156</v>
          </cell>
          <cell r="S31">
            <v>39408</v>
          </cell>
          <cell r="T31">
            <v>39415</v>
          </cell>
          <cell r="U31">
            <v>39081</v>
          </cell>
          <cell r="W31">
            <v>39139</v>
          </cell>
        </row>
        <row r="32">
          <cell r="A32" t="str">
            <v>19G o V24</v>
          </cell>
          <cell r="B32" t="str">
            <v>BH-P-T2-0031</v>
          </cell>
          <cell r="C32">
            <v>20031</v>
          </cell>
          <cell r="D32">
            <v>178</v>
          </cell>
          <cell r="E32" t="str">
            <v>012-4131</v>
          </cell>
          <cell r="F32" t="str">
            <v>José Octavio Jiménez Gómez</v>
          </cell>
          <cell r="G32">
            <v>7180.16</v>
          </cell>
          <cell r="H32">
            <v>7225.21</v>
          </cell>
          <cell r="I32" t="str">
            <v>Ambos</v>
          </cell>
          <cell r="J32">
            <v>45.050000000000182</v>
          </cell>
          <cell r="K32">
            <v>653.41999999999996</v>
          </cell>
          <cell r="L32">
            <v>241591500</v>
          </cell>
          <cell r="M32" t="e">
            <v>#NAME?</v>
          </cell>
          <cell r="N32">
            <v>1</v>
          </cell>
          <cell r="O32">
            <v>38972</v>
          </cell>
          <cell r="P32">
            <v>39036</v>
          </cell>
          <cell r="Q32">
            <v>39225</v>
          </cell>
          <cell r="R32">
            <v>39156</v>
          </cell>
          <cell r="S32">
            <v>39078</v>
          </cell>
          <cell r="T32">
            <v>39118</v>
          </cell>
          <cell r="U32">
            <v>39135</v>
          </cell>
          <cell r="W32">
            <v>39149</v>
          </cell>
        </row>
        <row r="33">
          <cell r="A33" t="str">
            <v>18A o V24A</v>
          </cell>
          <cell r="B33" t="str">
            <v>BH-P-T2-0032</v>
          </cell>
          <cell r="C33">
            <v>20032</v>
          </cell>
          <cell r="D33">
            <v>176</v>
          </cell>
          <cell r="E33" t="str">
            <v>Posesión</v>
          </cell>
          <cell r="F33" t="str">
            <v>Amparo Agudelo Vallejo</v>
          </cell>
          <cell r="G33">
            <v>7191.49</v>
          </cell>
          <cell r="H33">
            <v>7222.92</v>
          </cell>
          <cell r="I33" t="str">
            <v>Ambos</v>
          </cell>
          <cell r="J33">
            <v>31.430000000000291</v>
          </cell>
          <cell r="K33">
            <v>333.19</v>
          </cell>
          <cell r="L33">
            <v>55830500</v>
          </cell>
          <cell r="M33" t="e">
            <v>#NAME?</v>
          </cell>
          <cell r="N33">
            <v>1</v>
          </cell>
          <cell r="O33">
            <v>39334</v>
          </cell>
          <cell r="P33">
            <v>39028</v>
          </cell>
          <cell r="Q33">
            <v>39225</v>
          </cell>
          <cell r="R33">
            <v>39156</v>
          </cell>
          <cell r="S33">
            <v>39094</v>
          </cell>
          <cell r="T33">
            <v>39195</v>
          </cell>
          <cell r="U33">
            <v>39195</v>
          </cell>
          <cell r="W33">
            <v>39195</v>
          </cell>
        </row>
        <row r="34">
          <cell r="A34" t="str">
            <v>18M o V23</v>
          </cell>
          <cell r="B34" t="str">
            <v>BH-P-T2-0033</v>
          </cell>
          <cell r="C34">
            <v>20033</v>
          </cell>
          <cell r="D34">
            <v>177</v>
          </cell>
          <cell r="E34" t="str">
            <v>012-8793</v>
          </cell>
          <cell r="F34" t="str">
            <v>Mauricio Arango Foronda y otros</v>
          </cell>
          <cell r="G34">
            <v>7222.92</v>
          </cell>
          <cell r="H34">
            <v>7251.3</v>
          </cell>
          <cell r="I34" t="str">
            <v>Ambos</v>
          </cell>
          <cell r="J34">
            <v>28.380000000000109</v>
          </cell>
          <cell r="K34">
            <v>480.32</v>
          </cell>
          <cell r="M34" t="e">
            <v>#NAME?</v>
          </cell>
          <cell r="N34">
            <v>9</v>
          </cell>
          <cell r="O34">
            <v>38972</v>
          </cell>
          <cell r="P34">
            <v>39028</v>
          </cell>
          <cell r="Q34">
            <v>39225</v>
          </cell>
          <cell r="R34">
            <v>39156</v>
          </cell>
          <cell r="W34">
            <v>39426</v>
          </cell>
        </row>
        <row r="35">
          <cell r="A35" t="str">
            <v>20G o V17</v>
          </cell>
          <cell r="B35" t="str">
            <v>BH-P-T2-0034</v>
          </cell>
          <cell r="C35">
            <v>20034</v>
          </cell>
          <cell r="D35">
            <v>239</v>
          </cell>
          <cell r="E35" t="str">
            <v>012-12006</v>
          </cell>
          <cell r="F35" t="str">
            <v>Ambrosía Limitada</v>
          </cell>
          <cell r="G35">
            <v>7226.33</v>
          </cell>
          <cell r="H35">
            <v>7363.59</v>
          </cell>
          <cell r="I35" t="str">
            <v>Ambos</v>
          </cell>
          <cell r="J35">
            <v>137.26000000000022</v>
          </cell>
          <cell r="K35">
            <v>4393.71</v>
          </cell>
          <cell r="L35">
            <v>860690100</v>
          </cell>
          <cell r="M35" t="e">
            <v>#NAME?</v>
          </cell>
          <cell r="N35">
            <v>1</v>
          </cell>
          <cell r="O35">
            <v>38972</v>
          </cell>
          <cell r="P35">
            <v>39028</v>
          </cell>
          <cell r="Q35">
            <v>39225</v>
          </cell>
          <cell r="R35">
            <v>39156</v>
          </cell>
          <cell r="S35">
            <v>39092</v>
          </cell>
          <cell r="T35">
            <v>39109</v>
          </cell>
          <cell r="U35">
            <v>39115</v>
          </cell>
          <cell r="W35">
            <v>39198</v>
          </cell>
        </row>
        <row r="36">
          <cell r="A36" t="str">
            <v>20G1 o V18</v>
          </cell>
          <cell r="B36" t="str">
            <v>BH-P-T2-0035</v>
          </cell>
          <cell r="C36">
            <v>20035</v>
          </cell>
          <cell r="D36">
            <v>240</v>
          </cell>
          <cell r="E36" t="str">
            <v>012-12005</v>
          </cell>
          <cell r="F36" t="str">
            <v>Maria Adelaida Gómez Arango y otros</v>
          </cell>
          <cell r="G36">
            <v>7363.59</v>
          </cell>
          <cell r="H36">
            <v>7415.08</v>
          </cell>
          <cell r="I36" t="str">
            <v>Ambos</v>
          </cell>
          <cell r="J36">
            <v>51.489999999999782</v>
          </cell>
          <cell r="K36">
            <v>1750.21</v>
          </cell>
          <cell r="L36">
            <v>200021000</v>
          </cell>
          <cell r="M36" t="e">
            <v>#NAME?</v>
          </cell>
          <cell r="N36">
            <v>3</v>
          </cell>
          <cell r="O36">
            <v>38972</v>
          </cell>
          <cell r="P36">
            <v>39028</v>
          </cell>
          <cell r="Q36">
            <v>39225</v>
          </cell>
          <cell r="R36">
            <v>39156</v>
          </cell>
          <cell r="S36">
            <v>39048</v>
          </cell>
          <cell r="T36">
            <v>39122</v>
          </cell>
          <cell r="U36">
            <v>39140</v>
          </cell>
          <cell r="W36">
            <v>39401</v>
          </cell>
        </row>
        <row r="37">
          <cell r="A37" t="str">
            <v>20A o 20A</v>
          </cell>
          <cell r="B37" t="str">
            <v>BH-P-T2-0036</v>
          </cell>
          <cell r="C37">
            <v>20036</v>
          </cell>
          <cell r="D37">
            <v>241</v>
          </cell>
          <cell r="E37" t="str">
            <v>012-12798</v>
          </cell>
          <cell r="F37" t="str">
            <v>Maria de las Mercedes Gutiérrez</v>
          </cell>
          <cell r="G37">
            <v>7415.08</v>
          </cell>
          <cell r="H37">
            <v>7444.27</v>
          </cell>
          <cell r="I37" t="str">
            <v>Ambos</v>
          </cell>
          <cell r="J37">
            <v>29.190000000000509</v>
          </cell>
          <cell r="K37">
            <v>1415.38</v>
          </cell>
          <cell r="L37">
            <v>403005700</v>
          </cell>
          <cell r="M37" t="e">
            <v>#NAME?</v>
          </cell>
          <cell r="N37">
            <v>1</v>
          </cell>
          <cell r="O37">
            <v>39079</v>
          </cell>
          <cell r="P37">
            <v>39071</v>
          </cell>
          <cell r="Q37">
            <v>39225</v>
          </cell>
          <cell r="S37">
            <v>39184</v>
          </cell>
          <cell r="T37">
            <v>39198</v>
          </cell>
          <cell r="U37">
            <v>39198</v>
          </cell>
          <cell r="W37">
            <v>39198</v>
          </cell>
        </row>
      </sheetData>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9+000"/>
      <sheetName val="VARIANTE KM 6-9"/>
      <sheetName val="JARDINES DE LA FE"/>
      <sheetName val="PEATONALES Y RETORNO 4 VARIANTE"/>
      <sheetName val="16+100-16+900 CONS DC LI"/>
      <sheetName val="16+500-16+900 RECUPE TRONCAL LD"/>
      <sheetName val="16+900 AL 17+600 DC SOBRE TC-LI"/>
      <sheetName val="17+600-19+700 CONS DC LI"/>
      <sheetName val="17+800-19+700 3 CARRIL TRONCAL"/>
      <sheetName val="PREDIOS PENDIENTE POR IDENTIFIC"/>
      <sheetName val="AUXILIAR"/>
    </sheetNames>
    <sheetDataSet>
      <sheetData sheetId="0"/>
      <sheetData sheetId="1"/>
      <sheetData sheetId="2"/>
      <sheetData sheetId="3"/>
      <sheetData sheetId="4"/>
      <sheetData sheetId="5"/>
      <sheetData sheetId="6"/>
      <sheetData sheetId="7"/>
      <sheetData sheetId="8"/>
      <sheetData sheetId="9"/>
      <sheetData sheetId="10">
        <row r="2">
          <cell r="A2" t="str">
            <v>Derecha</v>
          </cell>
        </row>
        <row r="3">
          <cell r="A3" t="str">
            <v>Izquierda</v>
          </cell>
        </row>
        <row r="4">
          <cell r="A4" t="str">
            <v>Ambos</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lejo/Downloads/Sabana%20CP3_09-05-2020%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alejo/Downloads/Sabana%20CP3_09-05-2020%2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738426" createdVersion="6" refreshedVersion="6" minRefreshableVersion="3" recordCount="735" xr:uid="{00000000-000A-0000-FFFF-FFFF00000000}">
  <cacheSource type="worksheet">
    <worksheetSource ref="A3:BN737" sheet="RT_1" r:id="rId2"/>
  </cacheSource>
  <cacheFields count="66">
    <cacheField name="UF" numFmtId="0">
      <sharedItems count="7">
        <s v="UF1"/>
        <s v="UF2"/>
        <s v="UF3,1"/>
        <s v="UF3,2"/>
        <s v="UF4"/>
        <s v="UF5"/>
        <s v="Total" u="1"/>
      </sharedItems>
    </cacheField>
    <cacheField name="Predio" numFmtId="0">
      <sharedItems containsMixedTypes="1" containsNumber="1" containsInteger="1" minValue="1" maxValue="735" count="656">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n v="1" u="1"/>
        <n v="327" u="1"/>
        <n v="735" u="1"/>
        <n v="149" u="1"/>
        <n v="20" u="1"/>
        <n v="11" u="1"/>
        <n v="152" u="1"/>
        <n v="37" u="1"/>
        <n v="4" u="1"/>
        <n v="381" u="1"/>
      </sharedItems>
    </cacheField>
    <cacheField name="Socio" numFmtId="0">
      <sharedItems containsBlank="1" count="4">
        <s v="CONDOR"/>
        <s v="MECO"/>
        <s v="MHC"/>
        <m u="1"/>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7">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7">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7">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7">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1">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1">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1">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ntainsBlank="1" count="4">
        <s v="No"/>
        <s v="Si"/>
        <e v="#N/A"/>
        <m u="1"/>
      </sharedItems>
    </cacheField>
    <cacheField name="PIV" numFmtId="0">
      <sharedItems containsBlank="1" count="3">
        <s v=""/>
        <s v="Si"/>
        <m u="1"/>
      </sharedItems>
    </cacheField>
    <cacheField name="Tecnico" numFmtId="0">
      <sharedItems/>
    </cacheField>
    <cacheField name="Social" numFmtId="0">
      <sharedItems/>
    </cacheField>
    <cacheField name="Abogado" numFmtId="0">
      <sharedItems/>
    </cacheField>
    <cacheField name="Equipo" numFmtId="0">
      <sharedItems containsBlank="1" count="10">
        <s v="Sergio M-Paola-Julio"/>
        <s v="Sergio M-Natalia-Diana T"/>
        <s v="Alejandro-Paola -Juanita"/>
        <s v="Sergio M-Ana maria-Lina A"/>
        <s v="Sergio M-Paola -Lina A"/>
        <s v="FREDY-LEIDY-SEBASTIAN / LINA A"/>
        <s v="SERGIO R-PAOLA-LINA A"/>
        <s v="SERGIO R-NATALIA G-DIANA T"/>
        <s v="ALEJANDRO-PAOLA-JUANITA"/>
        <m u="1"/>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9236114" createdVersion="6" refreshedVersion="6" minRefreshableVersion="3" recordCount="735" xr:uid="{00000000-000A-0000-FFFF-FFFF01000000}">
  <cacheSource type="worksheet">
    <worksheetSource ref="A3:BN737" sheet="RT_1" r:id="rId2"/>
  </cacheSource>
  <cacheFields count="66">
    <cacheField name="UF" numFmtId="0">
      <sharedItems count="6">
        <s v="UF1"/>
        <s v="UF2"/>
        <s v="UF3,1"/>
        <s v="UF3,2"/>
        <s v="UF4"/>
        <s v="UF5"/>
      </sharedItems>
    </cacheField>
    <cacheField name="Predio" numFmtId="0">
      <sharedItems count="653">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s v="CP3-UF2-SCN-010" u="1"/>
        <s v="CP3-UF2-SCN-012" u="1"/>
        <s v="CP3-UF4-SCN-003" u="1"/>
        <s v="CP3-UF2-SCN-009" u="1"/>
        <s v="CP3-UF2-CN-015" u="1"/>
        <s v="CP3-UF5-CMSCN-029" u="1"/>
        <s v="CP3-UF2-CNSCN-059" u="1"/>
      </sharedItems>
    </cacheField>
    <cacheField name="Socio" numFmtId="0">
      <sharedItems count="3">
        <s v="CONDOR"/>
        <s v="MECO"/>
        <s v="MHC"/>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7">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7">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7">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7">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1">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1">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1">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unt="3">
        <s v="No"/>
        <s v="Si"/>
        <e v="#N/A"/>
      </sharedItems>
    </cacheField>
    <cacheField name="PIV" numFmtId="0">
      <sharedItems count="2">
        <s v=""/>
        <s v="Si"/>
      </sharedItems>
    </cacheField>
    <cacheField name="Tecnico" numFmtId="0">
      <sharedItems/>
    </cacheField>
    <cacheField name="Social" numFmtId="0">
      <sharedItems/>
    </cacheField>
    <cacheField name="Abogado" numFmtId="0">
      <sharedItems/>
    </cacheField>
    <cacheField name="Equipo" numFmtId="0">
      <sharedItems count="9">
        <s v="Sergio M-Paola-Julio"/>
        <s v="Sergio M-Natalia-Diana T"/>
        <s v="Alejandro-Paola -Juanita"/>
        <s v="Sergio M-Ana maria-Lina A"/>
        <s v="Sergio M-Paola -Lina A"/>
        <s v="FREDY-LEIDY-SEBASTIAN / LINA A"/>
        <s v="SERGIO R-PAOLA-LINA A"/>
        <s v="SERGIO R-NATALIA G-DIANA T"/>
        <s v="ALEJANDRO-PAOLA-JUANITA"/>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207">
    <i>
      <x v="5"/>
      <x v="7"/>
      <x/>
      <x v="6"/>
      <x v="49"/>
      <x v="107"/>
      <x/>
      <x/>
      <x v="222"/>
      <x v="222"/>
      <x v="1"/>
      <x/>
    </i>
    <i r="4">
      <x v="75"/>
      <x v="104"/>
      <x v="280"/>
      <x v="281"/>
      <x/>
      <x/>
      <x v="1"/>
      <x/>
    </i>
    <i r="4">
      <x v="105"/>
      <x/>
      <x v="125"/>
      <x v="128"/>
      <x v="122"/>
      <x v="124"/>
      <x v="1"/>
      <x/>
    </i>
    <i r="5">
      <x v="305"/>
      <x v="124"/>
      <x v="124"/>
      <x v="118"/>
      <x v="119"/>
      <x v="1"/>
      <x v="1"/>
    </i>
    <i>
      <x v="6"/>
      <x v="9"/>
      <x/>
      <x v="6"/>
      <x v="31"/>
      <x/>
      <x v="199"/>
      <x v="200"/>
      <x/>
      <x/>
      <x v="1"/>
      <x/>
    </i>
    <i r="5">
      <x v="103"/>
      <x v="180"/>
      <x v="181"/>
      <x/>
      <x/>
      <x v="1"/>
      <x/>
    </i>
    <i>
      <x v="7"/>
      <x v="4"/>
      <x/>
      <x v="6"/>
      <x v="77"/>
      <x v="102"/>
      <x v="283"/>
      <x v="284"/>
      <x/>
      <x/>
      <x v="1"/>
      <x/>
    </i>
    <i r="4">
      <x v="78"/>
      <x v="102"/>
      <x v="282"/>
      <x v="283"/>
      <x/>
      <x/>
      <x v="1"/>
      <x/>
    </i>
    <i>
      <x v="8"/>
      <x v="5"/>
      <x/>
      <x v="6"/>
      <x v="47"/>
      <x v="400"/>
      <x/>
      <x/>
      <x v="219"/>
      <x v="220"/>
      <x v="1"/>
      <x/>
    </i>
    <i r="4">
      <x v="48"/>
      <x v="450"/>
      <x/>
      <x/>
      <x v="221"/>
      <x v="221"/>
      <x v="1"/>
      <x/>
    </i>
    <i r="4">
      <x v="84"/>
      <x v="418"/>
      <x v="289"/>
      <x v="296"/>
      <x/>
      <x/>
      <x v="1"/>
      <x/>
    </i>
    <i r="4">
      <x v="85"/>
      <x v="307"/>
      <x v="296"/>
      <x v="298"/>
      <x/>
      <x/>
      <x v="1"/>
      <x/>
    </i>
    <i r="4">
      <x v="88"/>
      <x v="292"/>
      <x v="303"/>
      <x v="306"/>
      <x/>
      <x/>
      <x v="1"/>
      <x/>
    </i>
    <i r="4">
      <x v="97"/>
      <x v="418"/>
      <x v="327"/>
      <x v="331"/>
      <x/>
      <x/>
      <x v="1"/>
      <x/>
    </i>
    <i r="4">
      <x v="101"/>
      <x v="65"/>
      <x v="337"/>
      <x v="343"/>
      <x/>
      <x/>
      <x v="1"/>
      <x/>
    </i>
    <i r="4">
      <x v="114"/>
      <x v="123"/>
      <x v="210"/>
      <x v="214"/>
      <x v="189"/>
      <x v="190"/>
      <x v="1"/>
      <x/>
    </i>
    <i r="4">
      <x v="132"/>
      <x v="216"/>
      <x v="267"/>
      <x v="278"/>
      <x v="246"/>
      <x v="247"/>
      <x v="1"/>
      <x/>
    </i>
    <i r="4">
      <x v="133"/>
      <x v="49"/>
      <x v="278"/>
      <x v="293"/>
      <x v="248"/>
      <x v="254"/>
      <x v="1"/>
      <x v="1"/>
    </i>
    <i r="4">
      <x v="134"/>
      <x v="49"/>
      <x v="293"/>
      <x v="294"/>
      <x v="254"/>
      <x v="255"/>
      <x v="1"/>
      <x v="1"/>
    </i>
    <i r="4">
      <x v="135"/>
      <x v="386"/>
      <x v="469"/>
      <x v="474"/>
      <x v="520"/>
      <x v="522"/>
      <x v="1"/>
      <x/>
    </i>
    <i r="4">
      <x v="136"/>
      <x v="215"/>
      <x v="295"/>
      <x v="297"/>
      <x v="256"/>
      <x v="257"/>
      <x v="1"/>
      <x v="1"/>
    </i>
    <i r="4">
      <x v="137"/>
      <x/>
      <x v="299"/>
      <x v="300"/>
      <x v="260"/>
      <x v="260"/>
      <x v="1"/>
      <x/>
    </i>
    <i r="5">
      <x v="385"/>
      <x v="297"/>
      <x v="299"/>
      <x v="258"/>
      <x v="258"/>
      <x v="1"/>
      <x v="1"/>
    </i>
    <i r="4">
      <x v="190"/>
      <x v="307"/>
      <x v="455"/>
      <x v="458"/>
      <x v="508"/>
      <x v="509"/>
      <x v="1"/>
      <x/>
    </i>
    <i r="4">
      <x v="191"/>
      <x/>
      <x v="456"/>
      <x v="459"/>
      <x v="509"/>
      <x v="510"/>
      <x v="1"/>
      <x/>
    </i>
    <i r="5">
      <x v="308"/>
      <x v="454"/>
      <x v="457"/>
      <x v="507"/>
      <x v="507"/>
      <x v="1"/>
      <x/>
    </i>
    <i>
      <x v="10"/>
      <x/>
      <x/>
      <x v="6"/>
      <x v="1"/>
      <x v="427"/>
      <x v="129"/>
      <x v="130"/>
      <x/>
      <x/>
      <x v="1"/>
      <x/>
    </i>
    <i r="4">
      <x v="2"/>
      <x v="31"/>
      <x v="241"/>
      <x v="251"/>
      <x/>
      <x/>
      <x v="1"/>
      <x/>
    </i>
    <i r="4">
      <x v="3"/>
      <x v="358"/>
      <x v="138"/>
      <x v="143"/>
      <x/>
      <x/>
      <x v="1"/>
      <x v="1"/>
    </i>
    <i r="4">
      <x v="4"/>
      <x v="349"/>
      <x v="143"/>
      <x v="144"/>
      <x/>
      <x/>
      <x v="1"/>
      <x/>
    </i>
    <i r="4">
      <x v="5"/>
      <x v="276"/>
      <x v="144"/>
      <x v="149"/>
      <x/>
      <x/>
      <x v="1"/>
      <x v="1"/>
    </i>
    <i r="4">
      <x v="6"/>
      <x v="220"/>
      <x v="164"/>
      <x v="164"/>
      <x/>
      <x/>
      <x v="1"/>
      <x v="1"/>
    </i>
    <i r="4">
      <x v="7"/>
      <x/>
      <x v="165"/>
      <x v="166"/>
      <x/>
      <x/>
      <x v="1"/>
      <x/>
    </i>
    <i r="5">
      <x v="343"/>
      <x v="163"/>
      <x v="163"/>
      <x/>
      <x/>
      <x v="1"/>
      <x v="1"/>
    </i>
    <i r="4">
      <x v="8"/>
      <x v="243"/>
      <x v="167"/>
      <x v="168"/>
      <x/>
      <x/>
      <x v="1"/>
      <x v="1"/>
    </i>
    <i r="4">
      <x v="9"/>
      <x v="238"/>
      <x v="169"/>
      <x v="169"/>
      <x/>
      <x/>
      <x v="1"/>
      <x/>
    </i>
    <i r="4">
      <x v="10"/>
      <x v="172"/>
      <x v="173"/>
      <x v="173"/>
      <x/>
      <x/>
      <x v="1"/>
      <x v="1"/>
    </i>
    <i r="4">
      <x v="11"/>
      <x v="300"/>
      <x v="174"/>
      <x v="174"/>
      <x/>
      <x/>
      <x v="1"/>
      <x/>
    </i>
    <i r="4">
      <x v="12"/>
      <x v="110"/>
      <x v="178"/>
      <x v="179"/>
      <x v="176"/>
      <x v="175"/>
      <x v="1"/>
      <x/>
    </i>
    <i r="4">
      <x v="13"/>
      <x v="202"/>
      <x v="179"/>
      <x v="180"/>
      <x/>
      <x/>
      <x v="1"/>
      <x/>
    </i>
    <i r="4">
      <x v="14"/>
      <x v="422"/>
      <x v="181"/>
      <x v="182"/>
      <x/>
      <x/>
      <x v="1"/>
      <x/>
    </i>
    <i r="4">
      <x v="15"/>
      <x v="422"/>
      <x v="182"/>
      <x v="183"/>
      <x/>
      <x/>
      <x v="1"/>
      <x/>
    </i>
    <i r="4">
      <x v="16"/>
      <x v="202"/>
      <x v="183"/>
      <x v="184"/>
      <x/>
      <x/>
      <x v="1"/>
      <x/>
    </i>
    <i r="4">
      <x v="17"/>
      <x v="204"/>
      <x v="184"/>
      <x v="185"/>
      <x/>
      <x/>
      <x v="1"/>
      <x/>
    </i>
    <i r="4">
      <x v="18"/>
      <x v="204"/>
      <x v="185"/>
      <x v="186"/>
      <x/>
      <x/>
      <x v="1"/>
      <x/>
    </i>
    <i r="4">
      <x v="19"/>
      <x v="204"/>
      <x v="186"/>
      <x v="188"/>
      <x/>
      <x/>
      <x v="1"/>
      <x/>
    </i>
    <i r="4">
      <x v="20"/>
      <x v="204"/>
      <x v="188"/>
      <x v="189"/>
      <x/>
      <x/>
      <x v="1"/>
      <x/>
    </i>
    <i r="4">
      <x v="21"/>
      <x v="204"/>
      <x v="189"/>
      <x v="190"/>
      <x/>
      <x/>
      <x v="1"/>
      <x/>
    </i>
    <i r="4">
      <x v="22"/>
      <x v="422"/>
      <x v="190"/>
      <x v="191"/>
      <x/>
      <x/>
      <x v="1"/>
      <x/>
    </i>
    <i r="4">
      <x v="23"/>
      <x v="203"/>
      <x v="191"/>
      <x v="192"/>
      <x/>
      <x/>
      <x v="1"/>
      <x/>
    </i>
    <i r="4">
      <x v="24"/>
      <x v="202"/>
      <x v="192"/>
      <x v="193"/>
      <x/>
      <x/>
      <x v="1"/>
      <x/>
    </i>
    <i r="4">
      <x v="25"/>
      <x v="202"/>
      <x v="193"/>
      <x v="194"/>
      <x/>
      <x/>
      <x v="1"/>
      <x/>
    </i>
    <i r="4">
      <x v="26"/>
      <x v="202"/>
      <x v="194"/>
      <x v="195"/>
      <x/>
      <x/>
      <x v="1"/>
      <x/>
    </i>
    <i r="4">
      <x v="27"/>
      <x v="202"/>
      <x v="195"/>
      <x v="196"/>
      <x/>
      <x/>
      <x v="1"/>
      <x/>
    </i>
    <i r="4">
      <x v="28"/>
      <x v="202"/>
      <x v="196"/>
      <x v="197"/>
      <x/>
      <x/>
      <x v="1"/>
      <x/>
    </i>
    <i r="4">
      <x v="29"/>
      <x v="202"/>
      <x v="197"/>
      <x v="198"/>
      <x/>
      <x/>
      <x v="1"/>
      <x/>
    </i>
    <i r="4">
      <x v="30"/>
      <x v="203"/>
      <x v="198"/>
      <x v="199"/>
      <x/>
      <x/>
      <x v="1"/>
      <x/>
    </i>
    <i r="4">
      <x v="32"/>
      <x v="395"/>
      <x v="205"/>
      <x v="207"/>
      <x/>
      <x/>
      <x v="1"/>
      <x v="1"/>
    </i>
    <i r="4">
      <x v="33"/>
      <x v="9"/>
      <x v="208"/>
      <x v="211"/>
      <x/>
      <x/>
      <x v="1"/>
      <x/>
    </i>
    <i r="4">
      <x v="34"/>
      <x v="356"/>
      <x v="212"/>
      <x v="212"/>
      <x/>
      <x/>
      <x v="1"/>
      <x v="1"/>
    </i>
    <i r="4">
      <x v="35"/>
      <x v="359"/>
      <x v="213"/>
      <x v="213"/>
      <x/>
      <x/>
      <x v="1"/>
      <x v="1"/>
    </i>
    <i r="4">
      <x v="36"/>
      <x v="112"/>
      <x v="214"/>
      <x v="215"/>
      <x/>
      <x/>
      <x v="1"/>
      <x v="1"/>
    </i>
    <i r="4">
      <x v="37"/>
      <x v="64"/>
      <x v="216"/>
      <x v="217"/>
      <x/>
      <x/>
      <x v="1"/>
      <x v="1"/>
    </i>
    <i r="4">
      <x v="38"/>
      <x/>
      <x/>
      <x/>
      <x/>
      <x/>
      <x v="1"/>
      <x/>
    </i>
    <i r="5">
      <x v="9"/>
      <x v="217"/>
      <x v="219"/>
      <x/>
      <x/>
      <x v="1"/>
      <x v="1"/>
    </i>
    <i r="4">
      <x v="39"/>
      <x v="448"/>
      <x v="220"/>
      <x v="222"/>
      <x/>
      <x/>
      <x v="1"/>
      <x/>
    </i>
    <i r="4">
      <x v="40"/>
      <x/>
      <x v="226"/>
      <x v="230"/>
      <x/>
      <x/>
      <x v="1"/>
      <x/>
    </i>
    <i r="5">
      <x v="16"/>
      <x v="221"/>
      <x v="224"/>
      <x/>
      <x/>
      <x v="1"/>
      <x v="1"/>
    </i>
    <i r="4">
      <x v="41"/>
      <x v="494"/>
      <x v="231"/>
      <x v="241"/>
      <x/>
      <x/>
      <x v="1"/>
      <x v="1"/>
    </i>
    <i r="4">
      <x v="42"/>
      <x v="175"/>
      <x v="243"/>
      <x v="243"/>
      <x/>
      <x/>
      <x v="1"/>
      <x v="1"/>
    </i>
    <i r="4">
      <x v="43"/>
      <x v="71"/>
      <x v="244"/>
      <x v="244"/>
      <x/>
      <x/>
      <x v="1"/>
      <x/>
    </i>
    <i r="4">
      <x v="44"/>
      <x v="25"/>
      <x v="242"/>
      <x v="242"/>
      <x/>
      <x/>
      <x v="1"/>
      <x/>
    </i>
    <i r="4">
      <x v="45"/>
      <x v="391"/>
      <x v="245"/>
      <x v="245"/>
      <x/>
      <x/>
      <x v="1"/>
      <x v="1"/>
    </i>
    <i r="4">
      <x v="46"/>
      <x v="218"/>
      <x/>
      <x/>
      <x v="218"/>
      <x v="219"/>
      <x v="1"/>
      <x v="1"/>
    </i>
    <i r="4">
      <x v="50"/>
      <x v="496"/>
      <x/>
      <x/>
      <x v="223"/>
      <x v="224"/>
      <x v="1"/>
      <x/>
    </i>
    <i r="4">
      <x v="51"/>
      <x v="440"/>
      <x/>
      <x/>
      <x v="225"/>
      <x v="225"/>
      <x v="1"/>
      <x/>
    </i>
    <i r="4">
      <x v="52"/>
      <x v="152"/>
      <x/>
      <x/>
      <x v="226"/>
      <x v="226"/>
      <x v="1"/>
      <x/>
    </i>
    <i r="4">
      <x v="53"/>
      <x v="15"/>
      <x/>
      <x/>
      <x v="227"/>
      <x v="228"/>
      <x v="1"/>
      <x/>
    </i>
    <i r="4">
      <x v="54"/>
      <x v="22"/>
      <x/>
      <x/>
      <x v="229"/>
      <x v="229"/>
      <x v="1"/>
      <x v="1"/>
    </i>
    <i r="4">
      <x v="55"/>
      <x v="219"/>
      <x/>
      <x/>
      <x v="230"/>
      <x v="230"/>
      <x v="1"/>
      <x v="1"/>
    </i>
    <i r="4">
      <x v="56"/>
      <x v="227"/>
      <x/>
      <x/>
      <x v="231"/>
      <x v="232"/>
      <x v="1"/>
      <x/>
    </i>
    <i r="4">
      <x v="57"/>
      <x v="283"/>
      <x/>
      <x/>
      <x v="233"/>
      <x v="236"/>
      <x v="1"/>
      <x/>
    </i>
    <i r="4">
      <x v="58"/>
      <x v="69"/>
      <x v="257"/>
      <x v="260"/>
      <x/>
      <x/>
      <x v="1"/>
      <x/>
    </i>
    <i r="4">
      <x v="59"/>
      <x v="68"/>
      <x v="258"/>
      <x v="261"/>
      <x/>
      <x/>
      <x v="1"/>
      <x/>
    </i>
    <i r="4">
      <x v="60"/>
      <x v="236"/>
      <x v="259"/>
      <x v="262"/>
      <x/>
      <x/>
      <x v="1"/>
      <x v="1"/>
    </i>
    <i r="4">
      <x v="61"/>
      <x v="148"/>
      <x v="260"/>
      <x v="263"/>
      <x/>
      <x/>
      <x v="1"/>
      <x v="1"/>
    </i>
    <i r="4">
      <x v="62"/>
      <x v="23"/>
      <x v="261"/>
      <x v="266"/>
      <x/>
      <x/>
      <x v="1"/>
      <x v="1"/>
    </i>
    <i r="4">
      <x v="63"/>
      <x v="217"/>
      <x v="265"/>
      <x v="267"/>
      <x/>
      <x/>
      <x v="1"/>
      <x/>
    </i>
    <i r="4">
      <x v="64"/>
      <x v="327"/>
      <x v="268"/>
      <x v="270"/>
      <x/>
      <x/>
      <x v="1"/>
      <x v="1"/>
    </i>
    <i r="4">
      <x v="65"/>
      <x v="241"/>
      <x v="266"/>
      <x v="269"/>
      <x/>
      <x/>
      <x v="1"/>
      <x/>
    </i>
    <i r="4">
      <x v="66"/>
      <x v="332"/>
      <x v="270"/>
      <x v="271"/>
      <x/>
      <x/>
      <x v="1"/>
      <x/>
    </i>
    <i r="4">
      <x v="67"/>
      <x v="404"/>
      <x v="271"/>
      <x v="272"/>
      <x/>
      <x/>
      <x v="1"/>
      <x/>
    </i>
    <i r="4">
      <x v="68"/>
      <x v="105"/>
      <x v="269"/>
      <x v="273"/>
      <x/>
      <x/>
      <x v="1"/>
      <x/>
    </i>
    <i r="4">
      <x v="69"/>
      <x v="151"/>
      <x v="273"/>
      <x v="274"/>
      <x/>
      <x/>
      <x v="1"/>
      <x/>
    </i>
    <i r="4">
      <x v="70"/>
      <x v="194"/>
      <x v="274"/>
      <x v="275"/>
      <x/>
      <x/>
      <x v="1"/>
      <x/>
    </i>
    <i r="4">
      <x v="71"/>
      <x v="380"/>
      <x v="275"/>
      <x v="276"/>
      <x/>
      <x/>
      <x v="1"/>
      <x/>
    </i>
    <i r="4">
      <x v="72"/>
      <x v="201"/>
      <x v="276"/>
      <x v="277"/>
      <x/>
      <x/>
      <x v="1"/>
      <x/>
    </i>
    <i r="4">
      <x v="73"/>
      <x v="390"/>
      <x v="277"/>
      <x v="279"/>
      <x/>
      <x/>
      <x v="1"/>
      <x/>
    </i>
    <i r="4">
      <x v="74"/>
      <x v="248"/>
      <x v="279"/>
      <x v="280"/>
      <x/>
      <x/>
      <x v="1"/>
      <x/>
    </i>
    <i r="4">
      <x v="76"/>
      <x v="169"/>
      <x v="281"/>
      <x v="282"/>
      <x/>
      <x/>
      <x v="1"/>
      <x/>
    </i>
    <i r="4">
      <x v="79"/>
      <x v="435"/>
      <x v="284"/>
      <x v="285"/>
      <x/>
      <x/>
      <x v="1"/>
      <x/>
    </i>
    <i r="4">
      <x v="80"/>
      <x v="41"/>
      <x v="285"/>
      <x v="286"/>
      <x/>
      <x/>
      <x v="1"/>
      <x/>
    </i>
    <i r="4">
      <x v="81"/>
      <x v="144"/>
      <x v="286"/>
      <x v="287"/>
      <x/>
      <x/>
      <x v="1"/>
      <x/>
    </i>
    <i r="4">
      <x v="82"/>
      <x v="130"/>
      <x v="287"/>
      <x v="288"/>
      <x/>
      <x/>
      <x v="1"/>
      <x v="1"/>
    </i>
    <i r="4">
      <x v="83"/>
      <x v="447"/>
      <x v="288"/>
      <x v="289"/>
      <x/>
      <x/>
      <x v="1"/>
      <x v="1"/>
    </i>
    <i r="4">
      <x v="86"/>
      <x v="146"/>
      <x v="298"/>
      <x v="301"/>
      <x/>
      <x/>
      <x v="1"/>
      <x/>
    </i>
    <i r="4">
      <x v="87"/>
      <x v="463"/>
      <x v="301"/>
      <x v="303"/>
      <x/>
      <x/>
      <x v="1"/>
      <x/>
    </i>
    <i r="4">
      <x v="89"/>
      <x v="137"/>
      <x v="306"/>
      <x v="308"/>
      <x/>
      <x/>
      <x v="1"/>
      <x v="1"/>
    </i>
    <i r="4">
      <x v="90"/>
      <x v="154"/>
      <x v="308"/>
      <x v="309"/>
      <x/>
      <x/>
      <x v="1"/>
      <x v="1"/>
    </i>
    <i r="4">
      <x v="91"/>
      <x v="473"/>
      <x v="309"/>
      <x v="310"/>
      <x/>
      <x/>
      <x v="1"/>
      <x v="1"/>
    </i>
    <i r="4">
      <x v="92"/>
      <x v="473"/>
      <x v="310"/>
      <x v="313"/>
      <x/>
      <x/>
      <x v="1"/>
      <x/>
    </i>
    <i r="4">
      <x v="93"/>
      <x v="154"/>
      <x v="313"/>
      <x v="315"/>
      <x/>
      <x/>
      <x v="1"/>
      <x v="1"/>
    </i>
    <i r="4">
      <x v="94"/>
      <x v="137"/>
      <x v="315"/>
      <x v="320"/>
      <x/>
      <x/>
      <x v="1"/>
      <x v="1"/>
    </i>
    <i r="4">
      <x v="95"/>
      <x v="226"/>
      <x v="319"/>
      <x v="326"/>
      <x/>
      <x/>
      <x v="1"/>
      <x/>
    </i>
    <i r="4">
      <x v="96"/>
      <x v="317"/>
      <x v="325"/>
      <x v="329"/>
      <x/>
      <x/>
      <x v="1"/>
      <x v="1"/>
    </i>
    <i r="4">
      <x v="98"/>
      <x v="452"/>
      <x v="330"/>
      <x v="334"/>
      <x/>
      <x/>
      <x v="1"/>
      <x/>
    </i>
    <i r="4">
      <x v="99"/>
      <x v="468"/>
      <x v="333"/>
      <x v="335"/>
      <x/>
      <x/>
      <x v="1"/>
      <x/>
    </i>
    <i r="4">
      <x v="100"/>
      <x v="469"/>
      <x v="334"/>
      <x v="338"/>
      <x/>
      <x/>
      <x v="1"/>
      <x/>
    </i>
    <i r="4">
      <x v="102"/>
      <x/>
      <x/>
      <x v="3"/>
      <x/>
      <x/>
      <x v="1"/>
      <x/>
    </i>
    <i r="5">
      <x v="143"/>
      <x v="342"/>
      <x v="345"/>
      <x/>
      <x/>
      <x v="1"/>
      <x/>
    </i>
    <i r="4">
      <x v="103"/>
      <x v="149"/>
      <x v="338"/>
      <x v="340"/>
      <x/>
      <x/>
      <x v="1"/>
      <x/>
    </i>
    <i r="4">
      <x v="104"/>
      <x v="83"/>
      <x v="130"/>
      <x v="133"/>
      <x v="125"/>
      <x v="128"/>
      <x v="1"/>
      <x v="1"/>
    </i>
    <i r="4">
      <x v="106"/>
      <x v="165"/>
      <x/>
      <x/>
      <x v="120"/>
      <x v="120"/>
      <x v="1"/>
      <x/>
    </i>
    <i r="4">
      <x v="107"/>
      <x v="171"/>
      <x/>
      <x/>
      <x v="121"/>
      <x v="120"/>
      <x v="1"/>
      <x/>
    </i>
    <i r="4">
      <x v="108"/>
      <x v="83"/>
      <x v="134"/>
      <x v="138"/>
      <x v="129"/>
      <x v="132"/>
      <x v="1"/>
      <x v="1"/>
    </i>
    <i r="4">
      <x v="109"/>
      <x v="285"/>
      <x v="175"/>
      <x v="177"/>
      <x v="172"/>
      <x v="173"/>
      <x v="1"/>
      <x v="1"/>
    </i>
    <i r="4">
      <x v="110"/>
      <x v="443"/>
      <x v="200"/>
      <x v="205"/>
      <x v="177"/>
      <x v="181"/>
      <x v="1"/>
      <x/>
    </i>
    <i r="4">
      <x v="111"/>
      <x v="57"/>
      <x v="206"/>
      <x v="206"/>
      <x v="182"/>
      <x v="182"/>
      <x v="1"/>
      <x/>
    </i>
    <i r="4">
      <x v="112"/>
      <x v="209"/>
      <x v="207"/>
      <x v="208"/>
      <x v="186"/>
      <x v="185"/>
      <x v="1"/>
      <x/>
    </i>
    <i r="4">
      <x v="113"/>
      <x v="156"/>
      <x v="218"/>
      <x v="218"/>
      <x v="193"/>
      <x v="195"/>
      <x v="1"/>
      <x v="1"/>
    </i>
    <i r="4">
      <x v="115"/>
      <x v="419"/>
      <x v="219"/>
      <x v="220"/>
      <x v="196"/>
      <x v="197"/>
      <x v="1"/>
      <x v="1"/>
    </i>
    <i r="4">
      <x v="116"/>
      <x v="89"/>
      <x/>
      <x/>
      <x v="204"/>
      <x v="214"/>
      <x v="1"/>
      <x/>
    </i>
    <i r="4">
      <x v="117"/>
      <x v="402"/>
      <x v="228"/>
      <x v="231"/>
      <x v="200"/>
      <x v="203"/>
      <x v="1"/>
      <x/>
    </i>
    <i r="4">
      <x v="118"/>
      <x v="46"/>
      <x v="246"/>
      <x v="252"/>
      <x/>
      <x/>
      <x v="1"/>
      <x v="1"/>
    </i>
    <i r="4">
      <x v="119"/>
      <x v="31"/>
      <x v="250"/>
      <x v="253"/>
      <x v="220"/>
      <x v="223"/>
      <x v="1"/>
      <x v="1"/>
    </i>
    <i r="4">
      <x v="120"/>
      <x v="31"/>
      <x v="251"/>
      <x v="254"/>
      <x v="224"/>
      <x v="227"/>
      <x v="1"/>
      <x v="1"/>
    </i>
    <i r="4">
      <x v="121"/>
      <x v="31"/>
      <x v="252"/>
      <x v="255"/>
      <x v="228"/>
      <x v="231"/>
      <x v="1"/>
      <x v="1"/>
    </i>
    <i r="4">
      <x v="122"/>
      <x v="50"/>
      <x v="254"/>
      <x v="257"/>
      <x v="234"/>
      <x v="234"/>
      <x v="1"/>
      <x v="1"/>
    </i>
    <i r="4">
      <x v="123"/>
      <x v="239"/>
      <x/>
      <x/>
      <x v="134"/>
      <x v="133"/>
      <x v="1"/>
      <x/>
    </i>
    <i r="4">
      <x v="124"/>
      <x v="239"/>
      <x/>
      <x/>
      <x v="136"/>
      <x v="135"/>
      <x v="1"/>
      <x/>
    </i>
    <i r="4">
      <x v="125"/>
      <x v="81"/>
      <x/>
      <x/>
      <x v="138"/>
      <x v="138"/>
      <x v="1"/>
      <x/>
    </i>
    <i r="4">
      <x v="126"/>
      <x v="348"/>
      <x/>
      <x/>
      <x v="140"/>
      <x v="139"/>
      <x v="1"/>
      <x/>
    </i>
    <i r="4">
      <x v="127"/>
      <x v="70"/>
      <x v="255"/>
      <x v="258"/>
      <x v="235"/>
      <x v="235"/>
      <x v="1"/>
      <x/>
    </i>
    <i r="4">
      <x v="128"/>
      <x v="70"/>
      <x v="256"/>
      <x v="259"/>
      <x v="236"/>
      <x v="237"/>
      <x v="1"/>
      <x/>
    </i>
    <i r="4">
      <x v="129"/>
      <x v="263"/>
      <x v="253"/>
      <x v="256"/>
      <x v="232"/>
      <x v="233"/>
      <x v="1"/>
      <x/>
    </i>
    <i r="4">
      <x v="130"/>
      <x v="482"/>
      <x v="263"/>
      <x v="265"/>
      <x v="244"/>
      <x v="245"/>
      <x v="1"/>
      <x/>
    </i>
    <i r="4">
      <x v="131"/>
      <x v="116"/>
      <x v="264"/>
      <x v="268"/>
      <x v="245"/>
      <x v="246"/>
      <x v="1"/>
      <x/>
    </i>
    <i r="4">
      <x v="138"/>
      <x v="264"/>
      <x v="300"/>
      <x v="302"/>
      <x v="261"/>
      <x v="261"/>
      <x v="1"/>
      <x/>
    </i>
    <i r="4">
      <x v="139"/>
      <x v="362"/>
      <x v="302"/>
      <x v="304"/>
      <x v="262"/>
      <x v="262"/>
      <x v="1"/>
      <x/>
    </i>
    <i r="4">
      <x v="140"/>
      <x v="361"/>
      <x v="304"/>
      <x v="307"/>
      <x v="263"/>
      <x v="264"/>
      <x v="1"/>
      <x/>
    </i>
    <i r="4">
      <x v="141"/>
      <x v="266"/>
      <x v="307"/>
      <x v="316"/>
      <x v="265"/>
      <x v="267"/>
      <x v="1"/>
      <x v="1"/>
    </i>
    <i r="4">
      <x v="142"/>
      <x v="287"/>
      <x v="324"/>
      <x v="325"/>
      <x v="278"/>
      <x v="279"/>
      <x v="1"/>
      <x/>
    </i>
    <i r="4">
      <x v="143"/>
      <x v="468"/>
      <x v="329"/>
      <x v="337"/>
      <x v="292"/>
      <x v="293"/>
      <x v="1"/>
      <x/>
    </i>
    <i r="4">
      <x v="144"/>
      <x v="434"/>
      <x v="336"/>
      <x v="339"/>
      <x v="294"/>
      <x v="294"/>
      <x v="1"/>
      <x/>
    </i>
    <i r="4">
      <x v="145"/>
      <x v="237"/>
      <x v="339"/>
      <x v="341"/>
      <x v="296"/>
      <x v="296"/>
      <x v="1"/>
      <x v="1"/>
    </i>
    <i r="4">
      <x v="146"/>
      <x v="312"/>
      <x v="340"/>
      <x v="344"/>
      <x v="297"/>
      <x v="297"/>
      <x v="1"/>
      <x/>
    </i>
    <i r="4">
      <x v="147"/>
      <x v="328"/>
      <x/>
      <x/>
      <x v="299"/>
      <x v="298"/>
      <x v="1"/>
      <x/>
    </i>
    <i r="4">
      <x v="187"/>
      <x v="217"/>
      <x v="451"/>
      <x v="454"/>
      <x v="504"/>
      <x v="505"/>
      <x v="1"/>
      <x/>
    </i>
    <i r="4">
      <x v="188"/>
      <x v="198"/>
      <x v="452"/>
      <x v="455"/>
      <x v="505"/>
      <x v="506"/>
      <x v="1"/>
      <x v="1"/>
    </i>
    <i r="4">
      <x v="189"/>
      <x v="256"/>
      <x v="453"/>
      <x v="456"/>
      <x v="506"/>
      <x v="508"/>
      <x v="1"/>
      <x v="1"/>
    </i>
    <i r="4">
      <x v="192"/>
      <x v="478"/>
      <x v="457"/>
      <x v="460"/>
      <x v="510"/>
      <x v="511"/>
      <x v="1"/>
      <x/>
    </i>
    <i r="4">
      <x v="193"/>
      <x v="424"/>
      <x v="458"/>
      <x v="461"/>
      <x v="511"/>
      <x v="512"/>
      <x v="1"/>
      <x/>
    </i>
    <i r="4">
      <x v="194"/>
      <x v="423"/>
      <x v="149"/>
      <x v="152"/>
      <x v="512"/>
      <x v="513"/>
      <x v="1"/>
      <x v="1"/>
    </i>
    <i r="4">
      <x v="195"/>
      <x/>
      <x v="152"/>
      <x v="161"/>
      <x/>
      <x/>
      <x v="1"/>
      <x/>
    </i>
    <i r="5">
      <x v="423"/>
      <x v="459"/>
      <x v="462"/>
      <x/>
      <x/>
      <x v="1"/>
      <x/>
    </i>
    <i>
      <x v="11"/>
      <x v="10"/>
      <x/>
      <x v="6"/>
      <x v="148"/>
      <x v="282"/>
      <x/>
      <x/>
      <x v="111"/>
      <x v="113"/>
      <x/>
      <x/>
    </i>
    <i r="4">
      <x v="149"/>
      <x v="306"/>
      <x/>
      <x/>
      <x v="141"/>
      <x v="143"/>
      <x/>
      <x v="1"/>
    </i>
    <i r="4">
      <x v="150"/>
      <x v="306"/>
      <x/>
      <x/>
      <x v="145"/>
      <x v="145"/>
      <x/>
      <x v="1"/>
    </i>
    <i r="4">
      <x v="151"/>
      <x v="306"/>
      <x/>
      <x/>
      <x v="147"/>
      <x v="170"/>
      <x/>
      <x v="1"/>
    </i>
    <i r="4">
      <x v="152"/>
      <x v="305"/>
      <x/>
      <x/>
      <x v="174"/>
      <x v="176"/>
      <x/>
      <x v="1"/>
    </i>
    <i r="4">
      <x v="153"/>
      <x v="147"/>
      <x/>
      <x/>
      <x v="184"/>
      <x v="183"/>
      <x/>
      <x/>
    </i>
    <i r="4">
      <x v="154"/>
      <x/>
      <x/>
      <x/>
      <x v="187"/>
      <x v="186"/>
      <x/>
      <x/>
    </i>
    <i r="5">
      <x v="364"/>
      <x/>
      <x/>
      <x v="185"/>
      <x v="184"/>
      <x/>
      <x/>
    </i>
    <i r="4">
      <x v="155"/>
      <x v="158"/>
      <x/>
      <x/>
      <x v="188"/>
      <x v="189"/>
      <x/>
      <x/>
    </i>
    <i r="4">
      <x v="156"/>
      <x v="140"/>
      <x/>
      <x/>
      <x v="192"/>
      <x v="192"/>
      <x/>
      <x/>
    </i>
    <i r="4">
      <x v="157"/>
      <x v="305"/>
      <x v="224"/>
      <x v="226"/>
      <x v="198"/>
      <x v="199"/>
      <x/>
      <x v="1"/>
    </i>
    <i r="4">
      <x v="158"/>
      <x v="31"/>
      <x/>
      <x/>
      <x v="215"/>
      <x v="218"/>
      <x/>
      <x/>
    </i>
    <i r="4">
      <x v="159"/>
      <x v="305"/>
      <x/>
      <x/>
      <x v="237"/>
      <x v="238"/>
      <x/>
      <x v="1"/>
    </i>
    <i r="4">
      <x v="160"/>
      <x v="480"/>
      <x/>
      <x/>
      <x v="238"/>
      <x v="239"/>
      <x/>
      <x/>
    </i>
    <i r="4">
      <x v="161"/>
      <x v="174"/>
      <x/>
      <x/>
      <x v="239"/>
      <x v="240"/>
      <x/>
      <x/>
    </i>
    <i r="4">
      <x v="162"/>
      <x v="20"/>
      <x/>
      <x/>
      <x v="240"/>
      <x v="241"/>
      <x/>
      <x/>
    </i>
    <i r="4">
      <x v="163"/>
      <x v="134"/>
      <x/>
      <x/>
      <x v="241"/>
      <x v="242"/>
      <x/>
      <x/>
    </i>
    <i r="4">
      <x v="164"/>
      <x v="150"/>
      <x/>
      <x/>
      <x v="242"/>
      <x v="243"/>
      <x/>
      <x/>
    </i>
    <i r="4">
      <x v="165"/>
      <x v="231"/>
      <x v="262"/>
      <x v="264"/>
      <x v="243"/>
      <x v="244"/>
      <x/>
      <x/>
    </i>
    <i r="4">
      <x v="166"/>
      <x v="145"/>
      <x/>
      <x/>
      <x v="268"/>
      <x v="269"/>
      <x/>
      <x/>
    </i>
    <i r="4">
      <x v="167"/>
      <x v="225"/>
      <x/>
      <x/>
      <x v="270"/>
      <x v="272"/>
      <x/>
      <x/>
    </i>
    <i r="4">
      <x v="168"/>
      <x v="63"/>
      <x/>
      <x/>
      <x v="273"/>
      <x v="273"/>
      <x/>
      <x/>
    </i>
    <i r="4">
      <x v="169"/>
      <x v="30"/>
      <x/>
      <x/>
      <x v="274"/>
      <x v="276"/>
      <x/>
      <x/>
    </i>
    <i r="4">
      <x v="170"/>
      <x v="77"/>
      <x/>
      <x/>
      <x v="277"/>
      <x v="277"/>
      <x/>
      <x/>
    </i>
    <i r="4">
      <x v="171"/>
      <x v="457"/>
      <x/>
      <x/>
      <x v="280"/>
      <x v="280"/>
      <x/>
      <x/>
    </i>
    <i r="4">
      <x v="172"/>
      <x v="406"/>
      <x/>
      <x/>
      <x v="281"/>
      <x v="281"/>
      <x/>
      <x/>
    </i>
    <i r="4">
      <x v="173"/>
      <x v="6"/>
      <x/>
      <x/>
      <x v="282"/>
      <x v="282"/>
      <x/>
      <x/>
    </i>
    <i r="4">
      <x v="174"/>
      <x v="62"/>
      <x/>
      <x/>
      <x v="283"/>
      <x v="283"/>
      <x/>
      <x/>
    </i>
    <i r="4">
      <x v="175"/>
      <x v="182"/>
      <x/>
      <x/>
      <x v="284"/>
      <x v="284"/>
      <x/>
      <x/>
    </i>
    <i r="4">
      <x v="176"/>
      <x v="350"/>
      <x/>
      <x/>
      <x v="285"/>
      <x v="286"/>
      <x/>
      <x/>
    </i>
    <i r="4">
      <x v="177"/>
      <x v="401"/>
      <x/>
      <x/>
      <x v="287"/>
      <x v="287"/>
      <x/>
      <x/>
    </i>
    <i r="4">
      <x v="178"/>
      <x v="58"/>
      <x/>
      <x/>
      <x v="288"/>
      <x v="288"/>
      <x/>
      <x/>
    </i>
    <i r="4">
      <x v="179"/>
      <x v="406"/>
      <x/>
      <x/>
      <x v="289"/>
      <x v="289"/>
      <x/>
      <x/>
    </i>
    <i r="4">
      <x v="180"/>
      <x v="17"/>
      <x/>
      <x/>
      <x v="290"/>
      <x v="290"/>
      <x/>
      <x/>
    </i>
    <i r="4">
      <x v="181"/>
      <x v="196"/>
      <x/>
      <x/>
      <x v="291"/>
      <x v="291"/>
      <x/>
      <x/>
    </i>
    <i r="4">
      <x v="182"/>
      <x v="339"/>
      <x/>
      <x/>
      <x v="300"/>
      <x v="300"/>
      <x/>
      <x/>
    </i>
    <i r="4">
      <x v="183"/>
      <x/>
      <x/>
      <x/>
      <x v="303"/>
      <x v="301"/>
      <x/>
      <x/>
    </i>
    <i r="5">
      <x v="106"/>
      <x/>
      <x/>
      <x v="301"/>
      <x v="299"/>
      <x/>
      <x/>
    </i>
    <i r="4">
      <x v="184"/>
      <x v="416"/>
      <x/>
      <x/>
      <x v="302"/>
      <x v="301"/>
      <x/>
      <x/>
    </i>
    <i r="4">
      <x v="185"/>
      <x v="278"/>
      <x/>
      <x/>
      <x v="304"/>
      <x v="302"/>
      <x/>
      <x/>
    </i>
    <i r="4">
      <x v="186"/>
      <x v="149"/>
      <x/>
      <x/>
      <x v="295"/>
      <x v="295"/>
      <x/>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1842">
    <format dxfId="6242">
      <pivotArea dataOnly="0" labelOnly="1" outline="0" fieldPosition="0">
        <references count="1">
          <reference field="4294967294" count="2">
            <x v="0"/>
            <x v="1"/>
          </reference>
        </references>
      </pivotArea>
    </format>
    <format dxfId="6241">
      <pivotArea field="9" type="button" dataOnly="0" labelOnly="1" outline="0" axis="axisRow" fieldPosition="6"/>
    </format>
    <format dxfId="6240">
      <pivotArea field="10" type="button" dataOnly="0" labelOnly="1" outline="0" axis="axisRow" fieldPosition="7"/>
    </format>
    <format dxfId="6239">
      <pivotArea field="12" type="button" dataOnly="0" labelOnly="1" outline="0" axis="axisRow" fieldPosition="8"/>
    </format>
    <format dxfId="6238">
      <pivotArea field="13" type="button" dataOnly="0" labelOnly="1" outline="0" axis="axisRow" fieldPosition="9"/>
    </format>
    <format dxfId="6237">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6236">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6235">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6234">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6233">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6232">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6231">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6230">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6229">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6228">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6227">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6226">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6225">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6224">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6223">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6222">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6221">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6220">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6219">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6218">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6217">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6216">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6215">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6214">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6213">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6212">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6211">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6210">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6209">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6208">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6207">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6206">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6205">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6204">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6203">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6202">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6201">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6200">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6199">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6198">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6197">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6196">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6195">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6194">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6193">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6192">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6191">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6190">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6189">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6188">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6187">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6186">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6185">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6184">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6183">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6182">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6181">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6180">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6179">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6178">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6177">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6176">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6175">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6174">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6173">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72">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6171">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6170">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6169">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6168">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6167">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6166">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6165">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6164">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6163">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6162">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6161">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6160">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6159">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6158">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6157">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6156">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6155">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6154">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6153">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6152">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6151">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6150">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6149">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6148">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6147">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6146">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6145">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6144">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6143">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6142">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6141">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6140">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6139">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6138">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6137">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6136">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6135">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6134">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6133">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6132">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6131">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6130">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6129">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6128">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6127">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26">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6125">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6124">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6123">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6122">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6121">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6120">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6119">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6118">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6117">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6116">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6115">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6114">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6113">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6112">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6111">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6110">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6109">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6108">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6107">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6106">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6105">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6104">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6103">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6102">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6101">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6100">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6099">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6098">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6097">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6096">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6095">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6094">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6093">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6092">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6091">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6090">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6089">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6088">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6087">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6086">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6085">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6084">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6083">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6082">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6081">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6080">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6079">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6078">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6077">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6076">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6075">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6074">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6073">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6072">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6071">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6070">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6069">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6068">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6067">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6066">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6065">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6064">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6063">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6062">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6061">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6060">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6059">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6058">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6057">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6056">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6055">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6054">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6053">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6052">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6051">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6050">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6049">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6048">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6047">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6046">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6045">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6044">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6043">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6042">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6041">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6040">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6039">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6038">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6037">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6036">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6035">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6034">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6033">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6032">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6031">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6030">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6029">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6028">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6027">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6026">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6025">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6024">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6023">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6022">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6021">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6020">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6019">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6018">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6017">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6016">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6015">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6014">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6013">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6012">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6011">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6010">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6009">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6008">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6007">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6006">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6005">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6004">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6003">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6002">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6001">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6000">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999">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998">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997">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996">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995">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994">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993">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992">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991">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990">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989">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988">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987">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986">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985">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984">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983">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982">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981">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980">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979">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978">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977">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976">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975">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974">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973">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972">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971">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970">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969">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968">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967">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966">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965">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964">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963">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962">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961">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960">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959">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958">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957">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956">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955">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954">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953">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952">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951">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950">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949">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948">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947">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946">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945">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944">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943">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942">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941">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940">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939">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938">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937">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936">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935">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934">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933">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932">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931">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930">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929">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928">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927">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926">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925">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924">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923">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922">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921">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920">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919">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918">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917">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916">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915">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914">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913">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912">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911">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910">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909">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908">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907">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906">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905">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904">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903">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902">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901">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900">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899">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898">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897">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896">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895">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894">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893">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892">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891">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890">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889">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888">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887">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886">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885">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884">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883">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882">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881">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880">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879">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878">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877">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876">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875">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874">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873">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872">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871">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870">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869">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868">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867">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866">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865">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864">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863">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862">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861">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860">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859">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858">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857">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856">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855">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854">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853">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852">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851">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850">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849">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848">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847">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846">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845">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844">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843">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842">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841">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840">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839">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838">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837">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836">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835">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834">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833">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832">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831">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830">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829">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828">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827">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826">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825">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824">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823">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822">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821">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820">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819">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818">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817">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816">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815">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814">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813">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812">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811">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810">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809">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808">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807">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806">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805">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804">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803">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802">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801">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800">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799">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798">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797">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796">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795">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794">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793">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792">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791">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790">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789">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788">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787">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786">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785">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784">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783">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782">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781">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780">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779">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778">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777">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776">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775">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774">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773">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772">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771">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770">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769">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768">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767">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766">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765">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764">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763">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762">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761">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760">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759">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758">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757">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756">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755">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754">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753">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752">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751">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750">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749">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748">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747">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746">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745">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744">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743">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742">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5741">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5740">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5739">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5738">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5737">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5736">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5735">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5734">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5733">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5732">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5731">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5730">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5729">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5728">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5727">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5726">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5725">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5724">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5723">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5722">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5721">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5720">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5719">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5718">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5717">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5716">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5715">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5714">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5713">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5712">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5711">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5710">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5709">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5708">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5707">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5706">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5705">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5704">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5703">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5702">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5701">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5700">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5699">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5698">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5697">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5696">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5695">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5694">
      <pivotArea outline="0" collapsedLevelsAreSubtotals="1" fieldPosition="0"/>
    </format>
    <format dxfId="5693">
      <pivotArea dataOnly="0" labelOnly="1" outline="0" fieldPosition="0">
        <references count="1">
          <reference field="4" count="8">
            <x v="2"/>
            <x v="4"/>
            <x v="5"/>
            <x v="6"/>
            <x v="7"/>
            <x v="8"/>
            <x v="10"/>
            <x v="11"/>
          </reference>
        </references>
      </pivotArea>
    </format>
    <format dxfId="5692">
      <pivotArea dataOnly="0" labelOnly="1" grandRow="1" outline="0" fieldPosition="0"/>
    </format>
    <format dxfId="5691">
      <pivotArea dataOnly="0" labelOnly="1" outline="0" fieldPosition="0">
        <references count="2">
          <reference field="4" count="1" selected="0">
            <x v="2"/>
          </reference>
          <reference field="5" count="1">
            <x v="2"/>
          </reference>
        </references>
      </pivotArea>
    </format>
    <format dxfId="5690">
      <pivotArea dataOnly="0" labelOnly="1" outline="0" fieldPosition="0">
        <references count="2">
          <reference field="4" count="1" selected="0">
            <x v="4"/>
          </reference>
          <reference field="5" count="1">
            <x v="7"/>
          </reference>
        </references>
      </pivotArea>
    </format>
    <format dxfId="5689">
      <pivotArea dataOnly="0" labelOnly="1" outline="0" fieldPosition="0">
        <references count="2">
          <reference field="4" count="1" selected="0">
            <x v="5"/>
          </reference>
          <reference field="5" count="1">
            <x v="8"/>
          </reference>
        </references>
      </pivotArea>
    </format>
    <format dxfId="5688">
      <pivotArea dataOnly="0" labelOnly="1" outline="0" fieldPosition="0">
        <references count="2">
          <reference field="4" count="1" selected="0">
            <x v="6"/>
          </reference>
          <reference field="5" count="1">
            <x v="9"/>
          </reference>
        </references>
      </pivotArea>
    </format>
    <format dxfId="5687">
      <pivotArea dataOnly="0" labelOnly="1" outline="0" fieldPosition="0">
        <references count="2">
          <reference field="4" count="1" selected="0">
            <x v="7"/>
          </reference>
          <reference field="5" count="1">
            <x v="4"/>
          </reference>
        </references>
      </pivotArea>
    </format>
    <format dxfId="5686">
      <pivotArea dataOnly="0" labelOnly="1" outline="0" fieldPosition="0">
        <references count="2">
          <reference field="4" count="1" selected="0">
            <x v="8"/>
          </reference>
          <reference field="5" count="1">
            <x v="5"/>
          </reference>
        </references>
      </pivotArea>
    </format>
    <format dxfId="5685">
      <pivotArea dataOnly="0" labelOnly="1" outline="0" fieldPosition="0">
        <references count="2">
          <reference field="4" count="1" selected="0">
            <x v="10"/>
          </reference>
          <reference field="5" count="1">
            <x v="0"/>
          </reference>
        </references>
      </pivotArea>
    </format>
    <format dxfId="5684">
      <pivotArea dataOnly="0" labelOnly="1" outline="0" fieldPosition="0">
        <references count="2">
          <reference field="4" count="1" selected="0">
            <x v="11"/>
          </reference>
          <reference field="5" count="1">
            <x v="10"/>
          </reference>
        </references>
      </pivotArea>
    </format>
    <format dxfId="5683">
      <pivotArea dataOnly="0" labelOnly="1" outline="0" fieldPosition="0">
        <references count="3">
          <reference field="2" count="1">
            <x v="0"/>
          </reference>
          <reference field="4" count="1" selected="0">
            <x v="2"/>
          </reference>
          <reference field="5" count="1" selected="0">
            <x v="2"/>
          </reference>
        </references>
      </pivotArea>
    </format>
    <format dxfId="5682">
      <pivotArea dataOnly="0" labelOnly="1" outline="0" fieldPosition="0">
        <references count="4">
          <reference field="2" count="1" selected="0">
            <x v="0"/>
          </reference>
          <reference field="4" count="1" selected="0">
            <x v="2"/>
          </reference>
          <reference field="5" count="1" selected="0">
            <x v="2"/>
          </reference>
          <reference field="62" count="1">
            <x v="6"/>
          </reference>
        </references>
      </pivotArea>
    </format>
    <format dxfId="5681">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5680">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5679">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5678">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567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5676">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5675">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5674">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5673">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5672">
      <pivotArea dataOnly="0" labelOnly="1" outline="0" fieldPosition="0">
        <references count="5">
          <reference field="1" count="39">
            <x v="148"/>
            <x v="149"/>
            <x v="150"/>
            <x v="151"/>
            <x v="152"/>
            <x v="153"/>
            <x v="154"/>
            <x v="155"/>
            <x v="156"/>
            <x v="157"/>
            <x v="158"/>
            <x v="159"/>
            <x v="160"/>
            <x v="161"/>
            <x v="162"/>
            <x v="163"/>
            <x v="164"/>
            <x v="165"/>
            <x v="166"/>
            <x v="167"/>
            <x v="168"/>
            <x v="169"/>
            <x v="170"/>
            <x v="171"/>
            <x v="172"/>
            <x v="173"/>
            <x v="174"/>
            <x v="175"/>
            <x v="176"/>
            <x v="177"/>
            <x v="178"/>
            <x v="179"/>
            <x v="180"/>
            <x v="181"/>
            <x v="182"/>
            <x v="183"/>
            <x v="184"/>
            <x v="185"/>
            <x v="186"/>
          </reference>
          <reference field="2" count="1" selected="0">
            <x v="0"/>
          </reference>
          <reference field="4" count="1" selected="0">
            <x v="11"/>
          </reference>
          <reference field="5" count="1" selected="0">
            <x v="10"/>
          </reference>
          <reference field="62" count="1" selected="0">
            <x v="6"/>
          </reference>
        </references>
      </pivotArea>
    </format>
    <format dxfId="5671">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5670">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5669">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5668">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5667">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5666">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5665">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5664">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5663">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5662">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5661">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5660">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5659">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5658">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5657">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5656">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5655">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5654">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5653">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2">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5651">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0">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5649">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5648">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647">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5646">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5645">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5644">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5643">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5642">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5641">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5640">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5639">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5638">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5637">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6">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5">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4">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5633">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2">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31">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0">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29">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5628">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5627">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5626">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5625">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5624">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5623">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5622">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5621">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5620">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5619">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5618">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5617">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5616">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5615">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5614">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5613">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5612">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5611">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5610">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5609">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5608">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5607">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5606">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5605">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5604">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5603">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5602">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5601">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600">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5599">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5598">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5597">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5596">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5595">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5594">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5593">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5592">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5591">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5590">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5589">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5588">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5587">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5586">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5585">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5584">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5583">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5582">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81">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80">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5579">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78">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77">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5576">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5575">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5574">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73">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5572">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5571">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5570">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9">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5568">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5567">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6">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5565">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5564">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5563">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5562">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5561">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5560">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5559">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5558">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557">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5556">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5555">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5554">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5553">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5552">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5551">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5550">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5549">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5548">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5547">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5546">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5545">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5544">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43">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5542">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5541">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5540">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5539">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538">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5537">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5536">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5535">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5534">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5533">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5532">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 dxfId="5531">
      <pivotArea dataOnly="0" labelOnly="1" outline="0"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5530">
      <pivotArea dataOnly="0" labelOnly="1" outline="0" fieldPosition="0">
        <references count="6">
          <reference field="1" count="1" selected="0">
            <x v="152"/>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9">
      <pivotArea dataOnly="0" labelOnly="1" outline="0" fieldPosition="0">
        <references count="6">
          <reference field="1" count="1" selected="0">
            <x v="153"/>
          </reference>
          <reference field="2" count="1" selected="0">
            <x v="0"/>
          </reference>
          <reference field="4" count="1" selected="0">
            <x v="11"/>
          </reference>
          <reference field="5" count="1" selected="0">
            <x v="10"/>
          </reference>
          <reference field="6" count="1">
            <x v="147"/>
          </reference>
          <reference field="62" count="1" selected="0">
            <x v="6"/>
          </reference>
        </references>
      </pivotArea>
    </format>
    <format dxfId="5528">
      <pivotArea dataOnly="0" labelOnly="1" outline="0" fieldPosition="0">
        <references count="6">
          <reference field="1" count="1" selected="0">
            <x v="154"/>
          </reference>
          <reference field="2" count="1" selected="0">
            <x v="0"/>
          </reference>
          <reference field="4" count="1" selected="0">
            <x v="11"/>
          </reference>
          <reference field="5" count="1" selected="0">
            <x v="10"/>
          </reference>
          <reference field="6" count="2">
            <x v="0"/>
            <x v="364"/>
          </reference>
          <reference field="62" count="1" selected="0">
            <x v="6"/>
          </reference>
        </references>
      </pivotArea>
    </format>
    <format dxfId="5527">
      <pivotArea dataOnly="0" labelOnly="1" outline="0" fieldPosition="0">
        <references count="6">
          <reference field="1" count="1" selected="0">
            <x v="155"/>
          </reference>
          <reference field="2" count="1" selected="0">
            <x v="0"/>
          </reference>
          <reference field="4" count="1" selected="0">
            <x v="11"/>
          </reference>
          <reference field="5" count="1" selected="0">
            <x v="10"/>
          </reference>
          <reference field="6" count="1">
            <x v="158"/>
          </reference>
          <reference field="62" count="1" selected="0">
            <x v="6"/>
          </reference>
        </references>
      </pivotArea>
    </format>
    <format dxfId="5526">
      <pivotArea dataOnly="0" labelOnly="1" outline="0" fieldPosition="0">
        <references count="6">
          <reference field="1" count="1" selected="0">
            <x v="156"/>
          </reference>
          <reference field="2" count="1" selected="0">
            <x v="0"/>
          </reference>
          <reference field="4" count="1" selected="0">
            <x v="11"/>
          </reference>
          <reference field="5" count="1" selected="0">
            <x v="10"/>
          </reference>
          <reference field="6" count="1">
            <x v="140"/>
          </reference>
          <reference field="62" count="1" selected="0">
            <x v="6"/>
          </reference>
        </references>
      </pivotArea>
    </format>
    <format dxfId="5525">
      <pivotArea dataOnly="0" labelOnly="1" outline="0" fieldPosition="0">
        <references count="6">
          <reference field="1" count="1" selected="0">
            <x v="157"/>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4">
      <pivotArea dataOnly="0" labelOnly="1" outline="0" fieldPosition="0">
        <references count="6">
          <reference field="1" count="1" selected="0">
            <x v="158"/>
          </reference>
          <reference field="2" count="1" selected="0">
            <x v="0"/>
          </reference>
          <reference field="4" count="1" selected="0">
            <x v="11"/>
          </reference>
          <reference field="5" count="1" selected="0">
            <x v="10"/>
          </reference>
          <reference field="6" count="1">
            <x v="31"/>
          </reference>
          <reference field="62" count="1" selected="0">
            <x v="6"/>
          </reference>
        </references>
      </pivotArea>
    </format>
    <format dxfId="5523">
      <pivotArea dataOnly="0" labelOnly="1" outline="0" fieldPosition="0">
        <references count="6">
          <reference field="1" count="1" selected="0">
            <x v="159"/>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2">
      <pivotArea dataOnly="0" labelOnly="1" outline="0" fieldPosition="0">
        <references count="6">
          <reference field="1" count="1" selected="0">
            <x v="160"/>
          </reference>
          <reference field="2" count="1" selected="0">
            <x v="0"/>
          </reference>
          <reference field="4" count="1" selected="0">
            <x v="11"/>
          </reference>
          <reference field="5" count="1" selected="0">
            <x v="10"/>
          </reference>
          <reference field="6" count="1">
            <x v="480"/>
          </reference>
          <reference field="62" count="1" selected="0">
            <x v="6"/>
          </reference>
        </references>
      </pivotArea>
    </format>
    <format dxfId="5521">
      <pivotArea dataOnly="0" labelOnly="1" outline="0" fieldPosition="0">
        <references count="6">
          <reference field="1" count="1" selected="0">
            <x v="161"/>
          </reference>
          <reference field="2" count="1" selected="0">
            <x v="0"/>
          </reference>
          <reference field="4" count="1" selected="0">
            <x v="11"/>
          </reference>
          <reference field="5" count="1" selected="0">
            <x v="10"/>
          </reference>
          <reference field="6" count="1">
            <x v="174"/>
          </reference>
          <reference field="62" count="1" selected="0">
            <x v="6"/>
          </reference>
        </references>
      </pivotArea>
    </format>
    <format dxfId="5520">
      <pivotArea dataOnly="0" labelOnly="1" outline="0" fieldPosition="0">
        <references count="6">
          <reference field="1" count="1" selected="0">
            <x v="162"/>
          </reference>
          <reference field="2" count="1" selected="0">
            <x v="0"/>
          </reference>
          <reference field="4" count="1" selected="0">
            <x v="11"/>
          </reference>
          <reference field="5" count="1" selected="0">
            <x v="10"/>
          </reference>
          <reference field="6" count="1">
            <x v="20"/>
          </reference>
          <reference field="62" count="1" selected="0">
            <x v="6"/>
          </reference>
        </references>
      </pivotArea>
    </format>
    <format dxfId="5519">
      <pivotArea dataOnly="0" labelOnly="1" outline="0" fieldPosition="0">
        <references count="6">
          <reference field="1" count="1" selected="0">
            <x v="163"/>
          </reference>
          <reference field="2" count="1" selected="0">
            <x v="0"/>
          </reference>
          <reference field="4" count="1" selected="0">
            <x v="11"/>
          </reference>
          <reference field="5" count="1" selected="0">
            <x v="10"/>
          </reference>
          <reference field="6" count="1">
            <x v="134"/>
          </reference>
          <reference field="62" count="1" selected="0">
            <x v="6"/>
          </reference>
        </references>
      </pivotArea>
    </format>
    <format dxfId="5518">
      <pivotArea dataOnly="0" labelOnly="1" outline="0" fieldPosition="0">
        <references count="6">
          <reference field="1" count="1" selected="0">
            <x v="164"/>
          </reference>
          <reference field="2" count="1" selected="0">
            <x v="0"/>
          </reference>
          <reference field="4" count="1" selected="0">
            <x v="11"/>
          </reference>
          <reference field="5" count="1" selected="0">
            <x v="10"/>
          </reference>
          <reference field="6" count="1">
            <x v="150"/>
          </reference>
          <reference field="62" count="1" selected="0">
            <x v="6"/>
          </reference>
        </references>
      </pivotArea>
    </format>
    <format dxfId="5517">
      <pivotArea dataOnly="0" labelOnly="1" outline="0" fieldPosition="0">
        <references count="6">
          <reference field="1" count="1" selected="0">
            <x v="165"/>
          </reference>
          <reference field="2" count="1" selected="0">
            <x v="0"/>
          </reference>
          <reference field="4" count="1" selected="0">
            <x v="11"/>
          </reference>
          <reference field="5" count="1" selected="0">
            <x v="10"/>
          </reference>
          <reference field="6" count="1">
            <x v="231"/>
          </reference>
          <reference field="62" count="1" selected="0">
            <x v="6"/>
          </reference>
        </references>
      </pivotArea>
    </format>
    <format dxfId="5516">
      <pivotArea dataOnly="0" labelOnly="1" outline="0" fieldPosition="0">
        <references count="6">
          <reference field="1" count="1" selected="0">
            <x v="166"/>
          </reference>
          <reference field="2" count="1" selected="0">
            <x v="0"/>
          </reference>
          <reference field="4" count="1" selected="0">
            <x v="11"/>
          </reference>
          <reference field="5" count="1" selected="0">
            <x v="10"/>
          </reference>
          <reference field="6" count="1">
            <x v="145"/>
          </reference>
          <reference field="62" count="1" selected="0">
            <x v="6"/>
          </reference>
        </references>
      </pivotArea>
    </format>
    <format dxfId="5515">
      <pivotArea dataOnly="0" labelOnly="1" outline="0" fieldPosition="0">
        <references count="6">
          <reference field="1" count="1" selected="0">
            <x v="167"/>
          </reference>
          <reference field="2" count="1" selected="0">
            <x v="0"/>
          </reference>
          <reference field="4" count="1" selected="0">
            <x v="11"/>
          </reference>
          <reference field="5" count="1" selected="0">
            <x v="10"/>
          </reference>
          <reference field="6" count="1">
            <x v="225"/>
          </reference>
          <reference field="62" count="1" selected="0">
            <x v="6"/>
          </reference>
        </references>
      </pivotArea>
    </format>
    <format dxfId="5514">
      <pivotArea dataOnly="0" labelOnly="1" outline="0" fieldPosition="0">
        <references count="6">
          <reference field="1" count="1" selected="0">
            <x v="168"/>
          </reference>
          <reference field="2" count="1" selected="0">
            <x v="0"/>
          </reference>
          <reference field="4" count="1" selected="0">
            <x v="11"/>
          </reference>
          <reference field="5" count="1" selected="0">
            <x v="10"/>
          </reference>
          <reference field="6" count="1">
            <x v="63"/>
          </reference>
          <reference field="62" count="1" selected="0">
            <x v="6"/>
          </reference>
        </references>
      </pivotArea>
    </format>
    <format dxfId="5513">
      <pivotArea dataOnly="0" labelOnly="1" outline="0" fieldPosition="0">
        <references count="6">
          <reference field="1" count="1" selected="0">
            <x v="169"/>
          </reference>
          <reference field="2" count="1" selected="0">
            <x v="0"/>
          </reference>
          <reference field="4" count="1" selected="0">
            <x v="11"/>
          </reference>
          <reference field="5" count="1" selected="0">
            <x v="10"/>
          </reference>
          <reference field="6" count="1">
            <x v="30"/>
          </reference>
          <reference field="62" count="1" selected="0">
            <x v="6"/>
          </reference>
        </references>
      </pivotArea>
    </format>
    <format dxfId="5512">
      <pivotArea dataOnly="0" labelOnly="1" outline="0" fieldPosition="0">
        <references count="6">
          <reference field="1" count="1" selected="0">
            <x v="170"/>
          </reference>
          <reference field="2" count="1" selected="0">
            <x v="0"/>
          </reference>
          <reference field="4" count="1" selected="0">
            <x v="11"/>
          </reference>
          <reference field="5" count="1" selected="0">
            <x v="10"/>
          </reference>
          <reference field="6" count="1">
            <x v="77"/>
          </reference>
          <reference field="62" count="1" selected="0">
            <x v="6"/>
          </reference>
        </references>
      </pivotArea>
    </format>
    <format dxfId="5511">
      <pivotArea dataOnly="0" labelOnly="1" outline="0" fieldPosition="0">
        <references count="6">
          <reference field="1" count="1" selected="0">
            <x v="171"/>
          </reference>
          <reference field="2" count="1" selected="0">
            <x v="0"/>
          </reference>
          <reference field="4" count="1" selected="0">
            <x v="11"/>
          </reference>
          <reference field="5" count="1" selected="0">
            <x v="10"/>
          </reference>
          <reference field="6" count="1">
            <x v="457"/>
          </reference>
          <reference field="62" count="1" selected="0">
            <x v="6"/>
          </reference>
        </references>
      </pivotArea>
    </format>
    <format dxfId="5510">
      <pivotArea dataOnly="0" labelOnly="1" outline="0" fieldPosition="0">
        <references count="6">
          <reference field="1" count="1" selected="0">
            <x v="172"/>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9">
      <pivotArea dataOnly="0" labelOnly="1" outline="0" fieldPosition="0">
        <references count="6">
          <reference field="1" count="1" selected="0">
            <x v="173"/>
          </reference>
          <reference field="2" count="1" selected="0">
            <x v="0"/>
          </reference>
          <reference field="4" count="1" selected="0">
            <x v="11"/>
          </reference>
          <reference field="5" count="1" selected="0">
            <x v="10"/>
          </reference>
          <reference field="6" count="1">
            <x v="6"/>
          </reference>
          <reference field="62" count="1" selected="0">
            <x v="6"/>
          </reference>
        </references>
      </pivotArea>
    </format>
    <format dxfId="5508">
      <pivotArea dataOnly="0" labelOnly="1" outline="0" fieldPosition="0">
        <references count="6">
          <reference field="1" count="1" selected="0">
            <x v="174"/>
          </reference>
          <reference field="2" count="1" selected="0">
            <x v="0"/>
          </reference>
          <reference field="4" count="1" selected="0">
            <x v="11"/>
          </reference>
          <reference field="5" count="1" selected="0">
            <x v="10"/>
          </reference>
          <reference field="6" count="1">
            <x v="62"/>
          </reference>
          <reference field="62" count="1" selected="0">
            <x v="6"/>
          </reference>
        </references>
      </pivotArea>
    </format>
    <format dxfId="5507">
      <pivotArea dataOnly="0" labelOnly="1" outline="0" fieldPosition="0">
        <references count="6">
          <reference field="1" count="1" selected="0">
            <x v="175"/>
          </reference>
          <reference field="2" count="1" selected="0">
            <x v="0"/>
          </reference>
          <reference field="4" count="1" selected="0">
            <x v="11"/>
          </reference>
          <reference field="5" count="1" selected="0">
            <x v="10"/>
          </reference>
          <reference field="6" count="1">
            <x v="182"/>
          </reference>
          <reference field="62" count="1" selected="0">
            <x v="6"/>
          </reference>
        </references>
      </pivotArea>
    </format>
    <format dxfId="5506">
      <pivotArea dataOnly="0" labelOnly="1" outline="0" fieldPosition="0">
        <references count="6">
          <reference field="1" count="1" selected="0">
            <x v="176"/>
          </reference>
          <reference field="2" count="1" selected="0">
            <x v="0"/>
          </reference>
          <reference field="4" count="1" selected="0">
            <x v="11"/>
          </reference>
          <reference field="5" count="1" selected="0">
            <x v="10"/>
          </reference>
          <reference field="6" count="1">
            <x v="350"/>
          </reference>
          <reference field="62" count="1" selected="0">
            <x v="6"/>
          </reference>
        </references>
      </pivotArea>
    </format>
    <format dxfId="5505">
      <pivotArea dataOnly="0" labelOnly="1" outline="0" fieldPosition="0">
        <references count="6">
          <reference field="1" count="1" selected="0">
            <x v="177"/>
          </reference>
          <reference field="2" count="1" selected="0">
            <x v="0"/>
          </reference>
          <reference field="4" count="1" selected="0">
            <x v="11"/>
          </reference>
          <reference field="5" count="1" selected="0">
            <x v="10"/>
          </reference>
          <reference field="6" count="1">
            <x v="401"/>
          </reference>
          <reference field="62" count="1" selected="0">
            <x v="6"/>
          </reference>
        </references>
      </pivotArea>
    </format>
    <format dxfId="5504">
      <pivotArea dataOnly="0" labelOnly="1" outline="0" fieldPosition="0">
        <references count="6">
          <reference field="1" count="1" selected="0">
            <x v="178"/>
          </reference>
          <reference field="2" count="1" selected="0">
            <x v="0"/>
          </reference>
          <reference field="4" count="1" selected="0">
            <x v="11"/>
          </reference>
          <reference field="5" count="1" selected="0">
            <x v="10"/>
          </reference>
          <reference field="6" count="1">
            <x v="58"/>
          </reference>
          <reference field="62" count="1" selected="0">
            <x v="6"/>
          </reference>
        </references>
      </pivotArea>
    </format>
    <format dxfId="5503">
      <pivotArea dataOnly="0" labelOnly="1" outline="0" fieldPosition="0">
        <references count="6">
          <reference field="1" count="1" selected="0">
            <x v="179"/>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2">
      <pivotArea dataOnly="0" labelOnly="1" outline="0" fieldPosition="0">
        <references count="6">
          <reference field="1" count="1" selected="0">
            <x v="180"/>
          </reference>
          <reference field="2" count="1" selected="0">
            <x v="0"/>
          </reference>
          <reference field="4" count="1" selected="0">
            <x v="11"/>
          </reference>
          <reference field="5" count="1" selected="0">
            <x v="10"/>
          </reference>
          <reference field="6" count="1">
            <x v="17"/>
          </reference>
          <reference field="62" count="1" selected="0">
            <x v="6"/>
          </reference>
        </references>
      </pivotArea>
    </format>
    <format dxfId="5501">
      <pivotArea dataOnly="0" labelOnly="1" outline="0" fieldPosition="0">
        <references count="6">
          <reference field="1" count="1" selected="0">
            <x v="181"/>
          </reference>
          <reference field="2" count="1" selected="0">
            <x v="0"/>
          </reference>
          <reference field="4" count="1" selected="0">
            <x v="11"/>
          </reference>
          <reference field="5" count="1" selected="0">
            <x v="10"/>
          </reference>
          <reference field="6" count="1">
            <x v="196"/>
          </reference>
          <reference field="62" count="1" selected="0">
            <x v="6"/>
          </reference>
        </references>
      </pivotArea>
    </format>
    <format dxfId="5500">
      <pivotArea dataOnly="0" labelOnly="1" outline="0" fieldPosition="0">
        <references count="6">
          <reference field="1" count="1" selected="0">
            <x v="182"/>
          </reference>
          <reference field="2" count="1" selected="0">
            <x v="0"/>
          </reference>
          <reference field="4" count="1" selected="0">
            <x v="11"/>
          </reference>
          <reference field="5" count="1" selected="0">
            <x v="10"/>
          </reference>
          <reference field="6" count="1">
            <x v="339"/>
          </reference>
          <reference field="62" count="1" selected="0">
            <x v="6"/>
          </reference>
        </references>
      </pivotArea>
    </format>
    <format dxfId="5499">
      <pivotArea dataOnly="0" labelOnly="1" outline="0" fieldPosition="0">
        <references count="6">
          <reference field="1" count="1" selected="0">
            <x v="183"/>
          </reference>
          <reference field="2" count="1" selected="0">
            <x v="0"/>
          </reference>
          <reference field="4" count="1" selected="0">
            <x v="11"/>
          </reference>
          <reference field="5" count="1" selected="0">
            <x v="10"/>
          </reference>
          <reference field="6" count="2">
            <x v="0"/>
            <x v="106"/>
          </reference>
          <reference field="62" count="1" selected="0">
            <x v="6"/>
          </reference>
        </references>
      </pivotArea>
    </format>
    <format dxfId="5498">
      <pivotArea dataOnly="0" labelOnly="1" outline="0" fieldPosition="0">
        <references count="6">
          <reference field="1" count="1" selected="0">
            <x v="184"/>
          </reference>
          <reference field="2" count="1" selected="0">
            <x v="0"/>
          </reference>
          <reference field="4" count="1" selected="0">
            <x v="11"/>
          </reference>
          <reference field="5" count="1" selected="0">
            <x v="10"/>
          </reference>
          <reference field="6" count="1">
            <x v="416"/>
          </reference>
          <reference field="62" count="1" selected="0">
            <x v="6"/>
          </reference>
        </references>
      </pivotArea>
    </format>
    <format dxfId="5497">
      <pivotArea dataOnly="0" labelOnly="1" outline="0" fieldPosition="0">
        <references count="6">
          <reference field="1" count="1" selected="0">
            <x v="185"/>
          </reference>
          <reference field="2" count="1" selected="0">
            <x v="0"/>
          </reference>
          <reference field="4" count="1" selected="0">
            <x v="11"/>
          </reference>
          <reference field="5" count="1" selected="0">
            <x v="10"/>
          </reference>
          <reference field="6" count="1">
            <x v="278"/>
          </reference>
          <reference field="62" count="1" selected="0">
            <x v="6"/>
          </reference>
        </references>
      </pivotArea>
    </format>
    <format dxfId="5496">
      <pivotArea dataOnly="0" labelOnly="1" outline="0" fieldPosition="0">
        <references count="6">
          <reference field="1" count="1" selected="0">
            <x v="186"/>
          </reference>
          <reference field="2" count="1" selected="0">
            <x v="0"/>
          </reference>
          <reference field="4" count="1" selected="0">
            <x v="11"/>
          </reference>
          <reference field="5" count="1" selected="0">
            <x v="10"/>
          </reference>
          <reference field="6" count="1">
            <x v="149"/>
          </reference>
          <reference field="62" count="1" selected="0">
            <x v="6"/>
          </reference>
        </references>
      </pivotArea>
    </format>
    <format dxfId="5495">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5494">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5493">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5492">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5491">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5490">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5489">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5488">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5487">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5486">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5485">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5484">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5483">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5482">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5481">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5480">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5479">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5478">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5477">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5476">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5475">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5474">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5473">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5472">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5471">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5470">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5469">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5468">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5467">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5466">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5465">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5464">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5463">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5462">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5461">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5460">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5459">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5458">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5457">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5456">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5455">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5454">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5453">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5452">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5451">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5450">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5449">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5448">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5447">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5446">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5445">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5444">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5443">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5442">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5441">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5440">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5439">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5438">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5437">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5436">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5435">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5434">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5433">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5432">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5431">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430">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5429">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5428">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5427">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5426">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5425">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5424">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5423">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5422">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5421">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5420">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5419">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5418">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5417">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5416">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5415">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5414">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5413">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5412">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5411">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5410">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5409">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5408">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5407">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5406">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5405">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5404">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5403">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5402">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5401">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5400">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5399">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5398">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5397">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5396">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5395">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5394">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5393">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5392">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5391">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5390">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5389">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5388">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5387">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5386">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5385">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384">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5383">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5382">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5381">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5380">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5379">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5378">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5377">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5376">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5375">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5374">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5373">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5372">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5371">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5370">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5369">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5368">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5367">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5366">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5365">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5364">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5363">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5362">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5361">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5360">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5359">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5358">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5357">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5356">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5355">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5354">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5353">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5352">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5351">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5350">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5349">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5348">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5347">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5346">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5345">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5344">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5343">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5342">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5341">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5340">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5339">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5338">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5337">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5336">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5335">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5334">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5333">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5332">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5331">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5330">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5329">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5328">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5327">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5326">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5325">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5324">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5323">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5322">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5321">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5320">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5319">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5318">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5317">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5316">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5315">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5314">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5313">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5312">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5311">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5310">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5309">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5308">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5307">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5306">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5305">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5304">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5303">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5302">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5301">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5300">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5299">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5298">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5297">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5296">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5295">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5294">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5293">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5292">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5291">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5290">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5289">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5288">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5287">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5286">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5285">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5284">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5283">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5282">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5281">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5280">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5279">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5278">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5277">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5276">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5275">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5274">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5273">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5272">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5271">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5270">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5269">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5268">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5267">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5266">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5265">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5264">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5263">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5262">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5261">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5260">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5259">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5258">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257">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256">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255">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254">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253">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252">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251">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250">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249">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248">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247">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246">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245">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244">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243">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242">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241">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240">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239">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238">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237">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236">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235">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234">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233">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232">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231">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230">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229">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228">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227">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226">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225">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224">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223">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222">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221">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220">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219">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218">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217">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216">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215">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214">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213">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212">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211">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210">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209">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208">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207">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206">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205">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204">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203">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202">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201">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200">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199">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198">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197">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196">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195">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194">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193">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192">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191">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190">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189">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188">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187">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186">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185">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184">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183">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182">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181">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180">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179">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178">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177">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176">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175">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174">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173">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172">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171">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170">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169">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168">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167">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166">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165">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164">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163">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162">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161">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160">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159">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158">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157">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156">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155">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154">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153">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152">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151">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150">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149">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148">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147">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146">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145">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144">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143">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142">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141">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140">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139">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138">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137">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136">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135">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134">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133">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132">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131">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130">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129">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128">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127">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126">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125">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124">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123">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122">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121">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120">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119">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118">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117">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116">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115">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114">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113">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112">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111">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110">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109">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108">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107">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106">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105">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104">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103">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102">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101">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100">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099">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098">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097">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096">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095">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094">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093">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092">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091">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090">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089">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088">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087">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086">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085">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084">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083">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082">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081">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080">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079">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078">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077">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076">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075">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074">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073">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072">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071">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070">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069">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068">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067">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066">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065">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064">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063">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062">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061">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060">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059">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058">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057">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056">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055">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054">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053">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052">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051">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050">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049">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048">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047">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046">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045">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044">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043">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042">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041">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040">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039">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038">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037">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036">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035">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034">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033">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032">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031">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030">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029">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028">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027">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026">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025">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024">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023">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022">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021">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020">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019">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018">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017">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016">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015">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014">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013">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012">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011">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010">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009">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008">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007">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006">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005">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004">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003">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002">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001">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000">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4999">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4998">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4997">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4996">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4995">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4994">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4993">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4992">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4991">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4990">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4989">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4988">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4987">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4986">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4985">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4984">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4983">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4982">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4981">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4980">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4979">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4978">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4977">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4976">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4975">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4974">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4973">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4972">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4971">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4970">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4969">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4968">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4967">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4966">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4965">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4964">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4963">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4962">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4961">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4960">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4959">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4958">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4957">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4956">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4955">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4954">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4953">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4952">
      <pivotArea dataOnly="0" labelOnly="1" outline="0" fieldPosition="0">
        <references count="11">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x v="1"/>
          </reference>
          <reference field="62" count="1" selected="0">
            <x v="6"/>
          </reference>
        </references>
      </pivotArea>
    </format>
    <format dxfId="4951">
      <pivotArea dataOnly="0" labelOnly="1" outline="0" fieldPosition="0">
        <references count="11">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x v="0"/>
          </reference>
          <reference field="62" count="1" selected="0">
            <x v="6"/>
          </reference>
        </references>
      </pivotArea>
    </format>
    <format dxfId="4950">
      <pivotArea dataOnly="0" labelOnly="1" outline="0" fieldPosition="0">
        <references count="12">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selected="0">
            <x v="1"/>
          </reference>
          <reference field="58" count="1">
            <x v="0"/>
          </reference>
          <reference field="62" count="1" selected="0">
            <x v="6"/>
          </reference>
        </references>
      </pivotArea>
    </format>
    <format dxfId="4949">
      <pivotArea dataOnly="0" labelOnly="1" outline="0" fieldPosition="0">
        <references count="12">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8">
      <pivotArea dataOnly="0" labelOnly="1" outline="0" fieldPosition="0">
        <references count="12">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selected="0">
            <x v="33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7">
      <pivotArea dataOnly="0" labelOnly="1" outline="0" fieldPosition="0">
        <references count="12">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selected="0">
            <x v="34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6">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selected="0">
            <x v="124"/>
          </reference>
          <reference field="57" count="1" selected="0">
            <x v="1"/>
          </reference>
          <reference field="58" count="1">
            <x v="0"/>
          </reference>
          <reference field="62" count="1" selected="0">
            <x v="6"/>
          </reference>
        </references>
      </pivotArea>
    </format>
    <format dxfId="4945">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selected="0">
            <x v="119"/>
          </reference>
          <reference field="57" count="1" selected="0">
            <x v="1"/>
          </reference>
          <reference field="58" count="1">
            <x v="1"/>
          </reference>
          <reference field="62" count="1" selected="0">
            <x v="6"/>
          </reference>
        </references>
      </pivotArea>
    </format>
    <format dxfId="4944">
      <pivotArea dataOnly="0" labelOnly="1" outline="0" fieldPosition="0">
        <references count="12">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selected="0">
            <x v="247"/>
          </reference>
          <reference field="57" count="1" selected="0">
            <x v="1"/>
          </reference>
          <reference field="58" count="1">
            <x v="0"/>
          </reference>
          <reference field="62" count="1" selected="0">
            <x v="6"/>
          </reference>
        </references>
      </pivotArea>
    </format>
    <format dxfId="4943">
      <pivotArea dataOnly="0" labelOnly="1" outline="0" fieldPosition="0">
        <references count="12">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selected="0">
            <x v="254"/>
          </reference>
          <reference field="57" count="1" selected="0">
            <x v="1"/>
          </reference>
          <reference field="58" count="1">
            <x v="1"/>
          </reference>
          <reference field="62" count="1" selected="0">
            <x v="6"/>
          </reference>
        </references>
      </pivotArea>
    </format>
    <format dxfId="4942">
      <pivotArea dataOnly="0" labelOnly="1" outline="0" fieldPosition="0">
        <references count="12">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selected="0">
            <x v="255"/>
          </reference>
          <reference field="57" count="1" selected="0">
            <x v="1"/>
          </reference>
          <reference field="58" count="1">
            <x v="1"/>
          </reference>
          <reference field="62" count="1" selected="0">
            <x v="6"/>
          </reference>
        </references>
      </pivotArea>
    </format>
    <format dxfId="4941">
      <pivotArea dataOnly="0" labelOnly="1" outline="0" fieldPosition="0">
        <references count="12">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selected="0">
            <x v="256"/>
          </reference>
          <reference field="57" count="1" selected="0">
            <x v="1"/>
          </reference>
          <reference field="58" count="1">
            <x v="0"/>
          </reference>
          <reference field="62" count="1" selected="0">
            <x v="6"/>
          </reference>
        </references>
      </pivotArea>
    </format>
    <format dxfId="4940">
      <pivotArea dataOnly="0" labelOnly="1" outline="0" fieldPosition="0">
        <references count="12">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selected="0">
            <x v="257"/>
          </reference>
          <reference field="57" count="1" selected="0">
            <x v="1"/>
          </reference>
          <reference field="58" count="1">
            <x v="1"/>
          </reference>
          <reference field="62" count="1" selected="0">
            <x v="6"/>
          </reference>
        </references>
      </pivotArea>
    </format>
    <format dxfId="4939">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selected="0">
            <x v="260"/>
          </reference>
          <reference field="57" count="1" selected="0">
            <x v="1"/>
          </reference>
          <reference field="58" count="1">
            <x v="0"/>
          </reference>
          <reference field="62" count="1" selected="0">
            <x v="6"/>
          </reference>
        </references>
      </pivotArea>
    </format>
    <format dxfId="4938">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selected="0">
            <x v="258"/>
          </reference>
          <reference field="57" count="1" selected="0">
            <x v="1"/>
          </reference>
          <reference field="58" count="1">
            <x v="1"/>
          </reference>
          <reference field="62" count="1" selected="0">
            <x v="6"/>
          </reference>
        </references>
      </pivotArea>
    </format>
    <format dxfId="4937">
      <pivotArea dataOnly="0" labelOnly="1" outline="0" fieldPosition="0">
        <references count="12">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6">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selected="0">
            <x v="20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5">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selected="0">
            <x v="1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4">
      <pivotArea dataOnly="0" labelOnly="1" outline="0" fieldPosition="0">
        <references count="12">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selected="0">
            <x v="25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33">
      <pivotArea dataOnly="0" labelOnly="1" outline="0" fieldPosition="0">
        <references count="12">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selected="0">
            <x v="220"/>
          </reference>
          <reference field="57" count="1" selected="0">
            <x v="1"/>
          </reference>
          <reference field="58" count="1">
            <x v="0"/>
          </reference>
          <reference field="62" count="1" selected="0">
            <x v="6"/>
          </reference>
        </references>
      </pivotArea>
    </format>
    <format dxfId="4932">
      <pivotArea dataOnly="0" labelOnly="1" outline="0" fieldPosition="0">
        <references count="12">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selected="0">
            <x v="221"/>
          </reference>
          <reference field="57" count="1" selected="0">
            <x v="1"/>
          </reference>
          <reference field="58" count="1">
            <x v="0"/>
          </reference>
          <reference field="62" count="1" selected="0">
            <x v="6"/>
          </reference>
        </references>
      </pivotArea>
    </format>
    <format dxfId="4931">
      <pivotArea dataOnly="0" labelOnly="1" outline="0" fieldPosition="0">
        <references count="12">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0">
      <pivotArea dataOnly="0" labelOnly="1" outline="0" fieldPosition="0">
        <references count="12">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selected="0">
            <x v="2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9">
      <pivotArea dataOnly="0" labelOnly="1" outline="0" fieldPosition="0">
        <references count="12">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selected="0">
            <x v="2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8">
      <pivotArea dataOnly="0" labelOnly="1" outline="0" fieldPosition="0">
        <references count="12">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selected="0">
            <x v="28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27">
      <pivotArea dataOnly="0" labelOnly="1" outline="0" fieldPosition="0">
        <references count="12">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selected="0">
            <x v="2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6">
      <pivotArea dataOnly="0" labelOnly="1" outline="0" fieldPosition="0">
        <references count="12">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selected="0">
            <x v="190"/>
          </reference>
          <reference field="57" count="1" selected="0">
            <x v="1"/>
          </reference>
          <reference field="58" count="1">
            <x v="0"/>
          </reference>
          <reference field="62" count="1" selected="0">
            <x v="6"/>
          </reference>
        </references>
      </pivotArea>
    </format>
    <format dxfId="4925">
      <pivotArea dataOnly="0" labelOnly="1" outline="0" fieldPosition="0">
        <references count="12">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selected="0">
            <x v="509"/>
          </reference>
          <reference field="57" count="1" selected="0">
            <x v="1"/>
          </reference>
          <reference field="58" count="1">
            <x v="0"/>
          </reference>
          <reference field="62" count="1" selected="0">
            <x v="6"/>
          </reference>
        </references>
      </pivotArea>
    </format>
    <format dxfId="4924">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selected="0">
            <x v="510"/>
          </reference>
          <reference field="57" count="1" selected="0">
            <x v="1"/>
          </reference>
          <reference field="58" count="1">
            <x v="0"/>
          </reference>
          <reference field="62" count="1" selected="0">
            <x v="6"/>
          </reference>
        </references>
      </pivotArea>
    </format>
    <format dxfId="4923">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selected="0">
            <x v="507"/>
          </reference>
          <reference field="57" count="1" selected="0">
            <x v="1"/>
          </reference>
          <reference field="58" count="1">
            <x v="0"/>
          </reference>
          <reference field="62" count="1" selected="0">
            <x v="6"/>
          </reference>
        </references>
      </pivotArea>
    </format>
    <format dxfId="4922">
      <pivotArea dataOnly="0" labelOnly="1" outline="0" fieldPosition="0">
        <references count="12">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1">
      <pivotArea dataOnly="0" labelOnly="1" outline="0" fieldPosition="0">
        <references count="12">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selected="0">
            <x v="25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0">
      <pivotArea dataOnly="0" labelOnly="1" outline="0" fieldPosition="0">
        <references count="12">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selected="0">
            <x v="1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9">
      <pivotArea dataOnly="0" labelOnly="1" outline="0" fieldPosition="0">
        <references count="12">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selected="0">
            <x v="1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8">
      <pivotArea dataOnly="0" labelOnly="1" outline="0" fieldPosition="0">
        <references count="12">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selected="0">
            <x v="14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7">
      <pivotArea dataOnly="0" labelOnly="1" outline="0" fieldPosition="0">
        <references count="12">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selected="0">
            <x v="16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6">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selected="0">
            <x v="16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5">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selected="0">
            <x v="1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4">
      <pivotArea dataOnly="0" labelOnly="1" outline="0" fieldPosition="0">
        <references count="12">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selected="0">
            <x v="16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3">
      <pivotArea dataOnly="0" labelOnly="1" outline="0" fieldPosition="0">
        <references count="12">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selected="0">
            <x v="1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2">
      <pivotArea dataOnly="0" labelOnly="1" outline="0" fieldPosition="0">
        <references count="12">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selected="0">
            <x v="17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1">
      <pivotArea dataOnly="0" labelOnly="1" outline="0" fieldPosition="0">
        <references count="12">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selected="0">
            <x v="1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0">
      <pivotArea dataOnly="0" labelOnly="1" outline="0" fieldPosition="0">
        <references count="12">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selected="0">
            <x v="175"/>
          </reference>
          <reference field="57" count="1" selected="0">
            <x v="1"/>
          </reference>
          <reference field="58" count="1">
            <x v="0"/>
          </reference>
          <reference field="62" count="1" selected="0">
            <x v="6"/>
          </reference>
        </references>
      </pivotArea>
    </format>
    <format dxfId="4909">
      <pivotArea dataOnly="0" labelOnly="1" outline="0" fieldPosition="0">
        <references count="12">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8">
      <pivotArea dataOnly="0" labelOnly="1" outline="0" fieldPosition="0">
        <references count="12">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selected="0">
            <x v="1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7">
      <pivotArea dataOnly="0" labelOnly="1" outline="0" fieldPosition="0">
        <references count="12">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selected="0">
            <x v="1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6">
      <pivotArea dataOnly="0" labelOnly="1" outline="0" fieldPosition="0">
        <references count="12">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selected="0">
            <x v="1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5">
      <pivotArea dataOnly="0" labelOnly="1" outline="0" fieldPosition="0">
        <references count="12">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selected="0">
            <x v="1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4">
      <pivotArea dataOnly="0" labelOnly="1" outline="0" fieldPosition="0">
        <references count="12">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selected="0">
            <x v="1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3">
      <pivotArea dataOnly="0" labelOnly="1" outline="0" fieldPosition="0">
        <references count="12">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selected="0">
            <x v="18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2">
      <pivotArea dataOnly="0" labelOnly="1" outline="0" fieldPosition="0">
        <references count="12">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selected="0">
            <x v="18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1">
      <pivotArea dataOnly="0" labelOnly="1" outline="0" fieldPosition="0">
        <references count="12">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selected="0">
            <x v="19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0">
      <pivotArea dataOnly="0" labelOnly="1" outline="0" fieldPosition="0">
        <references count="12">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selected="0">
            <x v="19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9">
      <pivotArea dataOnly="0" labelOnly="1" outline="0" fieldPosition="0">
        <references count="12">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selected="0">
            <x v="19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8">
      <pivotArea dataOnly="0" labelOnly="1" outline="0" fieldPosition="0">
        <references count="12">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selected="0">
            <x v="19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7">
      <pivotArea dataOnly="0" labelOnly="1" outline="0" fieldPosition="0">
        <references count="12">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selected="0">
            <x v="19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6">
      <pivotArea dataOnly="0" labelOnly="1" outline="0" fieldPosition="0">
        <references count="12">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selected="0">
            <x v="19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5">
      <pivotArea dataOnly="0" labelOnly="1" outline="0" fieldPosition="0">
        <references count="12">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selected="0">
            <x v="1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4">
      <pivotArea dataOnly="0" labelOnly="1" outline="0" fieldPosition="0">
        <references count="12">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selected="0">
            <x v="19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3">
      <pivotArea dataOnly="0" labelOnly="1" outline="0" fieldPosition="0">
        <references count="12">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selected="0">
            <x v="1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2">
      <pivotArea dataOnly="0" labelOnly="1" outline="0" fieldPosition="0">
        <references count="12">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selected="0">
            <x v="19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1">
      <pivotArea dataOnly="0" labelOnly="1" outline="0" fieldPosition="0">
        <references count="12">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selected="0">
            <x v="20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90">
      <pivotArea dataOnly="0" labelOnly="1" outline="0" fieldPosition="0">
        <references count="12">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selected="0">
            <x v="21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9">
      <pivotArea dataOnly="0" labelOnly="1" outline="0" fieldPosition="0">
        <references count="12">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selected="0">
            <x v="21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8">
      <pivotArea dataOnly="0" labelOnly="1" outline="0" fieldPosition="0">
        <references count="12">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selected="0">
            <x v="21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7">
      <pivotArea dataOnly="0" labelOnly="1" outline="0" fieldPosition="0">
        <references count="12">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selected="0">
            <x v="2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6">
      <pivotArea dataOnly="0" labelOnly="1" outline="0" fieldPosition="0">
        <references count="12">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selected="0">
            <x v="21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5">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4">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selected="0">
            <x v="21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3">
      <pivotArea dataOnly="0" labelOnly="1" outline="0" fieldPosition="0">
        <references count="12">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selected="0">
            <x v="22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2">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selected="0">
            <x v="2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1">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selected="0">
            <x v="22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0">
      <pivotArea dataOnly="0" labelOnly="1" outline="0" fieldPosition="0">
        <references count="12">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selected="0">
            <x v="241"/>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9">
      <pivotArea dataOnly="0" labelOnly="1" outline="0" fieldPosition="0">
        <references count="12">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selected="0">
            <x v="2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8">
      <pivotArea dataOnly="0" labelOnly="1" outline="0" fieldPosition="0">
        <references count="12">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selected="0">
            <x v="2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7">
      <pivotArea dataOnly="0" labelOnly="1" outline="0" fieldPosition="0">
        <references count="12">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selected="0">
            <x v="24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6">
      <pivotArea dataOnly="0" labelOnly="1" outline="0" fieldPosition="0">
        <references count="12">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selected="0">
            <x v="24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5">
      <pivotArea dataOnly="0" labelOnly="1" outline="0" fieldPosition="0">
        <references count="12">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selected="0">
            <x v="219"/>
          </reference>
          <reference field="57" count="1" selected="0">
            <x v="1"/>
          </reference>
          <reference field="58" count="1">
            <x v="1"/>
          </reference>
          <reference field="62" count="1" selected="0">
            <x v="6"/>
          </reference>
        </references>
      </pivotArea>
    </format>
    <format dxfId="4874">
      <pivotArea dataOnly="0" labelOnly="1" outline="0" fieldPosition="0">
        <references count="12">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selected="0">
            <x v="224"/>
          </reference>
          <reference field="57" count="1" selected="0">
            <x v="1"/>
          </reference>
          <reference field="58" count="1">
            <x v="0"/>
          </reference>
          <reference field="62" count="1" selected="0">
            <x v="6"/>
          </reference>
        </references>
      </pivotArea>
    </format>
    <format dxfId="4873">
      <pivotArea dataOnly="0" labelOnly="1" outline="0" fieldPosition="0">
        <references count="12">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selected="0">
            <x v="225"/>
          </reference>
          <reference field="57" count="1" selected="0">
            <x v="1"/>
          </reference>
          <reference field="58" count="1">
            <x v="0"/>
          </reference>
          <reference field="62" count="1" selected="0">
            <x v="6"/>
          </reference>
        </references>
      </pivotArea>
    </format>
    <format dxfId="4872">
      <pivotArea dataOnly="0" labelOnly="1" outline="0" fieldPosition="0">
        <references count="12">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selected="0">
            <x v="226"/>
          </reference>
          <reference field="57" count="1" selected="0">
            <x v="1"/>
          </reference>
          <reference field="58" count="1">
            <x v="0"/>
          </reference>
          <reference field="62" count="1" selected="0">
            <x v="6"/>
          </reference>
        </references>
      </pivotArea>
    </format>
    <format dxfId="4871">
      <pivotArea dataOnly="0" labelOnly="1" outline="0" fieldPosition="0">
        <references count="12">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selected="0">
            <x v="228"/>
          </reference>
          <reference field="57" count="1" selected="0">
            <x v="1"/>
          </reference>
          <reference field="58" count="1">
            <x v="0"/>
          </reference>
          <reference field="62" count="1" selected="0">
            <x v="6"/>
          </reference>
        </references>
      </pivotArea>
    </format>
    <format dxfId="4870">
      <pivotArea dataOnly="0" labelOnly="1" outline="0" fieldPosition="0">
        <references count="12">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selected="0">
            <x v="229"/>
          </reference>
          <reference field="57" count="1" selected="0">
            <x v="1"/>
          </reference>
          <reference field="58" count="1">
            <x v="1"/>
          </reference>
          <reference field="62" count="1" selected="0">
            <x v="6"/>
          </reference>
        </references>
      </pivotArea>
    </format>
    <format dxfId="4869">
      <pivotArea dataOnly="0" labelOnly="1" outline="0" fieldPosition="0">
        <references count="12">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selected="0">
            <x v="230"/>
          </reference>
          <reference field="57" count="1" selected="0">
            <x v="1"/>
          </reference>
          <reference field="58" count="1">
            <x v="1"/>
          </reference>
          <reference field="62" count="1" selected="0">
            <x v="6"/>
          </reference>
        </references>
      </pivotArea>
    </format>
    <format dxfId="4868">
      <pivotArea dataOnly="0" labelOnly="1" outline="0" fieldPosition="0">
        <references count="12">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selected="0">
            <x v="232"/>
          </reference>
          <reference field="57" count="1" selected="0">
            <x v="1"/>
          </reference>
          <reference field="58" count="1">
            <x v="0"/>
          </reference>
          <reference field="62" count="1" selected="0">
            <x v="6"/>
          </reference>
        </references>
      </pivotArea>
    </format>
    <format dxfId="4867">
      <pivotArea dataOnly="0" labelOnly="1" outline="0" fieldPosition="0">
        <references count="12">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selected="0">
            <x v="236"/>
          </reference>
          <reference field="57" count="1" selected="0">
            <x v="1"/>
          </reference>
          <reference field="58" count="1">
            <x v="0"/>
          </reference>
          <reference field="62" count="1" selected="0">
            <x v="6"/>
          </reference>
        </references>
      </pivotArea>
    </format>
    <format dxfId="4866">
      <pivotArea dataOnly="0" labelOnly="1" outline="0" fieldPosition="0">
        <references count="12">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5">
      <pivotArea dataOnly="0" labelOnly="1" outline="0" fieldPosition="0">
        <references count="12">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selected="0">
            <x v="2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4">
      <pivotArea dataOnly="0" labelOnly="1" outline="0" fieldPosition="0">
        <references count="12">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selected="0">
            <x v="26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3">
      <pivotArea dataOnly="0" labelOnly="1" outline="0" fieldPosition="0">
        <references count="12">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selected="0">
            <x v="2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2">
      <pivotArea dataOnly="0" labelOnly="1" outline="0" fieldPosition="0">
        <references count="12">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selected="0">
            <x v="266"/>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1">
      <pivotArea dataOnly="0" labelOnly="1" outline="0" fieldPosition="0">
        <references count="12">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selected="0">
            <x v="26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0">
      <pivotArea dataOnly="0" labelOnly="1" outline="0" fieldPosition="0">
        <references count="12">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selected="0">
            <x v="27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59">
      <pivotArea dataOnly="0" labelOnly="1" outline="0" fieldPosition="0">
        <references count="12">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selected="0">
            <x v="2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8">
      <pivotArea dataOnly="0" labelOnly="1" outline="0" fieldPosition="0">
        <references count="12">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selected="0">
            <x v="27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7">
      <pivotArea dataOnly="0" labelOnly="1" outline="0" fieldPosition="0">
        <references count="12">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selected="0">
            <x v="27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6">
      <pivotArea dataOnly="0" labelOnly="1" outline="0" fieldPosition="0">
        <references count="12">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selected="0">
            <x v="27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5">
      <pivotArea dataOnly="0" labelOnly="1" outline="0" fieldPosition="0">
        <references count="12">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selected="0">
            <x v="2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4">
      <pivotArea dataOnly="0" labelOnly="1" outline="0" fieldPosition="0">
        <references count="12">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selected="0">
            <x v="27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3">
      <pivotArea dataOnly="0" labelOnly="1" outline="0" fieldPosition="0">
        <references count="12">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selected="0">
            <x v="27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2">
      <pivotArea dataOnly="0" labelOnly="1" outline="0" fieldPosition="0">
        <references count="12">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selected="0">
            <x v="27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1">
      <pivotArea dataOnly="0" labelOnly="1" outline="0" fieldPosition="0">
        <references count="12">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selected="0">
            <x v="27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0">
      <pivotArea dataOnly="0" labelOnly="1" outline="0" fieldPosition="0">
        <references count="12">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selected="0">
            <x v="2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9">
      <pivotArea dataOnly="0" labelOnly="1" outline="0" fieldPosition="0">
        <references count="12">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selected="0">
            <x v="2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8">
      <pivotArea dataOnly="0" labelOnly="1" outline="0" fieldPosition="0">
        <references count="12">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selected="0">
            <x v="2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7">
      <pivotArea dataOnly="0" labelOnly="1" outline="0" fieldPosition="0">
        <references count="12">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selected="0">
            <x v="2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6">
      <pivotArea dataOnly="0" labelOnly="1" outline="0" fieldPosition="0">
        <references count="12">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selected="0">
            <x v="28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5">
      <pivotArea dataOnly="0" labelOnly="1" outline="0" fieldPosition="0">
        <references count="12">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selected="0">
            <x v="28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4">
      <pivotArea dataOnly="0" labelOnly="1" outline="0" fieldPosition="0">
        <references count="12">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selected="0">
            <x v="30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3">
      <pivotArea dataOnly="0" labelOnly="1" outline="0" fieldPosition="0">
        <references count="12">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selected="0">
            <x v="30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2">
      <pivotArea dataOnly="0" labelOnly="1" outline="0" fieldPosition="0">
        <references count="12">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selected="0">
            <x v="30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1">
      <pivotArea dataOnly="0" labelOnly="1" outline="0" fieldPosition="0">
        <references count="12">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selected="0">
            <x v="30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0">
      <pivotArea dataOnly="0" labelOnly="1" outline="0" fieldPosition="0">
        <references count="12">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selected="0">
            <x v="31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9">
      <pivotArea dataOnly="0" labelOnly="1" outline="0" fieldPosition="0">
        <references count="12">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selected="0">
            <x v="31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8">
      <pivotArea dataOnly="0" labelOnly="1" outline="0" fieldPosition="0">
        <references count="12">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selected="0">
            <x v="3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7">
      <pivotArea dataOnly="0" labelOnly="1" outline="0" fieldPosition="0">
        <references count="12">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selected="0">
            <x v="32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6">
      <pivotArea dataOnly="0" labelOnly="1" outline="0" fieldPosition="0">
        <references count="12">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selected="0">
            <x v="32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5">
      <pivotArea dataOnly="0" labelOnly="1" outline="0" fieldPosition="0">
        <references count="12">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selected="0">
            <x v="32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4">
      <pivotArea dataOnly="0" labelOnly="1" outline="0" fieldPosition="0">
        <references count="12">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selected="0">
            <x v="33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3">
      <pivotArea dataOnly="0" labelOnly="1" outline="0" fieldPosition="0">
        <references count="12">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selected="0">
            <x v="33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2">
      <pivotArea dataOnly="0" labelOnly="1" outline="0" fieldPosition="0">
        <references count="12">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selected="0">
            <x v="33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1">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0">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selected="0">
            <x v="34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9">
      <pivotArea dataOnly="0" labelOnly="1" outline="0" fieldPosition="0">
        <references count="12">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selected="0">
            <x v="3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8">
      <pivotArea dataOnly="0" labelOnly="1" outline="0" fieldPosition="0">
        <references count="12">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selected="0">
            <x v="128"/>
          </reference>
          <reference field="57" count="1" selected="0">
            <x v="1"/>
          </reference>
          <reference field="58" count="1">
            <x v="1"/>
          </reference>
          <reference field="62" count="1" selected="0">
            <x v="6"/>
          </reference>
        </references>
      </pivotArea>
    </format>
    <format dxfId="4827">
      <pivotArea dataOnly="0" labelOnly="1" outline="0" fieldPosition="0">
        <references count="12">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selected="0">
            <x v="120"/>
          </reference>
          <reference field="57" count="1" selected="0">
            <x v="1"/>
          </reference>
          <reference field="58" count="1">
            <x v="0"/>
          </reference>
          <reference field="62" count="1" selected="0">
            <x v="6"/>
          </reference>
        </references>
      </pivotArea>
    </format>
    <format dxfId="4826">
      <pivotArea dataOnly="0" labelOnly="1" outline="0" fieldPosition="0">
        <references count="12">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selected="0">
            <x v="121"/>
          </reference>
          <reference field="13" count="1" selected="0">
            <x v="120"/>
          </reference>
          <reference field="57" count="1" selected="0">
            <x v="1"/>
          </reference>
          <reference field="58" count="1">
            <x v="0"/>
          </reference>
          <reference field="62" count="1" selected="0">
            <x v="6"/>
          </reference>
        </references>
      </pivotArea>
    </format>
    <format dxfId="4825">
      <pivotArea dataOnly="0" labelOnly="1" outline="0" fieldPosition="0">
        <references count="12">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selected="0">
            <x v="132"/>
          </reference>
          <reference field="57" count="1" selected="0">
            <x v="1"/>
          </reference>
          <reference field="58" count="1">
            <x v="1"/>
          </reference>
          <reference field="62" count="1" selected="0">
            <x v="6"/>
          </reference>
        </references>
      </pivotArea>
    </format>
    <format dxfId="4824">
      <pivotArea dataOnly="0" labelOnly="1" outline="0" fieldPosition="0">
        <references count="12">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selected="0">
            <x v="173"/>
          </reference>
          <reference field="57" count="1" selected="0">
            <x v="1"/>
          </reference>
          <reference field="58" count="1">
            <x v="1"/>
          </reference>
          <reference field="62" count="1" selected="0">
            <x v="6"/>
          </reference>
        </references>
      </pivotArea>
    </format>
    <format dxfId="4823">
      <pivotArea dataOnly="0" labelOnly="1" outline="0" fieldPosition="0">
        <references count="12">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selected="0">
            <x v="181"/>
          </reference>
          <reference field="57" count="1" selected="0">
            <x v="1"/>
          </reference>
          <reference field="58" count="1">
            <x v="0"/>
          </reference>
          <reference field="62" count="1" selected="0">
            <x v="6"/>
          </reference>
        </references>
      </pivotArea>
    </format>
    <format dxfId="4822">
      <pivotArea dataOnly="0" labelOnly="1" outline="0" fieldPosition="0">
        <references count="12">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selected="0">
            <x v="182"/>
          </reference>
          <reference field="57" count="1" selected="0">
            <x v="1"/>
          </reference>
          <reference field="58" count="1">
            <x v="0"/>
          </reference>
          <reference field="62" count="1" selected="0">
            <x v="6"/>
          </reference>
        </references>
      </pivotArea>
    </format>
    <format dxfId="4821">
      <pivotArea dataOnly="0" labelOnly="1" outline="0" fieldPosition="0">
        <references count="12">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selected="0">
            <x v="185"/>
          </reference>
          <reference field="57" count="1" selected="0">
            <x v="1"/>
          </reference>
          <reference field="58" count="1">
            <x v="0"/>
          </reference>
          <reference field="62" count="1" selected="0">
            <x v="6"/>
          </reference>
        </references>
      </pivotArea>
    </format>
    <format dxfId="4820">
      <pivotArea dataOnly="0" labelOnly="1" outline="0" fieldPosition="0">
        <references count="12">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selected="0">
            <x v="195"/>
          </reference>
          <reference field="57" count="1" selected="0">
            <x v="1"/>
          </reference>
          <reference field="58" count="1">
            <x v="1"/>
          </reference>
          <reference field="62" count="1" selected="0">
            <x v="6"/>
          </reference>
        </references>
      </pivotArea>
    </format>
    <format dxfId="4819">
      <pivotArea dataOnly="0" labelOnly="1" outline="0" fieldPosition="0">
        <references count="12">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selected="0">
            <x v="197"/>
          </reference>
          <reference field="57" count="1" selected="0">
            <x v="1"/>
          </reference>
          <reference field="58" count="1">
            <x v="1"/>
          </reference>
          <reference field="62" count="1" selected="0">
            <x v="6"/>
          </reference>
        </references>
      </pivotArea>
    </format>
    <format dxfId="4818">
      <pivotArea dataOnly="0" labelOnly="1" outline="0" fieldPosition="0">
        <references count="12">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selected="0">
            <x v="214"/>
          </reference>
          <reference field="57" count="1" selected="0">
            <x v="1"/>
          </reference>
          <reference field="58" count="1">
            <x v="0"/>
          </reference>
          <reference field="62" count="1" selected="0">
            <x v="6"/>
          </reference>
        </references>
      </pivotArea>
    </format>
    <format dxfId="4817">
      <pivotArea dataOnly="0" labelOnly="1" outline="0" fieldPosition="0">
        <references count="12">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selected="0">
            <x v="203"/>
          </reference>
          <reference field="57" count="1" selected="0">
            <x v="1"/>
          </reference>
          <reference field="58" count="1">
            <x v="0"/>
          </reference>
          <reference field="62" count="1" selected="0">
            <x v="6"/>
          </reference>
        </references>
      </pivotArea>
    </format>
    <format dxfId="4816">
      <pivotArea dataOnly="0" labelOnly="1" outline="0" fieldPosition="0">
        <references count="12">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selected="0">
            <x v="223"/>
          </reference>
          <reference field="57" count="1" selected="0">
            <x v="1"/>
          </reference>
          <reference field="58" count="1">
            <x v="1"/>
          </reference>
          <reference field="62" count="1" selected="0">
            <x v="6"/>
          </reference>
        </references>
      </pivotArea>
    </format>
    <format dxfId="4815">
      <pivotArea dataOnly="0" labelOnly="1" outline="0" fieldPosition="0">
        <references count="12">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selected="0">
            <x v="227"/>
          </reference>
          <reference field="57" count="1" selected="0">
            <x v="1"/>
          </reference>
          <reference field="58" count="1">
            <x v="1"/>
          </reference>
          <reference field="62" count="1" selected="0">
            <x v="6"/>
          </reference>
        </references>
      </pivotArea>
    </format>
    <format dxfId="4814">
      <pivotArea dataOnly="0" labelOnly="1" outline="0" fieldPosition="0">
        <references count="12">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selected="0">
            <x v="231"/>
          </reference>
          <reference field="57" count="1" selected="0">
            <x v="1"/>
          </reference>
          <reference field="58" count="1">
            <x v="1"/>
          </reference>
          <reference field="62" count="1" selected="0">
            <x v="6"/>
          </reference>
        </references>
      </pivotArea>
    </format>
    <format dxfId="4813">
      <pivotArea dataOnly="0" labelOnly="1" outline="0" fieldPosition="0">
        <references count="12">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selected="0">
            <x v="234"/>
          </reference>
          <reference field="57" count="1" selected="0">
            <x v="1"/>
          </reference>
          <reference field="58" count="1">
            <x v="1"/>
          </reference>
          <reference field="62" count="1" selected="0">
            <x v="6"/>
          </reference>
        </references>
      </pivotArea>
    </format>
    <format dxfId="4812">
      <pivotArea dataOnly="0" labelOnly="1" outline="0" fieldPosition="0">
        <references count="12">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selected="0">
            <x v="133"/>
          </reference>
          <reference field="57" count="1" selected="0">
            <x v="1"/>
          </reference>
          <reference field="58" count="1">
            <x v="0"/>
          </reference>
          <reference field="62" count="1" selected="0">
            <x v="6"/>
          </reference>
        </references>
      </pivotArea>
    </format>
    <format dxfId="4811">
      <pivotArea dataOnly="0" labelOnly="1" outline="0" fieldPosition="0">
        <references count="12">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selected="0">
            <x v="135"/>
          </reference>
          <reference field="57" count="1" selected="0">
            <x v="1"/>
          </reference>
          <reference field="58" count="1">
            <x v="0"/>
          </reference>
          <reference field="62" count="1" selected="0">
            <x v="6"/>
          </reference>
        </references>
      </pivotArea>
    </format>
    <format dxfId="4810">
      <pivotArea dataOnly="0" labelOnly="1" outline="0" fieldPosition="0">
        <references count="12">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selected="0">
            <x v="138"/>
          </reference>
          <reference field="57" count="1" selected="0">
            <x v="1"/>
          </reference>
          <reference field="58" count="1">
            <x v="0"/>
          </reference>
          <reference field="62" count="1" selected="0">
            <x v="6"/>
          </reference>
        </references>
      </pivotArea>
    </format>
    <format dxfId="4809">
      <pivotArea dataOnly="0" labelOnly="1" outline="0" fieldPosition="0">
        <references count="12">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selected="0">
            <x v="139"/>
          </reference>
          <reference field="57" count="1" selected="0">
            <x v="1"/>
          </reference>
          <reference field="58" count="1">
            <x v="0"/>
          </reference>
          <reference field="62" count="1" selected="0">
            <x v="6"/>
          </reference>
        </references>
      </pivotArea>
    </format>
    <format dxfId="4808">
      <pivotArea dataOnly="0" labelOnly="1" outline="0" fieldPosition="0">
        <references count="12">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selected="0">
            <x v="235"/>
          </reference>
          <reference field="57" count="1" selected="0">
            <x v="1"/>
          </reference>
          <reference field="58" count="1">
            <x v="0"/>
          </reference>
          <reference field="62" count="1" selected="0">
            <x v="6"/>
          </reference>
        </references>
      </pivotArea>
    </format>
    <format dxfId="4807">
      <pivotArea dataOnly="0" labelOnly="1" outline="0" fieldPosition="0">
        <references count="12">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selected="0">
            <x v="237"/>
          </reference>
          <reference field="57" count="1" selected="0">
            <x v="1"/>
          </reference>
          <reference field="58" count="1">
            <x v="0"/>
          </reference>
          <reference field="62" count="1" selected="0">
            <x v="6"/>
          </reference>
        </references>
      </pivotArea>
    </format>
    <format dxfId="4806">
      <pivotArea dataOnly="0" labelOnly="1" outline="0" fieldPosition="0">
        <references count="12">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selected="0">
            <x v="233"/>
          </reference>
          <reference field="57" count="1" selected="0">
            <x v="1"/>
          </reference>
          <reference field="58" count="1">
            <x v="0"/>
          </reference>
          <reference field="62" count="1" selected="0">
            <x v="6"/>
          </reference>
        </references>
      </pivotArea>
    </format>
    <format dxfId="4805">
      <pivotArea dataOnly="0" labelOnly="1" outline="0" fieldPosition="0">
        <references count="12">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selected="0">
            <x v="245"/>
          </reference>
          <reference field="57" count="1" selected="0">
            <x v="1"/>
          </reference>
          <reference field="58" count="1">
            <x v="0"/>
          </reference>
          <reference field="62" count="1" selected="0">
            <x v="6"/>
          </reference>
        </references>
      </pivotArea>
    </format>
    <format dxfId="4804">
      <pivotArea dataOnly="0" labelOnly="1" outline="0" fieldPosition="0">
        <references count="12">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selected="0">
            <x v="246"/>
          </reference>
          <reference field="57" count="1" selected="0">
            <x v="1"/>
          </reference>
          <reference field="58" count="1">
            <x v="0"/>
          </reference>
          <reference field="62" count="1" selected="0">
            <x v="6"/>
          </reference>
        </references>
      </pivotArea>
    </format>
    <format dxfId="4803">
      <pivotArea dataOnly="0" labelOnly="1" outline="0" fieldPosition="0">
        <references count="12">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selected="0">
            <x v="261"/>
          </reference>
          <reference field="57" count="1" selected="0">
            <x v="1"/>
          </reference>
          <reference field="58" count="1">
            <x v="0"/>
          </reference>
          <reference field="62" count="1" selected="0">
            <x v="6"/>
          </reference>
        </references>
      </pivotArea>
    </format>
    <format dxfId="4802">
      <pivotArea dataOnly="0" labelOnly="1" outline="0" fieldPosition="0">
        <references count="12">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selected="0">
            <x v="262"/>
          </reference>
          <reference field="57" count="1" selected="0">
            <x v="1"/>
          </reference>
          <reference field="58" count="1">
            <x v="0"/>
          </reference>
          <reference field="62" count="1" selected="0">
            <x v="6"/>
          </reference>
        </references>
      </pivotArea>
    </format>
    <format dxfId="4801">
      <pivotArea dataOnly="0" labelOnly="1" outline="0" fieldPosition="0">
        <references count="12">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selected="0">
            <x v="264"/>
          </reference>
          <reference field="57" count="1" selected="0">
            <x v="1"/>
          </reference>
          <reference field="58" count="1">
            <x v="0"/>
          </reference>
          <reference field="62" count="1" selected="0">
            <x v="6"/>
          </reference>
        </references>
      </pivotArea>
    </format>
    <format dxfId="4800">
      <pivotArea dataOnly="0" labelOnly="1" outline="0" fieldPosition="0">
        <references count="12">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selected="0">
            <x v="267"/>
          </reference>
          <reference field="57" count="1" selected="0">
            <x v="1"/>
          </reference>
          <reference field="58" count="1">
            <x v="1"/>
          </reference>
          <reference field="62" count="1" selected="0">
            <x v="6"/>
          </reference>
        </references>
      </pivotArea>
    </format>
    <format dxfId="4799">
      <pivotArea dataOnly="0" labelOnly="1" outline="0" fieldPosition="0">
        <references count="12">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selected="0">
            <x v="279"/>
          </reference>
          <reference field="57" count="1" selected="0">
            <x v="1"/>
          </reference>
          <reference field="58" count="1">
            <x v="0"/>
          </reference>
          <reference field="62" count="1" selected="0">
            <x v="6"/>
          </reference>
        </references>
      </pivotArea>
    </format>
    <format dxfId="4798">
      <pivotArea dataOnly="0" labelOnly="1" outline="0" fieldPosition="0">
        <references count="12">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selected="0">
            <x v="293"/>
          </reference>
          <reference field="57" count="1" selected="0">
            <x v="1"/>
          </reference>
          <reference field="58" count="1">
            <x v="0"/>
          </reference>
          <reference field="62" count="1" selected="0">
            <x v="6"/>
          </reference>
        </references>
      </pivotArea>
    </format>
    <format dxfId="4797">
      <pivotArea dataOnly="0" labelOnly="1" outline="0" fieldPosition="0">
        <references count="12">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selected="0">
            <x v="294"/>
          </reference>
          <reference field="57" count="1" selected="0">
            <x v="1"/>
          </reference>
          <reference field="58" count="1">
            <x v="0"/>
          </reference>
          <reference field="62" count="1" selected="0">
            <x v="6"/>
          </reference>
        </references>
      </pivotArea>
    </format>
    <format dxfId="4796">
      <pivotArea dataOnly="0" labelOnly="1" outline="0" fieldPosition="0">
        <references count="12">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selected="0">
            <x v="296"/>
          </reference>
          <reference field="57" count="1" selected="0">
            <x v="1"/>
          </reference>
          <reference field="58" count="1">
            <x v="1"/>
          </reference>
          <reference field="62" count="1" selected="0">
            <x v="6"/>
          </reference>
        </references>
      </pivotArea>
    </format>
    <format dxfId="4795">
      <pivotArea dataOnly="0" labelOnly="1" outline="0" fieldPosition="0">
        <references count="12">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selected="0">
            <x v="297"/>
          </reference>
          <reference field="57" count="1" selected="0">
            <x v="1"/>
          </reference>
          <reference field="58" count="1">
            <x v="0"/>
          </reference>
          <reference field="62" count="1" selected="0">
            <x v="6"/>
          </reference>
        </references>
      </pivotArea>
    </format>
    <format dxfId="4794">
      <pivotArea dataOnly="0" labelOnly="1" outline="0" fieldPosition="0">
        <references count="12">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selected="0">
            <x v="298"/>
          </reference>
          <reference field="57" count="1" selected="0">
            <x v="1"/>
          </reference>
          <reference field="58" count="1">
            <x v="0"/>
          </reference>
          <reference field="62" count="1" selected="0">
            <x v="6"/>
          </reference>
        </references>
      </pivotArea>
    </format>
    <format dxfId="4793">
      <pivotArea dataOnly="0" labelOnly="1" outline="0" fieldPosition="0">
        <references count="12">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selected="0">
            <x v="505"/>
          </reference>
          <reference field="57" count="1" selected="0">
            <x v="1"/>
          </reference>
          <reference field="58" count="1">
            <x v="0"/>
          </reference>
          <reference field="62" count="1" selected="0">
            <x v="6"/>
          </reference>
        </references>
      </pivotArea>
    </format>
    <format dxfId="4792">
      <pivotArea dataOnly="0" labelOnly="1" outline="0" fieldPosition="0">
        <references count="12">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selected="0">
            <x v="506"/>
          </reference>
          <reference field="57" count="1" selected="0">
            <x v="1"/>
          </reference>
          <reference field="58" count="1">
            <x v="1"/>
          </reference>
          <reference field="62" count="1" selected="0">
            <x v="6"/>
          </reference>
        </references>
      </pivotArea>
    </format>
    <format dxfId="4791">
      <pivotArea dataOnly="0" labelOnly="1" outline="0" fieldPosition="0">
        <references count="12">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selected="0">
            <x v="508"/>
          </reference>
          <reference field="57" count="1" selected="0">
            <x v="1"/>
          </reference>
          <reference field="58" count="1">
            <x v="1"/>
          </reference>
          <reference field="62" count="1" selected="0">
            <x v="6"/>
          </reference>
        </references>
      </pivotArea>
    </format>
    <format dxfId="4790">
      <pivotArea dataOnly="0" labelOnly="1" outline="0" fieldPosition="0">
        <references count="12">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selected="0">
            <x v="511"/>
          </reference>
          <reference field="57" count="1" selected="0">
            <x v="1"/>
          </reference>
          <reference field="58" count="1">
            <x v="0"/>
          </reference>
          <reference field="62" count="1" selected="0">
            <x v="6"/>
          </reference>
        </references>
      </pivotArea>
    </format>
    <format dxfId="4789">
      <pivotArea dataOnly="0" labelOnly="1" outline="0" fieldPosition="0">
        <references count="12">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selected="0">
            <x v="512"/>
          </reference>
          <reference field="57" count="1" selected="0">
            <x v="1"/>
          </reference>
          <reference field="58" count="1">
            <x v="0"/>
          </reference>
          <reference field="62" count="1" selected="0">
            <x v="6"/>
          </reference>
        </references>
      </pivotArea>
    </format>
    <format dxfId="4788">
      <pivotArea dataOnly="0" labelOnly="1" outline="0" fieldPosition="0">
        <references count="12">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selected="0">
            <x v="513"/>
          </reference>
          <reference field="57" count="1" selected="0">
            <x v="1"/>
          </reference>
          <reference field="58" count="1">
            <x v="1"/>
          </reference>
          <reference field="62" count="1" selected="0">
            <x v="6"/>
          </reference>
        </references>
      </pivotArea>
    </format>
    <format dxfId="4787">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6">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selected="0">
            <x v="46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5">
      <pivotArea dataOnly="0" labelOnly="1" outline="0" fieldPosition="0">
        <references count="12">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selected="0">
            <x v="0"/>
          </reference>
          <reference field="58" count="1">
            <x v="0"/>
          </reference>
          <reference field="62" count="1" selected="0">
            <x v="6"/>
          </reference>
        </references>
      </pivotArea>
    </format>
    <format dxfId="4784">
      <pivotArea dataOnly="0" labelOnly="1" outline="0" fieldPosition="0">
        <references count="12">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selected="0">
            <x v="143"/>
          </reference>
          <reference field="57" count="1" selected="0">
            <x v="0"/>
          </reference>
          <reference field="58" count="1">
            <x v="1"/>
          </reference>
          <reference field="62" count="1" selected="0">
            <x v="6"/>
          </reference>
        </references>
      </pivotArea>
    </format>
    <format dxfId="4783">
      <pivotArea dataOnly="0" labelOnly="1" outline="0" fieldPosition="0">
        <references count="12">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selected="0">
            <x v="145"/>
          </reference>
          <reference field="57" count="1" selected="0">
            <x v="0"/>
          </reference>
          <reference field="58" count="1">
            <x v="1"/>
          </reference>
          <reference field="62" count="1" selected="0">
            <x v="6"/>
          </reference>
        </references>
      </pivotArea>
    </format>
    <format dxfId="4782">
      <pivotArea dataOnly="0" labelOnly="1" outline="0" fieldPosition="0">
        <references count="12">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selected="0">
            <x v="170"/>
          </reference>
          <reference field="57" count="1" selected="0">
            <x v="0"/>
          </reference>
          <reference field="58" count="1">
            <x v="1"/>
          </reference>
          <reference field="62" count="1" selected="0">
            <x v="6"/>
          </reference>
        </references>
      </pivotArea>
    </format>
    <format dxfId="4781">
      <pivotArea dataOnly="0" labelOnly="1" outline="0" fieldPosition="0">
        <references count="12">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selected="0">
            <x v="176"/>
          </reference>
          <reference field="57" count="1" selected="0">
            <x v="0"/>
          </reference>
          <reference field="58" count="1">
            <x v="1"/>
          </reference>
          <reference field="62" count="1" selected="0">
            <x v="6"/>
          </reference>
        </references>
      </pivotArea>
    </format>
    <format dxfId="4780">
      <pivotArea dataOnly="0" labelOnly="1" outline="0" fieldPosition="0">
        <references count="12">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selected="0">
            <x v="183"/>
          </reference>
          <reference field="57" count="1" selected="0">
            <x v="0"/>
          </reference>
          <reference field="58" count="1">
            <x v="0"/>
          </reference>
          <reference field="62" count="1" selected="0">
            <x v="6"/>
          </reference>
        </references>
      </pivotArea>
    </format>
    <format dxfId="4779">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selected="0">
            <x v="186"/>
          </reference>
          <reference field="57" count="1" selected="0">
            <x v="0"/>
          </reference>
          <reference field="58" count="1">
            <x v="0"/>
          </reference>
          <reference field="62" count="1" selected="0">
            <x v="6"/>
          </reference>
        </references>
      </pivotArea>
    </format>
    <format dxfId="4778">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selected="0">
            <x v="184"/>
          </reference>
          <reference field="57" count="1" selected="0">
            <x v="0"/>
          </reference>
          <reference field="58" count="1">
            <x v="0"/>
          </reference>
          <reference field="62" count="1" selected="0">
            <x v="6"/>
          </reference>
        </references>
      </pivotArea>
    </format>
    <format dxfId="4777">
      <pivotArea dataOnly="0" labelOnly="1" outline="0" fieldPosition="0">
        <references count="12">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selected="0">
            <x v="189"/>
          </reference>
          <reference field="57" count="1" selected="0">
            <x v="0"/>
          </reference>
          <reference field="58" count="1">
            <x v="0"/>
          </reference>
          <reference field="62" count="1" selected="0">
            <x v="6"/>
          </reference>
        </references>
      </pivotArea>
    </format>
    <format dxfId="4776">
      <pivotArea dataOnly="0" labelOnly="1" outline="0" fieldPosition="0">
        <references count="12">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selected="0">
            <x v="192"/>
          </reference>
          <reference field="57" count="1" selected="0">
            <x v="0"/>
          </reference>
          <reference field="58" count="1">
            <x v="0"/>
          </reference>
          <reference field="62" count="1" selected="0">
            <x v="6"/>
          </reference>
        </references>
      </pivotArea>
    </format>
    <format dxfId="4775">
      <pivotArea dataOnly="0" labelOnly="1" outline="0" fieldPosition="0">
        <references count="12">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selected="0">
            <x v="199"/>
          </reference>
          <reference field="57" count="1" selected="0">
            <x v="0"/>
          </reference>
          <reference field="58" count="1">
            <x v="1"/>
          </reference>
          <reference field="62" count="1" selected="0">
            <x v="6"/>
          </reference>
        </references>
      </pivotArea>
    </format>
    <format dxfId="4774">
      <pivotArea dataOnly="0" labelOnly="1" outline="0" fieldPosition="0">
        <references count="12">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selected="0">
            <x v="218"/>
          </reference>
          <reference field="57" count="1" selected="0">
            <x v="0"/>
          </reference>
          <reference field="58" count="1">
            <x v="0"/>
          </reference>
          <reference field="62" count="1" selected="0">
            <x v="6"/>
          </reference>
        </references>
      </pivotArea>
    </format>
    <format dxfId="4773">
      <pivotArea dataOnly="0" labelOnly="1" outline="0" fieldPosition="0">
        <references count="12">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selected="0">
            <x v="238"/>
          </reference>
          <reference field="57" count="1" selected="0">
            <x v="0"/>
          </reference>
          <reference field="58" count="1">
            <x v="1"/>
          </reference>
          <reference field="62" count="1" selected="0">
            <x v="6"/>
          </reference>
        </references>
      </pivotArea>
    </format>
    <format dxfId="4772">
      <pivotArea dataOnly="0" labelOnly="1" outline="0" fieldPosition="0">
        <references count="12">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selected="0">
            <x v="239"/>
          </reference>
          <reference field="57" count="1" selected="0">
            <x v="0"/>
          </reference>
          <reference field="58" count="1">
            <x v="0"/>
          </reference>
          <reference field="62" count="1" selected="0">
            <x v="6"/>
          </reference>
        </references>
      </pivotArea>
    </format>
    <format dxfId="4771">
      <pivotArea dataOnly="0" labelOnly="1" outline="0" fieldPosition="0">
        <references count="12">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selected="0">
            <x v="240"/>
          </reference>
          <reference field="57" count="1" selected="0">
            <x v="0"/>
          </reference>
          <reference field="58" count="1">
            <x v="0"/>
          </reference>
          <reference field="62" count="1" selected="0">
            <x v="6"/>
          </reference>
        </references>
      </pivotArea>
    </format>
    <format dxfId="4770">
      <pivotArea dataOnly="0" labelOnly="1" outline="0" fieldPosition="0">
        <references count="12">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selected="0">
            <x v="241"/>
          </reference>
          <reference field="57" count="1" selected="0">
            <x v="0"/>
          </reference>
          <reference field="58" count="1">
            <x v="0"/>
          </reference>
          <reference field="62" count="1" selected="0">
            <x v="6"/>
          </reference>
        </references>
      </pivotArea>
    </format>
    <format dxfId="4769">
      <pivotArea dataOnly="0" labelOnly="1" outline="0" fieldPosition="0">
        <references count="12">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selected="0">
            <x v="242"/>
          </reference>
          <reference field="57" count="1" selected="0">
            <x v="0"/>
          </reference>
          <reference field="58" count="1">
            <x v="0"/>
          </reference>
          <reference field="62" count="1" selected="0">
            <x v="6"/>
          </reference>
        </references>
      </pivotArea>
    </format>
    <format dxfId="4768">
      <pivotArea dataOnly="0" labelOnly="1" outline="0" fieldPosition="0">
        <references count="12">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selected="0">
            <x v="243"/>
          </reference>
          <reference field="57" count="1" selected="0">
            <x v="0"/>
          </reference>
          <reference field="58" count="1">
            <x v="0"/>
          </reference>
          <reference field="62" count="1" selected="0">
            <x v="6"/>
          </reference>
        </references>
      </pivotArea>
    </format>
    <format dxfId="4767">
      <pivotArea dataOnly="0" labelOnly="1" outline="0" fieldPosition="0">
        <references count="12">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selected="0">
            <x v="244"/>
          </reference>
          <reference field="57" count="1" selected="0">
            <x v="0"/>
          </reference>
          <reference field="58" count="1">
            <x v="0"/>
          </reference>
          <reference field="62" count="1" selected="0">
            <x v="6"/>
          </reference>
        </references>
      </pivotArea>
    </format>
    <format dxfId="4766">
      <pivotArea dataOnly="0" labelOnly="1" outline="0" fieldPosition="0">
        <references count="12">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selected="0">
            <x v="269"/>
          </reference>
          <reference field="57" count="1" selected="0">
            <x v="0"/>
          </reference>
          <reference field="58" count="1">
            <x v="0"/>
          </reference>
          <reference field="62" count="1" selected="0">
            <x v="6"/>
          </reference>
        </references>
      </pivotArea>
    </format>
    <format dxfId="4765">
      <pivotArea dataOnly="0" labelOnly="1" outline="0" fieldPosition="0">
        <references count="12">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selected="0">
            <x v="272"/>
          </reference>
          <reference field="57" count="1" selected="0">
            <x v="0"/>
          </reference>
          <reference field="58" count="1">
            <x v="0"/>
          </reference>
          <reference field="62" count="1" selected="0">
            <x v="6"/>
          </reference>
        </references>
      </pivotArea>
    </format>
    <format dxfId="4764">
      <pivotArea dataOnly="0" labelOnly="1" outline="0" fieldPosition="0">
        <references count="12">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selected="0">
            <x v="273"/>
          </reference>
          <reference field="57" count="1" selected="0">
            <x v="0"/>
          </reference>
          <reference field="58" count="1">
            <x v="0"/>
          </reference>
          <reference field="62" count="1" selected="0">
            <x v="6"/>
          </reference>
        </references>
      </pivotArea>
    </format>
    <format dxfId="4763">
      <pivotArea dataOnly="0" labelOnly="1" outline="0" fieldPosition="0">
        <references count="12">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selected="0">
            <x v="276"/>
          </reference>
          <reference field="57" count="1" selected="0">
            <x v="0"/>
          </reference>
          <reference field="58" count="1">
            <x v="0"/>
          </reference>
          <reference field="62" count="1" selected="0">
            <x v="6"/>
          </reference>
        </references>
      </pivotArea>
    </format>
    <format dxfId="4762">
      <pivotArea dataOnly="0" labelOnly="1" outline="0" fieldPosition="0">
        <references count="12">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selected="0">
            <x v="277"/>
          </reference>
          <reference field="57" count="1" selected="0">
            <x v="0"/>
          </reference>
          <reference field="58" count="1">
            <x v="0"/>
          </reference>
          <reference field="62" count="1" selected="0">
            <x v="6"/>
          </reference>
        </references>
      </pivotArea>
    </format>
    <format dxfId="4761">
      <pivotArea dataOnly="0" labelOnly="1" outline="0" fieldPosition="0">
        <references count="12">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selected="0">
            <x v="280"/>
          </reference>
          <reference field="57" count="1" selected="0">
            <x v="0"/>
          </reference>
          <reference field="58" count="1">
            <x v="0"/>
          </reference>
          <reference field="62" count="1" selected="0">
            <x v="6"/>
          </reference>
        </references>
      </pivotArea>
    </format>
    <format dxfId="4760">
      <pivotArea dataOnly="0" labelOnly="1" outline="0" fieldPosition="0">
        <references count="12">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selected="0">
            <x v="281"/>
          </reference>
          <reference field="57" count="1" selected="0">
            <x v="0"/>
          </reference>
          <reference field="58" count="1">
            <x v="0"/>
          </reference>
          <reference field="62" count="1" selected="0">
            <x v="6"/>
          </reference>
        </references>
      </pivotArea>
    </format>
    <format dxfId="4759">
      <pivotArea dataOnly="0" labelOnly="1" outline="0" fieldPosition="0">
        <references count="12">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selected="0">
            <x v="282"/>
          </reference>
          <reference field="57" count="1" selected="0">
            <x v="0"/>
          </reference>
          <reference field="58" count="1">
            <x v="0"/>
          </reference>
          <reference field="62" count="1" selected="0">
            <x v="6"/>
          </reference>
        </references>
      </pivotArea>
    </format>
    <format dxfId="4758">
      <pivotArea dataOnly="0" labelOnly="1" outline="0" fieldPosition="0">
        <references count="12">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selected="0">
            <x v="283"/>
          </reference>
          <reference field="57" count="1" selected="0">
            <x v="0"/>
          </reference>
          <reference field="58" count="1">
            <x v="0"/>
          </reference>
          <reference field="62" count="1" selected="0">
            <x v="6"/>
          </reference>
        </references>
      </pivotArea>
    </format>
    <format dxfId="4757">
      <pivotArea dataOnly="0" labelOnly="1" outline="0" fieldPosition="0">
        <references count="12">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selected="0">
            <x v="284"/>
          </reference>
          <reference field="57" count="1" selected="0">
            <x v="0"/>
          </reference>
          <reference field="58" count="1">
            <x v="0"/>
          </reference>
          <reference field="62" count="1" selected="0">
            <x v="6"/>
          </reference>
        </references>
      </pivotArea>
    </format>
    <format dxfId="4756">
      <pivotArea dataOnly="0" labelOnly="1" outline="0" fieldPosition="0">
        <references count="12">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selected="0">
            <x v="286"/>
          </reference>
          <reference field="57" count="1" selected="0">
            <x v="0"/>
          </reference>
          <reference field="58" count="1">
            <x v="0"/>
          </reference>
          <reference field="62" count="1" selected="0">
            <x v="6"/>
          </reference>
        </references>
      </pivotArea>
    </format>
    <format dxfId="4755">
      <pivotArea dataOnly="0" labelOnly="1" outline="0" fieldPosition="0">
        <references count="12">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selected="0">
            <x v="287"/>
          </reference>
          <reference field="57" count="1" selected="0">
            <x v="0"/>
          </reference>
          <reference field="58" count="1">
            <x v="0"/>
          </reference>
          <reference field="62" count="1" selected="0">
            <x v="6"/>
          </reference>
        </references>
      </pivotArea>
    </format>
    <format dxfId="4754">
      <pivotArea dataOnly="0" labelOnly="1" outline="0" fieldPosition="0">
        <references count="12">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selected="0">
            <x v="288"/>
          </reference>
          <reference field="57" count="1" selected="0">
            <x v="0"/>
          </reference>
          <reference field="58" count="1">
            <x v="0"/>
          </reference>
          <reference field="62" count="1" selected="0">
            <x v="6"/>
          </reference>
        </references>
      </pivotArea>
    </format>
    <format dxfId="4753">
      <pivotArea dataOnly="0" labelOnly="1" outline="0" fieldPosition="0">
        <references count="12">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selected="0">
            <x v="289"/>
          </reference>
          <reference field="57" count="1" selected="0">
            <x v="0"/>
          </reference>
          <reference field="58" count="1">
            <x v="0"/>
          </reference>
          <reference field="62" count="1" selected="0">
            <x v="6"/>
          </reference>
        </references>
      </pivotArea>
    </format>
    <format dxfId="4752">
      <pivotArea dataOnly="0" labelOnly="1" outline="0" fieldPosition="0">
        <references count="12">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selected="0">
            <x v="290"/>
          </reference>
          <reference field="57" count="1" selected="0">
            <x v="0"/>
          </reference>
          <reference field="58" count="1">
            <x v="0"/>
          </reference>
          <reference field="62" count="1" selected="0">
            <x v="6"/>
          </reference>
        </references>
      </pivotArea>
    </format>
    <format dxfId="4751">
      <pivotArea dataOnly="0" labelOnly="1" outline="0" fieldPosition="0">
        <references count="12">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selected="0">
            <x v="291"/>
          </reference>
          <reference field="57" count="1" selected="0">
            <x v="0"/>
          </reference>
          <reference field="58" count="1">
            <x v="0"/>
          </reference>
          <reference field="62" count="1" selected="0">
            <x v="6"/>
          </reference>
        </references>
      </pivotArea>
    </format>
    <format dxfId="4750">
      <pivotArea dataOnly="0" labelOnly="1" outline="0" fieldPosition="0">
        <references count="12">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selected="0">
            <x v="300"/>
          </reference>
          <reference field="57" count="1" selected="0">
            <x v="0"/>
          </reference>
          <reference field="58" count="1">
            <x v="0"/>
          </reference>
          <reference field="62" count="1" selected="0">
            <x v="6"/>
          </reference>
        </references>
      </pivotArea>
    </format>
    <format dxfId="4749">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selected="0">
            <x v="301"/>
          </reference>
          <reference field="57" count="1" selected="0">
            <x v="0"/>
          </reference>
          <reference field="58" count="1">
            <x v="0"/>
          </reference>
          <reference field="62" count="1" selected="0">
            <x v="6"/>
          </reference>
        </references>
      </pivotArea>
    </format>
    <format dxfId="4748">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selected="0">
            <x v="299"/>
          </reference>
          <reference field="57" count="1" selected="0">
            <x v="0"/>
          </reference>
          <reference field="58" count="1">
            <x v="0"/>
          </reference>
          <reference field="62" count="1" selected="0">
            <x v="6"/>
          </reference>
        </references>
      </pivotArea>
    </format>
    <format dxfId="4747">
      <pivotArea dataOnly="0" labelOnly="1" outline="0" fieldPosition="0">
        <references count="12">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selected="0">
            <x v="301"/>
          </reference>
          <reference field="57" count="1" selected="0">
            <x v="0"/>
          </reference>
          <reference field="58" count="1">
            <x v="0"/>
          </reference>
          <reference field="62" count="1" selected="0">
            <x v="6"/>
          </reference>
        </references>
      </pivotArea>
    </format>
    <format dxfId="4746">
      <pivotArea dataOnly="0" labelOnly="1" outline="0" fieldPosition="0">
        <references count="12">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selected="0">
            <x v="302"/>
          </reference>
          <reference field="57" count="1" selected="0">
            <x v="0"/>
          </reference>
          <reference field="58" count="1">
            <x v="0"/>
          </reference>
          <reference field="62" count="1" selected="0">
            <x v="6"/>
          </reference>
        </references>
      </pivotArea>
    </format>
    <format dxfId="4745">
      <pivotArea dataOnly="0" labelOnly="1" outline="0" fieldPosition="0">
        <references count="12">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selected="0">
            <x v="295"/>
          </reference>
          <reference field="57" count="1" selected="0">
            <x v="0"/>
          </reference>
          <reference field="58" count="1">
            <x v="0"/>
          </reference>
          <reference field="62" count="1" selected="0">
            <x v="6"/>
          </reference>
        </references>
      </pivotArea>
    </format>
    <format dxfId="4744">
      <pivotArea dataOnly="0" labelOnly="1" outline="0" fieldPosition="0">
        <references count="1">
          <reference field="4" count="1">
            <x v="10"/>
          </reference>
        </references>
      </pivotArea>
    </format>
    <format dxfId="4743">
      <pivotArea dataOnly="0" labelOnly="1" outline="0" fieldPosition="0">
        <references count="2">
          <reference field="4" count="1" selected="0">
            <x v="10"/>
          </reference>
          <reference field="5" count="1">
            <x v="0"/>
          </reference>
        </references>
      </pivotArea>
    </format>
    <format dxfId="4742">
      <pivotArea dataOnly="0" labelOnly="1" outline="0" offset="IV29:IV165" fieldPosition="0">
        <references count="3">
          <reference field="2" count="1">
            <x v="0"/>
          </reference>
          <reference field="4" count="1" selected="0">
            <x v="2"/>
          </reference>
          <reference field="5" count="1" selected="0">
            <x v="2"/>
          </reference>
        </references>
      </pivotArea>
    </format>
    <format dxfId="4741">
      <pivotArea dataOnly="0" labelOnly="1" outline="0" offset="IV29:IV165" fieldPosition="0">
        <references count="4">
          <reference field="2" count="1" selected="0">
            <x v="0"/>
          </reference>
          <reference field="4" count="1" selected="0">
            <x v="2"/>
          </reference>
          <reference field="5" count="1" selected="0">
            <x v="2"/>
          </reference>
          <reference field="62" count="1">
            <x v="6"/>
          </reference>
        </references>
      </pivotArea>
    </format>
    <format dxfId="4740">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4739">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4738">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737">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4736">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735">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734">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733">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732">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731">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730">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729">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728">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727">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726">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725">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4">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3">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2">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721">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0">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9">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18">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7">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716">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715">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714">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713">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712">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711">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710">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709">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708">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707">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706">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705">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704">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703">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702">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701">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700">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699">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698">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697">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696">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695">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694">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693">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692">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691">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690">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689">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88">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687">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686">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685">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684">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683">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682">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681">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680">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679">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678">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677">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676">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675">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674">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673">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672">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671">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670">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9">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8">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667">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6">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5">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664">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663">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662">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61">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660">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659">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658">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7">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656">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655">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4">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653">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652">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651">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650">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649">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648">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647">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646">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645">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644">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643">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642">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641">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640">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639">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638">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637">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636">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635">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634">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633">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632">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31">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630">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629">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628">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627">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26">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625">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624">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623">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622">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621">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620">
      <pivotArea dataOnly="0" labelOnly="1" outline="0" fieldPosition="0">
        <references count="1">
          <reference field="4" count="6">
            <x v="2"/>
            <x v="4"/>
            <x v="5"/>
            <x v="6"/>
            <x v="7"/>
            <x v="8"/>
          </reference>
        </references>
      </pivotArea>
    </format>
    <format dxfId="4619">
      <pivotArea dataOnly="0" labelOnly="1" outline="0" offset="IV1:IV28" fieldPosition="0">
        <references count="3">
          <reference field="2" count="1">
            <x v="0"/>
          </reference>
          <reference field="4" count="1" selected="0">
            <x v="2"/>
          </reference>
          <reference field="5" count="1" selected="0">
            <x v="2"/>
          </reference>
        </references>
      </pivotArea>
    </format>
    <format dxfId="4618">
      <pivotArea dataOnly="0" labelOnly="1" outline="0" offset="IV1:IV28" fieldPosition="0">
        <references count="4">
          <reference field="2" count="1" selected="0">
            <x v="0"/>
          </reference>
          <reference field="4" count="1" selected="0">
            <x v="2"/>
          </reference>
          <reference field="5" count="1" selected="0">
            <x v="2"/>
          </reference>
          <reference field="62" count="1">
            <x v="6"/>
          </reference>
        </references>
      </pivotArea>
    </format>
    <format dxfId="4617">
      <pivotArea dataOnly="0" labelOnly="1" outline="0" fieldPosition="0">
        <references count="1">
          <reference field="4" count="1">
            <x v="2"/>
          </reference>
        </references>
      </pivotArea>
    </format>
    <format dxfId="4616">
      <pivotArea dataOnly="0" labelOnly="1" outline="0" fieldPosition="0">
        <references count="2">
          <reference field="4" count="1" selected="0">
            <x v="2"/>
          </reference>
          <reference field="5" count="1">
            <x v="2"/>
          </reference>
        </references>
      </pivotArea>
    </format>
    <format dxfId="4615">
      <pivotArea dataOnly="0" labelOnly="1" outline="0" offset="IV1" fieldPosition="0">
        <references count="3">
          <reference field="2" count="1">
            <x v="0"/>
          </reference>
          <reference field="4" count="1" selected="0">
            <x v="2"/>
          </reference>
          <reference field="5" count="1" selected="0">
            <x v="2"/>
          </reference>
        </references>
      </pivotArea>
    </format>
    <format dxfId="4614">
      <pivotArea dataOnly="0" labelOnly="1" outline="0" offset="IV1" fieldPosition="0">
        <references count="4">
          <reference field="2" count="1" selected="0">
            <x v="0"/>
          </reference>
          <reference field="4" count="1" selected="0">
            <x v="2"/>
          </reference>
          <reference field="5" count="1" selected="0">
            <x v="2"/>
          </reference>
          <reference field="62" count="1">
            <x v="6"/>
          </reference>
        </references>
      </pivotArea>
    </format>
    <format dxfId="4613">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4612">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4611">
      <pivotArea dataOnly="0" labelOnly="1" outline="0" fieldPosition="0">
        <references count="1">
          <reference field="4" count="1">
            <x v="4"/>
          </reference>
        </references>
      </pivotArea>
    </format>
    <format dxfId="4610">
      <pivotArea dataOnly="0" labelOnly="1" outline="0" fieldPosition="0">
        <references count="2">
          <reference field="4" count="1" selected="0">
            <x v="4"/>
          </reference>
          <reference field="5" count="1">
            <x v="7"/>
          </reference>
        </references>
      </pivotArea>
    </format>
    <format dxfId="4609">
      <pivotArea dataOnly="0" labelOnly="1" outline="0" offset="IV2:IV13" fieldPosition="0">
        <references count="3">
          <reference field="2" count="1">
            <x v="0"/>
          </reference>
          <reference field="4" count="1" selected="0">
            <x v="2"/>
          </reference>
          <reference field="5" count="1" selected="0">
            <x v="2"/>
          </reference>
        </references>
      </pivotArea>
    </format>
    <format dxfId="4608">
      <pivotArea dataOnly="0" labelOnly="1" outline="0" offset="IV2:IV13" fieldPosition="0">
        <references count="4">
          <reference field="2" count="1" selected="0">
            <x v="0"/>
          </reference>
          <reference field="4" count="1" selected="0">
            <x v="2"/>
          </reference>
          <reference field="5" count="1" selected="0">
            <x v="2"/>
          </reference>
          <reference field="62" count="1">
            <x v="6"/>
          </reference>
        </references>
      </pivotArea>
    </format>
    <format dxfId="4607">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606">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4605">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604">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603">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602">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601">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600">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99">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98">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97">
      <pivotArea dataOnly="0" labelOnly="1" outline="0" fieldPosition="0">
        <references count="1">
          <reference field="4" count="1">
            <x v="5"/>
          </reference>
        </references>
      </pivotArea>
    </format>
    <format dxfId="4596">
      <pivotArea dataOnly="0" labelOnly="1" outline="0" fieldPosition="0">
        <references count="2">
          <reference field="4" count="1" selected="0">
            <x v="5"/>
          </reference>
          <reference field="5" count="1">
            <x v="8"/>
          </reference>
        </references>
      </pivotArea>
    </format>
    <format dxfId="4595">
      <pivotArea dataOnly="0" labelOnly="1" outline="0" offset="IV14" fieldPosition="0">
        <references count="3">
          <reference field="2" count="1">
            <x v="0"/>
          </reference>
          <reference field="4" count="1" selected="0">
            <x v="2"/>
          </reference>
          <reference field="5" count="1" selected="0">
            <x v="2"/>
          </reference>
        </references>
      </pivotArea>
    </format>
    <format dxfId="4594">
      <pivotArea dataOnly="0" labelOnly="1" outline="0" offset="IV14" fieldPosition="0">
        <references count="4">
          <reference field="2" count="1" selected="0">
            <x v="0"/>
          </reference>
          <reference field="4" count="1" selected="0">
            <x v="2"/>
          </reference>
          <reference field="5" count="1" selected="0">
            <x v="2"/>
          </reference>
          <reference field="62" count="1">
            <x v="6"/>
          </reference>
        </references>
      </pivotArea>
    </format>
    <format dxfId="4593">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4592">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4591">
      <pivotArea dataOnly="0" labelOnly="1" outline="0" fieldPosition="0">
        <references count="1">
          <reference field="4" count="1">
            <x v="6"/>
          </reference>
        </references>
      </pivotArea>
    </format>
    <format dxfId="4590">
      <pivotArea dataOnly="0" labelOnly="1" outline="0" fieldPosition="0">
        <references count="2">
          <reference field="4" count="1" selected="0">
            <x v="6"/>
          </reference>
          <reference field="5" count="1">
            <x v="9"/>
          </reference>
        </references>
      </pivotArea>
    </format>
    <format dxfId="4589">
      <pivotArea dataOnly="0" labelOnly="1" outline="0" offset="IV15:IV16" fieldPosition="0">
        <references count="3">
          <reference field="2" count="1">
            <x v="0"/>
          </reference>
          <reference field="4" count="1" selected="0">
            <x v="2"/>
          </reference>
          <reference field="5" count="1" selected="0">
            <x v="2"/>
          </reference>
        </references>
      </pivotArea>
    </format>
    <format dxfId="4588">
      <pivotArea dataOnly="0" labelOnly="1" outline="0" offset="IV15:IV16" fieldPosition="0">
        <references count="4">
          <reference field="2" count="1" selected="0">
            <x v="0"/>
          </reference>
          <reference field="4" count="1" selected="0">
            <x v="2"/>
          </reference>
          <reference field="5" count="1" selected="0">
            <x v="2"/>
          </reference>
          <reference field="62" count="1">
            <x v="6"/>
          </reference>
        </references>
      </pivotArea>
    </format>
    <format dxfId="4587">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86">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4585">
      <pivotArea dataOnly="0" labelOnly="1" outline="0" fieldPosition="0">
        <references count="1">
          <reference field="4" count="1">
            <x v="8"/>
          </reference>
        </references>
      </pivotArea>
    </format>
    <format dxfId="4584">
      <pivotArea dataOnly="0" labelOnly="1" outline="0" fieldPosition="0">
        <references count="2">
          <reference field="4" count="1" selected="0">
            <x v="8"/>
          </reference>
          <reference field="5" count="1">
            <x v="5"/>
          </reference>
        </references>
      </pivotArea>
    </format>
    <format dxfId="4583">
      <pivotArea dataOnly="0" labelOnly="1" outline="0" offset="IV18:IV28" fieldPosition="0">
        <references count="3">
          <reference field="2" count="1">
            <x v="0"/>
          </reference>
          <reference field="4" count="1" selected="0">
            <x v="2"/>
          </reference>
          <reference field="5" count="1" selected="0">
            <x v="2"/>
          </reference>
        </references>
      </pivotArea>
    </format>
    <format dxfId="4582">
      <pivotArea dataOnly="0" labelOnly="1" outline="0" offset="IV18:IV28" fieldPosition="0">
        <references count="4">
          <reference field="2" count="1" selected="0">
            <x v="0"/>
          </reference>
          <reference field="4" count="1" selected="0">
            <x v="2"/>
          </reference>
          <reference field="5" count="1" selected="0">
            <x v="2"/>
          </reference>
          <reference field="62" count="1">
            <x v="6"/>
          </reference>
        </references>
      </pivotArea>
    </format>
    <format dxfId="4581">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80">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4579">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78">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77">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76">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75">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4">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73">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2">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71">
      <pivotArea dataOnly="0" labelOnly="1" outline="0" fieldPosition="0">
        <references count="1">
          <reference field="4" count="1">
            <x v="7"/>
          </reference>
        </references>
      </pivotArea>
    </format>
    <format dxfId="4570">
      <pivotArea dataOnly="0" labelOnly="1" outline="0" fieldPosition="0">
        <references count="2">
          <reference field="4" count="1" selected="0">
            <x v="7"/>
          </reference>
          <reference field="5" count="1">
            <x v="4"/>
          </reference>
        </references>
      </pivotArea>
    </format>
    <format dxfId="4569">
      <pivotArea dataOnly="0" labelOnly="1" outline="0" offset="IV17" fieldPosition="0">
        <references count="3">
          <reference field="2" count="1">
            <x v="0"/>
          </reference>
          <reference field="4" count="1" selected="0">
            <x v="2"/>
          </reference>
          <reference field="5" count="1" selected="0">
            <x v="2"/>
          </reference>
        </references>
      </pivotArea>
    </format>
    <format dxfId="4568">
      <pivotArea dataOnly="0" labelOnly="1" outline="0" offset="IV17" fieldPosition="0">
        <references count="4">
          <reference field="2" count="1" selected="0">
            <x v="0"/>
          </reference>
          <reference field="4" count="1" selected="0">
            <x v="2"/>
          </reference>
          <reference field="5" count="1" selected="0">
            <x v="2"/>
          </reference>
          <reference field="62" count="1">
            <x v="6"/>
          </reference>
        </references>
      </pivotArea>
    </format>
    <format dxfId="456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4566">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4565">
      <pivotArea dataOnly="0" labelOnly="1" outline="0" offset="IV2:IV256" fieldPosition="0">
        <references count="1">
          <reference field="4" count="1">
            <x v="4"/>
          </reference>
        </references>
      </pivotArea>
    </format>
    <format dxfId="4564">
      <pivotArea dataOnly="0" labelOnly="1" outline="0" offset="IV2:IV256" fieldPosition="0">
        <references count="2">
          <reference field="4" count="1" selected="0">
            <x v="4"/>
          </reference>
          <reference field="5" count="1">
            <x v="7"/>
          </reference>
        </references>
      </pivotArea>
    </format>
    <format dxfId="4563">
      <pivotArea dataOnly="0" labelOnly="1" outline="0" offset="IV3:IV13" fieldPosition="0">
        <references count="3">
          <reference field="2" count="1">
            <x v="0"/>
          </reference>
          <reference field="4" count="1" selected="0">
            <x v="2"/>
          </reference>
          <reference field="5" count="1" selected="0">
            <x v="2"/>
          </reference>
        </references>
      </pivotArea>
    </format>
    <format dxfId="4562">
      <pivotArea dataOnly="0" labelOnly="1" outline="0" offset="IV3:IV13" fieldPosition="0">
        <references count="4">
          <reference field="2" count="1" selected="0">
            <x v="0"/>
          </reference>
          <reference field="4" count="1" selected="0">
            <x v="2"/>
          </reference>
          <reference field="5" count="1" selected="0">
            <x v="2"/>
          </reference>
          <reference field="62" count="1">
            <x v="6"/>
          </reference>
        </references>
      </pivotArea>
    </format>
    <format dxfId="4561">
      <pivotArea dataOnly="0" labelOnly="1" outline="0" fieldPosition="0">
        <references count="5">
          <reference field="1" count="9">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560">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559">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558">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557">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556">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555">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54">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53">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52">
      <pivotArea dataOnly="0" labelOnly="1" outline="0" offset="IV256" fieldPosition="0">
        <references count="1">
          <reference field="4" count="1">
            <x v="6"/>
          </reference>
        </references>
      </pivotArea>
    </format>
    <format dxfId="4551">
      <pivotArea dataOnly="0" labelOnly="1" outline="0" offset="IV256" fieldPosition="0">
        <references count="2">
          <reference field="4" count="1" selected="0">
            <x v="6"/>
          </reference>
          <reference field="5" count="1">
            <x v="9"/>
          </reference>
        </references>
      </pivotArea>
    </format>
    <format dxfId="4550">
      <pivotArea dataOnly="0" labelOnly="1" outline="0" offset="IV16" fieldPosition="0">
        <references count="3">
          <reference field="2" count="1">
            <x v="0"/>
          </reference>
          <reference field="4" count="1" selected="0">
            <x v="2"/>
          </reference>
          <reference field="5" count="1" selected="0">
            <x v="2"/>
          </reference>
        </references>
      </pivotArea>
    </format>
    <format dxfId="4549">
      <pivotArea dataOnly="0" labelOnly="1" outline="0" offset="IV16" fieldPosition="0">
        <references count="4">
          <reference field="2" count="1" selected="0">
            <x v="0"/>
          </reference>
          <reference field="4" count="1" selected="0">
            <x v="2"/>
          </reference>
          <reference field="5" count="1" selected="0">
            <x v="2"/>
          </reference>
          <reference field="62" count="1">
            <x v="6"/>
          </reference>
        </references>
      </pivotArea>
    </format>
    <format dxfId="4548">
      <pivotArea dataOnly="0" labelOnly="1" outline="0" offset="IV256"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47">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1">
            <x v="103"/>
          </reference>
          <reference field="62" count="1" selected="0">
            <x v="6"/>
          </reference>
        </references>
      </pivotArea>
    </format>
    <format dxfId="4546">
      <pivotArea dataOnly="0" labelOnly="1" outline="0" offset="IV2:IV256" fieldPosition="0">
        <references count="1">
          <reference field="4" count="1">
            <x v="8"/>
          </reference>
        </references>
      </pivotArea>
    </format>
    <format dxfId="4545">
      <pivotArea dataOnly="0" labelOnly="1" outline="0" offset="IV2:IV256" fieldPosition="0">
        <references count="2">
          <reference field="4" count="1" selected="0">
            <x v="8"/>
          </reference>
          <reference field="5" count="1">
            <x v="5"/>
          </reference>
        </references>
      </pivotArea>
    </format>
    <format dxfId="4544">
      <pivotArea dataOnly="0" labelOnly="1" outline="0" offset="IV19:IV28" fieldPosition="0">
        <references count="3">
          <reference field="2" count="1">
            <x v="0"/>
          </reference>
          <reference field="4" count="1" selected="0">
            <x v="2"/>
          </reference>
          <reference field="5" count="1" selected="0">
            <x v="2"/>
          </reference>
        </references>
      </pivotArea>
    </format>
    <format dxfId="4543">
      <pivotArea dataOnly="0" labelOnly="1" outline="0" offset="IV19:IV28" fieldPosition="0">
        <references count="4">
          <reference field="2" count="1" selected="0">
            <x v="0"/>
          </reference>
          <reference field="4" count="1" selected="0">
            <x v="2"/>
          </reference>
          <reference field="5" count="1" selected="0">
            <x v="2"/>
          </reference>
          <reference field="62" count="1">
            <x v="6"/>
          </reference>
        </references>
      </pivotArea>
    </format>
    <format dxfId="4542">
      <pivotArea dataOnly="0" labelOnly="1" outline="0" fieldPosition="0">
        <references count="5">
          <reference field="1" count="9">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41">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40">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39">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38">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37">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6">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35">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4">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33">
      <pivotArea dataOnly="0" labelOnly="1" outline="0" offset="IV2:IV256" fieldPosition="0">
        <references count="1">
          <reference field="4" count="1">
            <x v="10"/>
          </reference>
        </references>
      </pivotArea>
    </format>
    <format dxfId="4532">
      <pivotArea dataOnly="0" labelOnly="1" outline="0" offset="IV1:IV2" fieldPosition="0">
        <references count="1">
          <reference field="4" count="1">
            <x v="11"/>
          </reference>
        </references>
      </pivotArea>
    </format>
    <format dxfId="4531">
      <pivotArea dataOnly="0" labelOnly="1" outline="0" offset="IV2:IV256" fieldPosition="0">
        <references count="2">
          <reference field="4" count="1" selected="0">
            <x v="10"/>
          </reference>
          <reference field="5" count="1">
            <x v="0"/>
          </reference>
        </references>
      </pivotArea>
    </format>
    <format dxfId="4530">
      <pivotArea dataOnly="0" labelOnly="1" outline="0" offset="IV1:IV2" fieldPosition="0">
        <references count="2">
          <reference field="4" count="1" selected="0">
            <x v="11"/>
          </reference>
          <reference field="5" count="1">
            <x v="10"/>
          </reference>
        </references>
      </pivotArea>
    </format>
    <format dxfId="4529">
      <pivotArea dataOnly="0" labelOnly="1" outline="0" offset="IV30:IV167" fieldPosition="0">
        <references count="3">
          <reference field="2" count="1">
            <x v="0"/>
          </reference>
          <reference field="4" count="1" selected="0">
            <x v="2"/>
          </reference>
          <reference field="5" count="1" selected="0">
            <x v="2"/>
          </reference>
        </references>
      </pivotArea>
    </format>
    <format dxfId="4528">
      <pivotArea dataOnly="0" labelOnly="1" outline="0" offset="IV30:IV167" fieldPosition="0">
        <references count="4">
          <reference field="2" count="1" selected="0">
            <x v="0"/>
          </reference>
          <reference field="4" count="1" selected="0">
            <x v="2"/>
          </reference>
          <reference field="5" count="1" selected="0">
            <x v="2"/>
          </reference>
          <reference field="62" count="1">
            <x v="6"/>
          </reference>
        </references>
      </pivotArea>
    </format>
    <format dxfId="4527">
      <pivotArea dataOnly="0" labelOnly="1" outline="0" fieldPosition="0">
        <references count="5">
          <reference field="1" count="50">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x v="55"/>
          </reference>
          <reference field="2" count="1" selected="0">
            <x v="0"/>
          </reference>
          <reference field="4" count="1" selected="0">
            <x v="10"/>
          </reference>
          <reference field="5" count="1" selected="0">
            <x v="0"/>
          </reference>
          <reference field="62" count="1" selected="0">
            <x v="6"/>
          </reference>
        </references>
      </pivotArea>
    </format>
    <format dxfId="4526">
      <pivotArea dataOnly="0" labelOnly="1" outline="0" fieldPosition="0">
        <references count="5">
          <reference field="1" count="50">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x v="116"/>
          </reference>
          <reference field="2" count="1" selected="0">
            <x v="0"/>
          </reference>
          <reference field="4" count="1" selected="0">
            <x v="10"/>
          </reference>
          <reference field="5" count="1" selected="0">
            <x v="0"/>
          </reference>
          <reference field="62" count="1" selected="0">
            <x v="6"/>
          </reference>
        </references>
      </pivotArea>
    </format>
    <format dxfId="4525">
      <pivotArea dataOnly="0" labelOnly="1" outline="0" fieldPosition="0">
        <references count="5">
          <reference field="1" count="31">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524">
      <pivotArea dataOnly="0" labelOnly="1" outline="0" fieldPosition="0">
        <references count="5">
          <reference field="1" count="2">
            <x v="148"/>
            <x v="149"/>
          </reference>
          <reference field="2" count="1" selected="0">
            <x v="0"/>
          </reference>
          <reference field="4" count="1" selected="0">
            <x v="11"/>
          </reference>
          <reference field="5" count="1" selected="0">
            <x v="10"/>
          </reference>
          <reference field="62" count="1" selected="0">
            <x v="6"/>
          </reference>
        </references>
      </pivotArea>
    </format>
    <format dxfId="4523">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522">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521">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520">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519">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518">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517">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516">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515">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514">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513">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512">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11">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10">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9">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508">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07">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6">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5">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4">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503">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502">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501">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500">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499">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498">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497">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496">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495">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494">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493">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492">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491">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490">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489">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488">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487">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486">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485">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484">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483">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482">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481">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480">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479">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478">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477">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476">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75">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474">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473">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472">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471">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470">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469">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468">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467">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466">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465">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464">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463">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462">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461">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460">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459">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458">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457">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6">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5">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454">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3">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2">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451">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450">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449">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48">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447">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446">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445">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4">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443">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442">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1">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440">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439">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438">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437">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436">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435">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434">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433">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432">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431">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430">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429">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428">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427">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426">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425">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424">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423">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422">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421">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420">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419">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18">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417">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416">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415">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414">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13">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412">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411">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410">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409">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408">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407">
      <pivotArea dataOnly="0" labelOnly="1" outline="0" offset="IV1"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4406">
      <pivotArea dataOnly="0" labelOnly="1" outline="0" offset="IV1" fieldPosition="0">
        <references count="1">
          <reference field="4" count="1">
            <x v="11"/>
          </reference>
        </references>
      </pivotArea>
    </format>
    <format dxfId="4405">
      <pivotArea dataOnly="0" labelOnly="1" outline="0" offset="IV1" fieldPosition="0">
        <references count="2">
          <reference field="4" count="1" selected="0">
            <x v="11"/>
          </reference>
          <reference field="5" count="1">
            <x v="10"/>
          </reference>
        </references>
      </pivotArea>
    </format>
    <format dxfId="4404">
      <pivotArea dataOnly="0" labelOnly="1" outline="0" offset="IV166" fieldPosition="0">
        <references count="3">
          <reference field="2" count="1">
            <x v="0"/>
          </reference>
          <reference field="4" count="1" selected="0">
            <x v="2"/>
          </reference>
          <reference field="5" count="1" selected="0">
            <x v="2"/>
          </reference>
        </references>
      </pivotArea>
    </format>
    <format dxfId="4403">
      <pivotArea dataOnly="0" labelOnly="1" outline="0" offset="IV166" fieldPosition="0">
        <references count="4">
          <reference field="2" count="1" selected="0">
            <x v="0"/>
          </reference>
          <reference field="4" count="1" selected="0">
            <x v="2"/>
          </reference>
          <reference field="5" count="1" selected="0">
            <x v="2"/>
          </reference>
          <reference field="62" count="1">
            <x v="6"/>
          </reference>
        </references>
      </pivotArea>
    </format>
    <format dxfId="4402">
      <pivotArea dataOnly="0" labelOnly="1" outline="0" fieldPosition="0">
        <references count="5">
          <reference field="1" count="1">
            <x v="148"/>
          </reference>
          <reference field="2" count="1" selected="0">
            <x v="0"/>
          </reference>
          <reference field="4" count="1" selected="0">
            <x v="11"/>
          </reference>
          <reference field="5" count="1" selected="0">
            <x v="10"/>
          </reference>
          <reference field="62" count="1" selected="0">
            <x v="6"/>
          </reference>
        </references>
      </pivotArea>
    </format>
    <format dxfId="4401">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439D782-173E-4FAE-B633-130A42C8C942}"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60">
    <i>
      <x v="456"/>
      <x v="456"/>
      <x v="11"/>
      <x v="493"/>
      <x v="6"/>
      <x v="2"/>
      <x/>
      <x v="2"/>
      <x/>
      <x/>
      <x v="1"/>
      <x v="1"/>
    </i>
    <i>
      <x v="457"/>
      <x v="455"/>
      <x v="11"/>
      <x v="493"/>
      <x v="1"/>
      <x v="2"/>
      <x v="4"/>
      <x v="4"/>
      <x/>
      <x/>
      <x v="1"/>
      <x v="1"/>
    </i>
    <i>
      <x v="458"/>
      <x v="454"/>
      <x v="11"/>
      <x v="493"/>
      <x v="1"/>
      <x v="2"/>
      <x v="6"/>
      <x v="8"/>
      <x/>
      <x/>
      <x v="1"/>
      <x v="1"/>
    </i>
    <i r="1">
      <x v="654"/>
      <x v="11"/>
      <x v="493"/>
      <x v="1"/>
      <x v="2"/>
      <x v="475"/>
      <x v="481"/>
      <x/>
      <x v="535"/>
      <x v="3"/>
      <x/>
    </i>
    <i>
      <x v="459"/>
      <x v="453"/>
      <x v="11"/>
      <x v="190"/>
      <x/>
      <x v="2"/>
      <x v="2"/>
      <x v="7"/>
      <x/>
      <x/>
      <x v="1"/>
      <x v="1"/>
    </i>
    <i>
      <x v="460"/>
      <x v="452"/>
      <x v="11"/>
      <x v="190"/>
      <x/>
      <x v="2"/>
      <x v="467"/>
      <x v="471"/>
      <x/>
      <x v="520"/>
      <x v="1"/>
      <x v="1"/>
    </i>
    <i>
      <x v="461"/>
      <x v="444"/>
      <x v="11"/>
      <x v="214"/>
      <x/>
      <x v="2"/>
      <x v="16"/>
      <x v="18"/>
      <x/>
      <x/>
      <x v="1"/>
      <x v="1"/>
    </i>
    <i>
      <x v="462"/>
      <x v="445"/>
      <x v="11"/>
      <x v="483"/>
      <x v="6"/>
      <x v="2"/>
      <x/>
      <x/>
      <x v="12"/>
      <x v="11"/>
      <x v="1"/>
      <x/>
    </i>
    <i>
      <x v="463"/>
      <x v="451"/>
      <x v="11"/>
      <x v="322"/>
      <x/>
      <x v="2"/>
      <x v="17"/>
      <x v="19"/>
      <x/>
      <x/>
      <x v="1"/>
      <x/>
    </i>
    <i>
      <x v="464"/>
      <x v="448"/>
      <x v="11"/>
      <x v="442"/>
      <x/>
      <x v="2"/>
      <x/>
      <x/>
      <x v="13"/>
      <x v="12"/>
      <x v="1"/>
      <x/>
    </i>
    <i>
      <x v="465"/>
      <x v="450"/>
      <x v="11"/>
      <x v="462"/>
      <x/>
      <x v="2"/>
      <x v="18"/>
      <x v="20"/>
      <x/>
      <x/>
      <x v="1"/>
      <x/>
    </i>
    <i>
      <x v="466"/>
      <x v="447"/>
      <x v="11"/>
      <x v="441"/>
      <x/>
      <x v="2"/>
      <x/>
      <x/>
      <x v="14"/>
      <x v="13"/>
      <x v="1"/>
      <x v="1"/>
    </i>
    <i>
      <x v="467"/>
      <x v="449"/>
      <x v="11"/>
      <x v="417"/>
      <x/>
      <x v="2"/>
      <x v="19"/>
      <x v="472"/>
      <x/>
      <x/>
      <x v="1"/>
      <x v="1"/>
    </i>
    <i>
      <x v="468"/>
      <x v="443"/>
      <x v="11"/>
      <x v="221"/>
      <x/>
      <x v="2"/>
      <x v="20"/>
      <x v="22"/>
      <x/>
      <x/>
      <x v="1"/>
      <x v="1"/>
    </i>
    <i>
      <x v="469"/>
      <x v="446"/>
      <x v="11"/>
      <x v="441"/>
      <x/>
      <x v="2"/>
      <x/>
      <x/>
      <x v="15"/>
      <x v="14"/>
      <x v="1"/>
      <x v="1"/>
    </i>
    <i>
      <x v="470"/>
      <x v="442"/>
      <x v="11"/>
      <x v="221"/>
      <x/>
      <x v="2"/>
      <x v="21"/>
      <x v="23"/>
      <x/>
      <x/>
      <x v="1"/>
      <x v="1"/>
    </i>
    <i>
      <x v="471"/>
      <x v="441"/>
      <x v="11"/>
      <x v="108"/>
      <x v="6"/>
      <x v="2"/>
      <x v="22"/>
      <x v="24"/>
      <x/>
      <x/>
      <x v="1"/>
      <x v="1"/>
    </i>
    <i>
      <x v="472"/>
      <x v="440"/>
      <x v="11"/>
      <x v="281"/>
      <x/>
      <x v="2"/>
      <x v="25"/>
      <x v="25"/>
      <x/>
      <x/>
      <x v="1"/>
      <x/>
    </i>
    <i>
      <x v="473"/>
      <x v="439"/>
      <x v="11"/>
      <x v="258"/>
      <x/>
      <x v="2"/>
      <x v="26"/>
      <x v="26"/>
      <x v="18"/>
      <x v="17"/>
      <x v="1"/>
      <x/>
    </i>
    <i>
      <x v="474"/>
      <x v="438"/>
      <x v="11"/>
      <x v="113"/>
      <x v="4"/>
      <x v="2"/>
      <x v="27"/>
      <x v="28"/>
      <x/>
      <x/>
      <x v="1"/>
      <x v="1"/>
    </i>
    <i>
      <x v="475"/>
      <x v="431"/>
      <x v="11"/>
      <x v="410"/>
      <x/>
      <x v="2"/>
      <x/>
      <x/>
      <x v="16"/>
      <x v="21"/>
      <x v="1"/>
      <x/>
    </i>
    <i>
      <x v="476"/>
      <x v="434"/>
      <x v="11"/>
      <x v="420"/>
      <x/>
      <x v="2"/>
      <x v="29"/>
      <x v="30"/>
      <x/>
      <x/>
      <x v="1"/>
      <x/>
    </i>
    <i>
      <x v="477"/>
      <x v="435"/>
      <x v="11"/>
      <x v="197"/>
      <x/>
      <x v="2"/>
      <x v="28"/>
      <x v="29"/>
      <x/>
      <x/>
      <x v="1"/>
      <x/>
    </i>
    <i>
      <x v="478"/>
      <x v="433"/>
      <x v="11"/>
      <x v="24"/>
      <x/>
      <x v="2"/>
      <x/>
      <x/>
      <x v="19"/>
      <x v="18"/>
      <x v="1"/>
      <x/>
    </i>
    <i>
      <x v="479"/>
      <x v="437"/>
      <x v="11"/>
      <x v="315"/>
      <x/>
      <x v="2"/>
      <x v="29"/>
      <x v="30"/>
      <x v="519"/>
      <x v="521"/>
      <x v="1"/>
      <x/>
    </i>
    <i>
      <x v="480"/>
      <x v="436"/>
      <x v="11"/>
      <x v="261"/>
      <x v="5"/>
      <x v="2"/>
      <x v="30"/>
      <x v="31"/>
      <x/>
      <x/>
      <x v="1"/>
      <x/>
    </i>
    <i>
      <x v="481"/>
      <x v="432"/>
      <x v="11"/>
      <x v="334"/>
      <x/>
      <x v="2"/>
      <x v="468"/>
      <x v="473"/>
      <x/>
      <x/>
      <x v="1"/>
      <x/>
    </i>
    <i>
      <x v="482"/>
      <x v="430"/>
      <x v="11"/>
      <x v="433"/>
      <x/>
      <x v="2"/>
      <x v="32"/>
      <x v="33"/>
      <x v="24"/>
      <x v="24"/>
      <x v="1"/>
      <x v="1"/>
    </i>
    <i>
      <x v="483"/>
      <x v="430"/>
      <x v="11"/>
      <x/>
      <x/>
      <x v="2"/>
      <x v="36"/>
      <x v="36"/>
      <x/>
      <x/>
      <x v="1"/>
      <x/>
    </i>
    <i>
      <x v="484"/>
      <x v="429"/>
      <x v="11"/>
      <x v="500"/>
      <x/>
      <x v="2"/>
      <x v="34"/>
      <x v="35"/>
      <x v="22"/>
      <x v="23"/>
      <x v="1"/>
      <x v="1"/>
    </i>
    <i>
      <x v="485"/>
      <x v="428"/>
      <x v="11"/>
      <x v="500"/>
      <x/>
      <x v="2"/>
      <x/>
      <x/>
      <x v="26"/>
      <x v="27"/>
      <x v="1"/>
      <x v="1"/>
    </i>
    <i>
      <x v="486"/>
      <x v="426"/>
      <x v="11"/>
      <x v="67"/>
      <x/>
      <x v="2"/>
      <x v="37"/>
      <x v="41"/>
      <x v="25"/>
      <x v="26"/>
      <x v="1"/>
      <x v="1"/>
    </i>
    <i>
      <x v="487"/>
      <x v="427"/>
      <x v="11"/>
      <x v="211"/>
      <x/>
      <x v="2"/>
      <x/>
      <x/>
      <x v="29"/>
      <x v="30"/>
      <x v="1"/>
      <x/>
    </i>
    <i>
      <x v="488"/>
      <x v="424"/>
      <x v="11"/>
      <x v="392"/>
      <x v="1"/>
      <x v="2"/>
      <x v="42"/>
      <x v="43"/>
      <x v="31"/>
      <x v="32"/>
      <x v="1"/>
      <x v="1"/>
    </i>
    <i>
      <x v="489"/>
      <x v="424"/>
      <x v="11"/>
      <x/>
      <x v="1"/>
      <x v="2"/>
      <x/>
      <x/>
      <x v="35"/>
      <x v="36"/>
      <x v="1"/>
      <x/>
    </i>
    <i>
      <x v="490"/>
      <x v="425"/>
      <x v="11"/>
      <x v="195"/>
      <x v="4"/>
      <x v="2"/>
      <x v="43"/>
      <x v="46"/>
      <x v="33"/>
      <x v="33"/>
      <x v="1"/>
      <x v="1"/>
    </i>
    <i>
      <x v="491"/>
      <x v="423"/>
      <x v="11"/>
      <x v="86"/>
      <x/>
      <x v="2"/>
      <x v="45"/>
      <x v="52"/>
      <x v="34"/>
      <x v="37"/>
      <x v="1"/>
      <x/>
    </i>
    <i>
      <x v="492"/>
      <x v="422"/>
      <x v="11"/>
      <x v="497"/>
      <x/>
      <x v="2"/>
      <x v="50"/>
      <x v="53"/>
      <x v="37"/>
      <x v="39"/>
      <x v="1"/>
      <x v="1"/>
    </i>
    <i>
      <x v="493"/>
      <x v="422"/>
      <x v="11"/>
      <x/>
      <x/>
      <x v="2"/>
      <x/>
      <x/>
      <x/>
      <x/>
      <x v="1"/>
      <x/>
    </i>
    <i>
      <x v="494"/>
      <x v="421"/>
      <x v="11"/>
      <x v="91"/>
      <x/>
      <x v="2"/>
      <x/>
      <x/>
      <x v="38"/>
      <x v="40"/>
      <x v="1"/>
      <x/>
    </i>
    <i>
      <x v="495"/>
      <x v="419"/>
      <x v="11"/>
      <x v="458"/>
      <x v="8"/>
      <x v="2"/>
      <x v="51"/>
      <x v="54"/>
      <x v="39"/>
      <x v="41"/>
      <x v="1"/>
      <x v="1"/>
    </i>
    <i>
      <x v="496"/>
      <x v="420"/>
      <x v="11"/>
      <x v="288"/>
      <x v="9"/>
      <x v="2"/>
      <x v="52"/>
      <x v="55"/>
      <x/>
      <x/>
      <x v="1"/>
      <x/>
    </i>
    <i>
      <x v="497"/>
      <x v="418"/>
      <x v="11"/>
      <x v="157"/>
      <x/>
      <x v="2"/>
      <x v="53"/>
      <x v="56"/>
      <x/>
      <x/>
      <x v="1"/>
      <x/>
    </i>
    <i>
      <x v="498"/>
      <x v="417"/>
      <x v="11"/>
      <x v="296"/>
      <x v="2"/>
      <x v="2"/>
      <x v="55"/>
      <x v="59"/>
      <x v="42"/>
      <x v="43"/>
      <x v="1"/>
      <x v="1"/>
    </i>
    <i>
      <x v="499"/>
      <x v="416"/>
      <x v="11"/>
      <x v="138"/>
      <x/>
      <x v="2"/>
      <x v="54"/>
      <x v="57"/>
      <x v="43"/>
      <x v="45"/>
      <x v="1"/>
      <x/>
    </i>
    <i>
      <x v="500"/>
      <x v="416"/>
      <x v="11"/>
      <x/>
      <x/>
      <x v="2"/>
      <x v="57"/>
      <x v="65"/>
      <x/>
      <x/>
      <x v="1"/>
      <x/>
    </i>
    <i>
      <x v="501"/>
      <x v="414"/>
      <x v="11"/>
      <x v="159"/>
      <x/>
      <x v="2"/>
      <x/>
      <x/>
      <x v="45"/>
      <x v="47"/>
      <x v="1"/>
      <x/>
    </i>
    <i>
      <x v="502"/>
      <x v="415"/>
      <x v="11"/>
      <x v="56"/>
      <x/>
      <x v="2"/>
      <x v="62"/>
      <x v="69"/>
      <x/>
      <x/>
      <x v="1"/>
      <x v="1"/>
    </i>
    <i>
      <x v="503"/>
      <x v="413"/>
      <x v="11"/>
      <x v="99"/>
      <x/>
      <x v="2"/>
      <x v="464"/>
      <x v="468"/>
      <x v="517"/>
      <x v="518"/>
      <x v="1"/>
      <x v="1"/>
    </i>
    <i>
      <x v="504"/>
      <x v="412"/>
      <x v="11"/>
      <x v="403"/>
      <x v="8"/>
      <x v="2"/>
      <x v="68"/>
      <x v="72"/>
      <x v="48"/>
      <x v="51"/>
      <x v="1"/>
      <x v="1"/>
    </i>
    <i>
      <x v="505"/>
      <x v="411"/>
      <x v="11"/>
      <x v="492"/>
      <x/>
      <x v="2"/>
      <x/>
      <x/>
      <x v="49"/>
      <x v="50"/>
      <x v="1"/>
      <x/>
    </i>
    <i>
      <x v="506"/>
      <x v="410"/>
      <x v="11"/>
      <x v="212"/>
      <x v="4"/>
      <x v="2"/>
      <x v="70"/>
      <x v="73"/>
      <x/>
      <x/>
      <x v="1"/>
      <x/>
    </i>
    <i>
      <x v="507"/>
      <x v="409"/>
      <x v="11"/>
      <x v="470"/>
      <x/>
      <x v="2"/>
      <x/>
      <x/>
      <x v="51"/>
      <x v="52"/>
      <x v="1"/>
      <x/>
    </i>
    <i>
      <x v="508"/>
      <x v="408"/>
      <x v="11"/>
      <x v="2"/>
      <x v="4"/>
      <x v="2"/>
      <x/>
      <x/>
      <x v="52"/>
      <x v="53"/>
      <x v="1"/>
      <x/>
    </i>
    <i>
      <x v="509"/>
      <x v="407"/>
      <x v="11"/>
      <x v="455"/>
      <x/>
      <x v="2"/>
      <x v="71"/>
      <x v="74"/>
      <x/>
      <x/>
      <x v="1"/>
      <x/>
    </i>
    <i>
      <x v="510"/>
      <x v="457"/>
      <x v="11"/>
      <x v="183"/>
      <x/>
      <x v="2"/>
      <x/>
      <x/>
      <x/>
      <x v="2"/>
      <x v="1"/>
      <x v="1"/>
    </i>
    <i>
      <x v="511"/>
      <x v="457"/>
      <x v="11"/>
      <x/>
      <x/>
      <x v="2"/>
      <x/>
      <x/>
      <x v="53"/>
      <x v="54"/>
      <x v="1"/>
      <x/>
    </i>
    <i>
      <x v="512"/>
      <x v="458"/>
      <x v="11"/>
      <x v="183"/>
      <x/>
      <x v="2"/>
      <x/>
      <x v="5"/>
      <x v="54"/>
      <x v="55"/>
      <x v="1"/>
      <x v="1"/>
    </i>
    <i>
      <x v="513"/>
      <x v="459"/>
      <x v="11"/>
      <x v="35"/>
      <x v="6"/>
      <x v="2"/>
      <x v="72"/>
      <x v="76"/>
      <x/>
      <x/>
      <x v="1"/>
      <x/>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20">
    <format dxfId="51">
      <pivotArea field="9" type="button" dataOnly="0" labelOnly="1" outline="0" axis="axisRow" fieldPosition="6"/>
    </format>
    <format dxfId="50">
      <pivotArea field="10" type="button" dataOnly="0" labelOnly="1" outline="0" axis="axisRow" fieldPosition="7"/>
    </format>
    <format dxfId="49">
      <pivotArea field="12" type="button" dataOnly="0" labelOnly="1" outline="0" axis="axisRow" fieldPosition="8"/>
    </format>
    <format dxfId="48">
      <pivotArea field="13" type="button" dataOnly="0" labelOnly="1" outline="0" axis="axisRow" fieldPosition="9"/>
    </format>
    <format dxfId="47">
      <pivotArea dataOnly="0" labelOnly="1" outline="0" fieldPosition="0">
        <references count="1">
          <reference field="4294967294" count="2">
            <x v="0"/>
            <x v="1"/>
          </reference>
        </references>
      </pivotArea>
    </format>
    <format dxfId="46">
      <pivotArea outline="0" collapsedLevelsAreSubtotals="1" fieldPosition="0"/>
    </format>
    <format dxfId="45">
      <pivotArea field="4" type="button" dataOnly="0" labelOnly="1" outline="0"/>
    </format>
    <format dxfId="44">
      <pivotArea field="5" type="button" dataOnly="0" labelOnly="1" outline="0" axis="axisRow" fieldPosition="4"/>
    </format>
    <format dxfId="43">
      <pivotArea field="2" type="button" dataOnly="0" labelOnly="1" outline="0" axis="axisRow" fieldPosition="5"/>
    </format>
    <format dxfId="42">
      <pivotArea field="62" type="button" dataOnly="0" labelOnly="1" outline="0"/>
    </format>
    <format dxfId="41">
      <pivotArea field="1" type="button" dataOnly="0" labelOnly="1" outline="0" axis="axisRow" fieldPosition="1"/>
    </format>
    <format dxfId="40">
      <pivotArea field="6" type="button" dataOnly="0" labelOnly="1" outline="0" axis="axisRow" fieldPosition="3"/>
    </format>
    <format dxfId="39">
      <pivotArea field="9" type="button" dataOnly="0" labelOnly="1" outline="0" axis="axisRow" fieldPosition="6"/>
    </format>
    <format dxfId="38">
      <pivotArea field="10" type="button" dataOnly="0" labelOnly="1" outline="0" axis="axisRow" fieldPosition="7"/>
    </format>
    <format dxfId="37">
      <pivotArea field="12" type="button" dataOnly="0" labelOnly="1" outline="0" axis="axisRow" fieldPosition="8"/>
    </format>
    <format dxfId="36">
      <pivotArea field="13" type="button" dataOnly="0" labelOnly="1" outline="0" axis="axisRow" fieldPosition="9"/>
    </format>
    <format dxfId="35">
      <pivotArea field="57" type="button" dataOnly="0" labelOnly="1" outline="0" axis="axisRow" fieldPosition="10"/>
    </format>
    <format dxfId="34">
      <pivotArea field="58" type="button" dataOnly="0" labelOnly="1" outline="0" axis="axisRow" fieldPosition="11"/>
    </format>
    <format dxfId="33">
      <pivotArea dataOnly="0" labelOnly="1" grandRow="1" outline="0" fieldPosition="0"/>
    </format>
    <format dxfId="3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52C9EE2-7C2E-4085-99E0-1B32D2F1D343}"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70">
    <i>
      <x v="514"/>
      <x v="495"/>
      <x v="11"/>
      <x v="213"/>
      <x v="7"/>
      <x/>
      <x v="345"/>
      <x v="348"/>
      <x v="293"/>
      <x v="304"/>
      <x v="1"/>
      <x/>
    </i>
    <i>
      <x v="515"/>
      <x v="495"/>
      <x v="11"/>
      <x/>
      <x v="7"/>
      <x/>
      <x/>
      <x/>
      <x v="308"/>
      <x v="308"/>
      <x v="1"/>
      <x/>
    </i>
    <i>
      <x v="516"/>
      <x v="460"/>
      <x v="11"/>
      <x v="240"/>
      <x/>
      <x/>
      <x/>
      <x/>
      <x v="306"/>
      <x v="306"/>
      <x v="1"/>
      <x v="1"/>
    </i>
    <i>
      <x v="517"/>
      <x v="496"/>
      <x v="11"/>
      <x v="388"/>
      <x/>
      <x/>
      <x v="346"/>
      <x v="349"/>
      <x v="309"/>
      <x v="309"/>
      <x v="1"/>
      <x v="1"/>
    </i>
    <i>
      <x v="518"/>
      <x v="496"/>
      <x v="11"/>
      <x/>
      <x/>
      <x/>
      <x v="347"/>
      <x v="350"/>
      <x v="310"/>
      <x v="310"/>
      <x v="1"/>
      <x/>
    </i>
    <i>
      <x v="519"/>
      <x v="518"/>
      <x v="11"/>
      <x v="133"/>
      <x v="10"/>
      <x/>
      <x/>
      <x/>
      <x v="312"/>
      <x v="312"/>
      <x/>
      <x v="1"/>
    </i>
    <i>
      <x v="520"/>
      <x v="497"/>
      <x v="11"/>
      <x v="275"/>
      <x v="6"/>
      <x/>
      <x v="348"/>
      <x v="351"/>
      <x v="311"/>
      <x v="311"/>
      <x v="1"/>
      <x/>
    </i>
    <i>
      <x v="521"/>
      <x v="519"/>
      <x v="11"/>
      <x v="274"/>
      <x v="10"/>
      <x/>
      <x v="350"/>
      <x v="352"/>
      <x/>
      <x/>
      <x/>
      <x v="1"/>
    </i>
    <i>
      <x v="522"/>
      <x v="498"/>
      <x v="11"/>
      <x v="399"/>
      <x/>
      <x/>
      <x v="349"/>
      <x v="353"/>
      <x v="313"/>
      <x v="313"/>
      <x v="1"/>
      <x/>
    </i>
    <i>
      <x v="523"/>
      <x v="499"/>
      <x v="11"/>
      <x v="125"/>
      <x/>
      <x/>
      <x v="351"/>
      <x v="354"/>
      <x v="314"/>
      <x v="314"/>
      <x v="1"/>
      <x v="1"/>
    </i>
    <i>
      <x v="524"/>
      <x v="500"/>
      <x v="11"/>
      <x v="451"/>
      <x v="6"/>
      <x/>
      <x v="352"/>
      <x v="355"/>
      <x v="315"/>
      <x v="315"/>
      <x v="1"/>
      <x v="1"/>
    </i>
    <i>
      <x v="525"/>
      <x v="501"/>
      <x v="11"/>
      <x v="451"/>
      <x v="6"/>
      <x/>
      <x v="353"/>
      <x v="356"/>
      <x v="327"/>
      <x v="326"/>
      <x v="1"/>
      <x v="1"/>
    </i>
    <i>
      <x v="526"/>
      <x v="461"/>
      <x v="11"/>
      <x v="319"/>
      <x/>
      <x/>
      <x/>
      <x/>
      <x v="316"/>
      <x v="316"/>
      <x v="1"/>
      <x/>
    </i>
    <i>
      <x v="527"/>
      <x v="462"/>
      <x v="11"/>
      <x v="268"/>
      <x/>
      <x/>
      <x/>
      <x/>
      <x v="317"/>
      <x v="317"/>
      <x v="1"/>
      <x/>
    </i>
    <i>
      <x v="528"/>
      <x v="463"/>
      <x v="11"/>
      <x v="82"/>
      <x/>
      <x/>
      <x/>
      <x/>
      <x v="318"/>
      <x v="318"/>
      <x v="1"/>
      <x/>
    </i>
    <i>
      <x v="529"/>
      <x v="464"/>
      <x v="11"/>
      <x v="61"/>
      <x/>
      <x/>
      <x/>
      <x/>
      <x v="319"/>
      <x v="319"/>
      <x v="1"/>
      <x/>
    </i>
    <i>
      <x v="530"/>
      <x v="465"/>
      <x v="11"/>
      <x v="335"/>
      <x/>
      <x/>
      <x/>
      <x/>
      <x v="320"/>
      <x v="320"/>
      <x v="1"/>
      <x/>
    </i>
    <i>
      <x v="531"/>
      <x v="466"/>
      <x v="11"/>
      <x v="405"/>
      <x v="2"/>
      <x/>
      <x/>
      <x/>
      <x v="321"/>
      <x v="321"/>
      <x v="1"/>
      <x/>
    </i>
    <i>
      <x v="532"/>
      <x v="467"/>
      <x v="11"/>
      <x v="499"/>
      <x/>
      <x/>
      <x/>
      <x/>
      <x v="322"/>
      <x v="536"/>
      <x v="1"/>
      <x/>
    </i>
    <i>
      <x v="533"/>
      <x v="468"/>
      <x v="11"/>
      <x v="184"/>
      <x/>
      <x/>
      <x/>
      <x/>
      <x v="533"/>
      <x v="537"/>
      <x v="1"/>
      <x/>
    </i>
    <i>
      <x v="534"/>
      <x v="469"/>
      <x v="11"/>
      <x v="326"/>
      <x/>
      <x/>
      <x/>
      <x/>
      <x v="325"/>
      <x v="324"/>
      <x v="1"/>
      <x/>
    </i>
    <i>
      <x v="535"/>
      <x v="470"/>
      <x v="11"/>
      <x v="405"/>
      <x v="8"/>
      <x/>
      <x/>
      <x/>
      <x v="324"/>
      <x v="325"/>
      <x v="1"/>
      <x/>
    </i>
    <i>
      <x v="536"/>
      <x v="471"/>
      <x v="11"/>
      <x v="382"/>
      <x/>
      <x/>
      <x/>
      <x/>
      <x v="326"/>
      <x v="327"/>
      <x v="1"/>
      <x/>
    </i>
    <i>
      <x v="537"/>
      <x v="472"/>
      <x v="11"/>
      <x v="382"/>
      <x/>
      <x/>
      <x/>
      <x/>
      <x v="328"/>
      <x v="328"/>
      <x v="1"/>
      <x/>
    </i>
    <i>
      <x v="538"/>
      <x v="502"/>
      <x v="11"/>
      <x v="127"/>
      <x/>
      <x/>
      <x v="354"/>
      <x v="360"/>
      <x v="329"/>
      <x v="333"/>
      <x v="1"/>
      <x/>
    </i>
    <i>
      <x v="539"/>
      <x v="503"/>
      <x v="11"/>
      <x v="33"/>
      <x/>
      <x/>
      <x v="355"/>
      <x v="357"/>
      <x/>
      <x/>
      <x v="1"/>
      <x/>
    </i>
    <i>
      <x v="540"/>
      <x v="504"/>
      <x v="11"/>
      <x v="415"/>
      <x/>
      <x/>
      <x v="356"/>
      <x v="358"/>
      <x/>
      <x/>
      <x v="1"/>
      <x/>
    </i>
    <i>
      <x v="541"/>
      <x v="505"/>
      <x v="11"/>
      <x v="353"/>
      <x/>
      <x/>
      <x v="357"/>
      <x v="359"/>
      <x/>
      <x/>
      <x v="1"/>
      <x/>
    </i>
    <i>
      <x v="542"/>
      <x v="655"/>
      <x v="11"/>
      <x v="211"/>
      <x v="1"/>
      <x/>
      <x/>
      <x/>
      <x v="330"/>
      <x v="329"/>
      <x v="3"/>
      <x/>
    </i>
    <i>
      <x v="543"/>
      <x v="473"/>
      <x v="11"/>
      <x v="128"/>
      <x/>
      <x/>
      <x/>
      <x/>
      <x v="329"/>
      <x v="332"/>
      <x v="1"/>
      <x/>
    </i>
    <i>
      <x v="544"/>
      <x v="473"/>
      <x v="11"/>
      <x/>
      <x/>
      <x/>
      <x/>
      <x/>
      <x v="334"/>
      <x v="335"/>
      <x v="1"/>
      <x/>
    </i>
    <i>
      <x v="545"/>
      <x v="474"/>
      <x v="11"/>
      <x v="115"/>
      <x/>
      <x/>
      <x/>
      <x/>
      <x v="331"/>
      <x v="330"/>
      <x v="1"/>
      <x/>
    </i>
    <i>
      <x v="546"/>
      <x v="475"/>
      <x v="11"/>
      <x v="351"/>
      <x/>
      <x/>
      <x/>
      <x/>
      <x v="332"/>
      <x v="331"/>
      <x v="1"/>
      <x v="1"/>
    </i>
    <i>
      <x v="547"/>
      <x v="476"/>
      <x v="11"/>
      <x v="313"/>
      <x/>
      <x/>
      <x/>
      <x/>
      <x v="333"/>
      <x v="334"/>
      <x v="1"/>
      <x/>
    </i>
    <i>
      <x v="548"/>
      <x v="506"/>
      <x v="11"/>
      <x v="142"/>
      <x/>
      <x/>
      <x v="358"/>
      <x v="361"/>
      <x/>
      <x/>
      <x v="1"/>
      <x/>
    </i>
    <i>
      <x v="549"/>
      <x v="521"/>
      <x v="11"/>
      <x v="187"/>
      <x v="10"/>
      <x/>
      <x v="359"/>
      <x v="362"/>
      <x/>
      <x/>
      <x/>
      <x/>
    </i>
    <i>
      <x v="550"/>
      <x v="477"/>
      <x v="11"/>
      <x v="28"/>
      <x/>
      <x/>
      <x/>
      <x/>
      <x v="335"/>
      <x v="336"/>
      <x v="1"/>
      <x/>
    </i>
    <i>
      <x v="551"/>
      <x v="478"/>
      <x v="11"/>
      <x v="27"/>
      <x/>
      <x/>
      <x/>
      <x/>
      <x v="336"/>
      <x v="337"/>
      <x v="1"/>
      <x/>
    </i>
    <i>
      <x v="552"/>
      <x v="479"/>
      <x v="11"/>
      <x v="309"/>
      <x/>
      <x/>
      <x/>
      <x/>
      <x v="337"/>
      <x v="338"/>
      <x v="1"/>
      <x/>
    </i>
    <i>
      <x v="553"/>
      <x v="480"/>
      <x v="11"/>
      <x v="449"/>
      <x/>
      <x/>
      <x/>
      <x/>
      <x v="338"/>
      <x v="339"/>
      <x v="1"/>
      <x v="1"/>
    </i>
    <i>
      <x v="554"/>
      <x v="481"/>
      <x v="11"/>
      <x v="506"/>
      <x/>
      <x/>
      <x/>
      <x/>
      <x v="339"/>
      <x v="340"/>
      <x v="1"/>
      <x/>
    </i>
    <i>
      <x v="555"/>
      <x v="482"/>
      <x v="11"/>
      <x v="12"/>
      <x/>
      <x/>
      <x/>
      <x/>
      <x v="340"/>
      <x v="341"/>
      <x v="1"/>
      <x v="1"/>
    </i>
    <i>
      <x v="556"/>
      <x v="483"/>
      <x v="11"/>
      <x v="244"/>
      <x v="6"/>
      <x/>
      <x/>
      <x/>
      <x v="341"/>
      <x v="342"/>
      <x v="1"/>
      <x v="1"/>
    </i>
    <i>
      <x v="557"/>
      <x v="484"/>
      <x v="11"/>
      <x v="208"/>
      <x/>
      <x/>
      <x/>
      <x/>
      <x v="342"/>
      <x v="343"/>
      <x v="1"/>
      <x/>
    </i>
    <i>
      <x v="558"/>
      <x v="485"/>
      <x v="11"/>
      <x v="387"/>
      <x/>
      <x/>
      <x/>
      <x/>
      <x v="343"/>
      <x v="344"/>
      <x v="1"/>
      <x/>
    </i>
    <i>
      <x v="559"/>
      <x v="486"/>
      <x v="11"/>
      <x v="118"/>
      <x/>
      <x/>
      <x/>
      <x/>
      <x v="344"/>
      <x v="345"/>
      <x v="1"/>
      <x/>
    </i>
    <i>
      <x v="560"/>
      <x v="487"/>
      <x v="11"/>
      <x v="360"/>
      <x/>
      <x/>
      <x/>
      <x/>
      <x v="345"/>
      <x v="346"/>
      <x v="1"/>
      <x/>
    </i>
    <i>
      <x v="561"/>
      <x v="507"/>
      <x v="11"/>
      <x v="493"/>
      <x v="2"/>
      <x/>
      <x v="360"/>
      <x v="363"/>
      <x/>
      <x/>
      <x v="1"/>
      <x v="1"/>
    </i>
    <i>
      <x v="562"/>
      <x v="522"/>
      <x v="11"/>
      <x v="244"/>
      <x v="10"/>
      <x/>
      <x v="361"/>
      <x v="364"/>
      <x/>
      <x/>
      <x/>
      <x/>
    </i>
    <i>
      <x v="563"/>
      <x v="508"/>
      <x v="11"/>
      <x v="161"/>
      <x v="9"/>
      <x/>
      <x v="362"/>
      <x v="365"/>
      <x v="346"/>
      <x v="348"/>
      <x v="1"/>
      <x v="1"/>
    </i>
    <i>
      <x v="564"/>
      <x v="509"/>
      <x v="11"/>
      <x v="207"/>
      <x v="9"/>
      <x/>
      <x v="363"/>
      <x v="366"/>
      <x v="347"/>
      <x v="347"/>
      <x v="1"/>
      <x v="1"/>
    </i>
    <i>
      <x v="565"/>
      <x v="510"/>
      <x v="11"/>
      <x v="207"/>
      <x v="9"/>
      <x/>
      <x v="364"/>
      <x v="367"/>
      <x v="348"/>
      <x v="349"/>
      <x v="1"/>
      <x v="1"/>
    </i>
    <i>
      <x v="566"/>
      <x v="511"/>
      <x v="11"/>
      <x v="164"/>
      <x/>
      <x/>
      <x v="365"/>
      <x v="368"/>
      <x v="349"/>
      <x v="350"/>
      <x v="1"/>
      <x v="1"/>
    </i>
    <i>
      <x v="567"/>
      <x v="511"/>
      <x v="11"/>
      <x/>
      <x/>
      <x/>
      <x/>
      <x/>
      <x v="351"/>
      <x v="352"/>
      <x v="1"/>
      <x/>
    </i>
    <i>
      <x v="568"/>
      <x v="488"/>
      <x v="11"/>
      <x v="164"/>
      <x/>
      <x/>
      <x/>
      <x/>
      <x v="350"/>
      <x v="351"/>
      <x v="1"/>
      <x v="1"/>
    </i>
    <i>
      <x v="569"/>
      <x v="512"/>
      <x v="11"/>
      <x v="246"/>
      <x/>
      <x/>
      <x v="366"/>
      <x v="369"/>
      <x v="352"/>
      <x v="353"/>
      <x v="1"/>
      <x/>
    </i>
    <i>
      <x v="570"/>
      <x v="513"/>
      <x v="11"/>
      <x v="250"/>
      <x/>
      <x/>
      <x v="367"/>
      <x v="370"/>
      <x v="353"/>
      <x v="354"/>
      <x v="1"/>
      <x/>
    </i>
    <i>
      <x v="571"/>
      <x v="514"/>
      <x v="11"/>
      <x v="384"/>
      <x/>
      <x/>
      <x v="368"/>
      <x v="371"/>
      <x v="354"/>
      <x v="355"/>
      <x v="1"/>
      <x/>
    </i>
    <i>
      <x v="572"/>
      <x v="515"/>
      <x v="11"/>
      <x v="124"/>
      <x/>
      <x/>
      <x v="369"/>
      <x v="372"/>
      <x/>
      <x/>
      <x v="1"/>
      <x v="1"/>
    </i>
    <i>
      <x v="573"/>
      <x v="489"/>
      <x v="11"/>
      <x v="192"/>
      <x/>
      <x/>
      <x/>
      <x/>
      <x v="355"/>
      <x v="358"/>
      <x v="1"/>
      <x v="1"/>
    </i>
    <i>
      <x v="574"/>
      <x v="520"/>
      <x v="11"/>
      <x v="163"/>
      <x v="10"/>
      <x/>
      <x v="371"/>
      <x v="374"/>
      <x/>
      <x/>
      <x/>
      <x v="1"/>
    </i>
    <i>
      <x v="575"/>
      <x v="516"/>
      <x v="11"/>
      <x v="291"/>
      <x/>
      <x/>
      <x v="370"/>
      <x v="373"/>
      <x v="356"/>
      <x v="356"/>
      <x v="1"/>
      <x v="1"/>
    </i>
    <i>
      <x v="576"/>
      <x v="516"/>
      <x v="11"/>
      <x/>
      <x/>
      <x/>
      <x v="372"/>
      <x v="375"/>
      <x v="357"/>
      <x v="357"/>
      <x v="1"/>
      <x/>
    </i>
    <i>
      <x v="577"/>
      <x v="517"/>
      <x v="11"/>
      <x v="252"/>
      <x/>
      <x/>
      <x v="373"/>
      <x v="376"/>
      <x v="358"/>
      <x v="359"/>
      <x v="1"/>
      <x v="1"/>
    </i>
    <i>
      <x v="578"/>
      <x v="490"/>
      <x v="11"/>
      <x v="3"/>
      <x/>
      <x/>
      <x/>
      <x/>
      <x v="359"/>
      <x v="360"/>
      <x v="1"/>
      <x v="1"/>
    </i>
    <i>
      <x v="579"/>
      <x v="491"/>
      <x v="11"/>
      <x v="324"/>
      <x/>
      <x/>
      <x/>
      <x/>
      <x v="360"/>
      <x v="361"/>
      <x v="1"/>
      <x v="1"/>
    </i>
    <i>
      <x v="580"/>
      <x v="492"/>
      <x v="11"/>
      <x v="1"/>
      <x/>
      <x/>
      <x/>
      <x/>
      <x v="361"/>
      <x v="362"/>
      <x v="1"/>
      <x v="1"/>
    </i>
    <i>
      <x v="581"/>
      <x v="493"/>
      <x v="11"/>
      <x v="357"/>
      <x/>
      <x/>
      <x/>
      <x/>
      <x v="362"/>
      <x v="363"/>
      <x v="1"/>
      <x/>
    </i>
    <i>
      <x v="582"/>
      <x v="494"/>
      <x v="11"/>
      <x v="338"/>
      <x/>
      <x/>
      <x/>
      <x/>
      <x v="363"/>
      <x v="364"/>
      <x v="1"/>
      <x v="1"/>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20">
    <format dxfId="31">
      <pivotArea field="9" type="button" dataOnly="0" labelOnly="1" outline="0" axis="axisRow" fieldPosition="6"/>
    </format>
    <format dxfId="30">
      <pivotArea field="10" type="button" dataOnly="0" labelOnly="1" outline="0" axis="axisRow" fieldPosition="7"/>
    </format>
    <format dxfId="29">
      <pivotArea field="12" type="button" dataOnly="0" labelOnly="1" outline="0" axis="axisRow" fieldPosition="8"/>
    </format>
    <format dxfId="28">
      <pivotArea field="13" type="button" dataOnly="0" labelOnly="1" outline="0" axis="axisRow" fieldPosition="9"/>
    </format>
    <format dxfId="27">
      <pivotArea dataOnly="0" labelOnly="1" outline="0" fieldPosition="0">
        <references count="1">
          <reference field="4294967294" count="2">
            <x v="0"/>
            <x v="1"/>
          </reference>
        </references>
      </pivotArea>
    </format>
    <format dxfId="26">
      <pivotArea outline="0" collapsedLevelsAreSubtotals="1" fieldPosition="0"/>
    </format>
    <format dxfId="25">
      <pivotArea field="4" type="button" dataOnly="0" labelOnly="1" outline="0"/>
    </format>
    <format dxfId="24">
      <pivotArea field="5" type="button" dataOnly="0" labelOnly="1" outline="0" axis="axisRow" fieldPosition="4"/>
    </format>
    <format dxfId="23">
      <pivotArea field="2" type="button" dataOnly="0" labelOnly="1" outline="0" axis="axisRow" fieldPosition="5"/>
    </format>
    <format dxfId="22">
      <pivotArea field="62" type="button" dataOnly="0" labelOnly="1" outline="0"/>
    </format>
    <format dxfId="21">
      <pivotArea field="1" type="button" dataOnly="0" labelOnly="1" outline="0" axis="axisRow" fieldPosition="1"/>
    </format>
    <format dxfId="20">
      <pivotArea field="6" type="button" dataOnly="0" labelOnly="1" outline="0" axis="axisRow" fieldPosition="3"/>
    </format>
    <format dxfId="19">
      <pivotArea field="9" type="button" dataOnly="0" labelOnly="1" outline="0" axis="axisRow" fieldPosition="6"/>
    </format>
    <format dxfId="18">
      <pivotArea field="10" type="button" dataOnly="0" labelOnly="1" outline="0" axis="axisRow" fieldPosition="7"/>
    </format>
    <format dxfId="17">
      <pivotArea field="12" type="button" dataOnly="0" labelOnly="1" outline="0" axis="axisRow" fieldPosition="8"/>
    </format>
    <format dxfId="16">
      <pivotArea field="13" type="button" dataOnly="0" labelOnly="1" outline="0" axis="axisRow" fieldPosition="9"/>
    </format>
    <format dxfId="15">
      <pivotArea field="57" type="button" dataOnly="0" labelOnly="1" outline="0" axis="axisRow" fieldPosition="10"/>
    </format>
    <format dxfId="14">
      <pivotArea field="58" type="button" dataOnly="0" labelOnly="1" outline="0" axis="axisRow" fieldPosition="11"/>
    </format>
    <format dxfId="13">
      <pivotArea dataOnly="0" labelOnly="1" grandRow="1" outline="0" fieldPosition="0"/>
    </format>
    <format dxfId="1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74E9268-C12C-4D12-9710-0F94BA8B88D5}"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7"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7"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7"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7"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defaultSubtotal="0">
      <items count="12">
        <item x="7"/>
        <item x="10"/>
        <item x="4"/>
        <item x="11"/>
        <item x="1"/>
        <item x="8"/>
        <item x="2"/>
        <item x="9"/>
        <item x="6"/>
        <item x="5"/>
        <item x="3"/>
        <item x="0"/>
      </items>
    </pivotField>
    <pivotField compact="0" outline="0" subtotalTop="0" showAll="0" defaultSubtotal="0"/>
    <pivotField axis="axisRow" compact="0" outline="0" subtotalTop="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9"/>
    <field x="10"/>
    <field x="13"/>
    <field x="12"/>
    <field x="57"/>
    <field x="58"/>
    <field x="2"/>
  </rowFields>
  <rowItems count="152">
    <i>
      <x v="583"/>
      <x v="528"/>
      <x v="4"/>
      <x v="341"/>
      <x v="4"/>
      <x/>
      <x/>
      <x v="375"/>
      <x v="364"/>
      <x/>
      <x/>
      <x/>
    </i>
    <i>
      <x v="584"/>
      <x v="577"/>
      <x v="4"/>
      <x v="389"/>
      <x v="10"/>
      <x v="374"/>
      <x v="377"/>
      <x v="376"/>
      <x v="365"/>
      <x/>
      <x/>
      <x/>
    </i>
    <i>
      <x v="585"/>
      <x v="578"/>
      <x v="6"/>
      <x v="253"/>
      <x/>
      <x v="375"/>
      <x v="378"/>
      <x v="377"/>
      <x v="366"/>
      <x v="1"/>
      <x v="1"/>
      <x/>
    </i>
    <i>
      <x v="586"/>
      <x v="579"/>
      <x v="4"/>
      <x v="460"/>
      <x v="3"/>
      <x v="376"/>
      <x v="379"/>
      <x v="378"/>
      <x v="367"/>
      <x v="1"/>
      <x v="1"/>
      <x/>
    </i>
    <i>
      <x v="587"/>
      <x v="580"/>
      <x v="11"/>
      <x v="48"/>
      <x v="9"/>
      <x v="470"/>
      <x v="475"/>
      <x v="532"/>
      <x/>
      <x/>
      <x/>
      <x/>
    </i>
    <i>
      <x v="588"/>
      <x v="581"/>
      <x v="11"/>
      <x v="270"/>
      <x v="11"/>
      <x v="377"/>
      <x v="380"/>
      <x v="379"/>
      <x v="368"/>
      <x v="1"/>
      <x/>
      <x/>
    </i>
    <i>
      <x v="589"/>
      <x v="581"/>
      <x v="11"/>
      <x/>
      <x v="11"/>
      <x v="378"/>
      <x v="381"/>
      <x v="380"/>
      <x v="369"/>
      <x v="1"/>
      <x/>
      <x/>
    </i>
    <i>
      <x v="590"/>
      <x v="529"/>
      <x v="11"/>
      <x v="259"/>
      <x v="10"/>
      <x/>
      <x/>
      <x v="381"/>
      <x v="370"/>
      <x v="1"/>
      <x/>
      <x/>
    </i>
    <i>
      <x v="591"/>
      <x v="582"/>
      <x v="11"/>
      <x v="253"/>
      <x/>
      <x v="379"/>
      <x v="382"/>
      <x v="382"/>
      <x v="371"/>
      <x v="1"/>
      <x v="1"/>
      <x/>
    </i>
    <i>
      <x v="592"/>
      <x v="582"/>
      <x v="11"/>
      <x/>
      <x/>
      <x v="381"/>
      <x v="384"/>
      <x v="383"/>
      <x v="375"/>
      <x v="1"/>
      <x v="1"/>
      <x/>
    </i>
    <i>
      <x v="593"/>
      <x v="530"/>
      <x v="11"/>
      <x v="210"/>
      <x v="11"/>
      <x/>
      <x/>
      <x v="538"/>
      <x v="372"/>
      <x/>
      <x/>
      <x/>
    </i>
    <i>
      <x v="594"/>
      <x v="583"/>
      <x v="11"/>
      <x v="438"/>
      <x v="8"/>
      <x v="471"/>
      <x v="476"/>
      <x v="385"/>
      <x v="373"/>
      <x v="1"/>
      <x v="1"/>
      <x/>
    </i>
    <i>
      <x v="595"/>
      <x v="531"/>
      <x v="11"/>
      <x v="32"/>
      <x v="4"/>
      <x/>
      <x/>
      <x v="386"/>
      <x v="374"/>
      <x/>
      <x/>
      <x/>
    </i>
    <i>
      <x v="596"/>
      <x v="584"/>
      <x v="11"/>
      <x v="253"/>
      <x v="8"/>
      <x v="382"/>
      <x v="385"/>
      <x v="387"/>
      <x v="377"/>
      <x v="1"/>
      <x v="1"/>
      <x/>
    </i>
    <i>
      <x v="597"/>
      <x v="584"/>
      <x v="11"/>
      <x/>
      <x v="8"/>
      <x v="384"/>
      <x v="386"/>
      <x v="387"/>
      <x v="522"/>
      <x v="1"/>
      <x v="1"/>
      <x/>
    </i>
    <i>
      <x v="598"/>
      <x v="555"/>
      <x v="11"/>
      <x v="131"/>
      <x v="11"/>
      <x/>
      <x/>
      <x v="388"/>
      <x v="376"/>
      <x/>
      <x/>
      <x/>
    </i>
    <i>
      <x v="599"/>
      <x v="555"/>
      <x v="11"/>
      <x/>
      <x v="11"/>
      <x/>
      <x/>
      <x v="389"/>
      <x v="378"/>
      <x/>
      <x/>
      <x/>
    </i>
    <i>
      <x v="600"/>
      <x v="555"/>
      <x v="11"/>
      <x/>
      <x v="11"/>
      <x/>
      <x/>
      <x v="390"/>
      <x v="381"/>
      <x/>
      <x/>
      <x/>
    </i>
    <i>
      <x v="601"/>
      <x v="555"/>
      <x v="11"/>
      <x/>
      <x v="11"/>
      <x/>
      <x/>
      <x v="391"/>
      <x v="399"/>
      <x/>
      <x/>
      <x/>
    </i>
    <i>
      <x v="602"/>
      <x v="555"/>
      <x v="11"/>
      <x/>
      <x v="11"/>
      <x/>
      <x/>
      <x v="392"/>
      <x v="401"/>
      <x/>
      <x/>
      <x/>
    </i>
    <i>
      <x v="603"/>
      <x v="532"/>
      <x v="10"/>
      <x v="269"/>
      <x v="1"/>
      <x/>
      <x/>
      <x v="393"/>
      <x v="379"/>
      <x/>
      <x/>
      <x/>
    </i>
    <i>
      <x v="604"/>
      <x v="533"/>
      <x v="11"/>
      <x v="381"/>
      <x v="9"/>
      <x/>
      <x/>
      <x v="394"/>
      <x v="534"/>
      <x/>
      <x/>
      <x/>
    </i>
    <i>
      <x v="605"/>
      <x v="534"/>
      <x v="11"/>
      <x v="346"/>
      <x v="9"/>
      <x/>
      <x/>
      <x v="395"/>
      <x v="382"/>
      <x/>
      <x/>
      <x/>
    </i>
    <i>
      <x v="606"/>
      <x v="535"/>
      <x v="11"/>
      <x v="346"/>
      <x v="9"/>
      <x/>
      <x/>
      <x v="396"/>
      <x v="383"/>
      <x/>
      <x/>
      <x/>
    </i>
    <i>
      <x v="607"/>
      <x v="536"/>
      <x v="10"/>
      <x v="414"/>
      <x v="9"/>
      <x/>
      <x/>
      <x v="397"/>
      <x v="384"/>
      <x/>
      <x/>
      <x/>
    </i>
    <i>
      <x v="608"/>
      <x v="537"/>
      <x v="11"/>
      <x v="75"/>
      <x v="9"/>
      <x/>
      <x/>
      <x v="398"/>
      <x v="385"/>
      <x/>
      <x/>
      <x/>
    </i>
    <i>
      <x v="609"/>
      <x v="538"/>
      <x v="4"/>
      <x v="432"/>
      <x v="9"/>
      <x/>
      <x/>
      <x v="399"/>
      <x v="386"/>
      <x/>
      <x/>
      <x/>
    </i>
    <i>
      <x v="610"/>
      <x v="539"/>
      <x v="11"/>
      <x v="352"/>
      <x v="9"/>
      <x/>
      <x/>
      <x v="400"/>
      <x v="387"/>
      <x/>
      <x/>
      <x/>
    </i>
    <i>
      <x v="611"/>
      <x v="540"/>
      <x v="11"/>
      <x v="19"/>
      <x v="9"/>
      <x/>
      <x/>
      <x v="401"/>
      <x v="388"/>
      <x/>
      <x/>
      <x/>
    </i>
    <i>
      <x v="612"/>
      <x v="541"/>
      <x v="11"/>
      <x v="432"/>
      <x v="9"/>
      <x/>
      <x/>
      <x v="402"/>
      <x v="389"/>
      <x/>
      <x/>
      <x/>
    </i>
    <i>
      <x v="613"/>
      <x v="542"/>
      <x v="11"/>
      <x v="19"/>
      <x v="9"/>
      <x/>
      <x/>
      <x v="403"/>
      <x v="390"/>
      <x/>
      <x/>
      <x/>
    </i>
    <i>
      <x v="614"/>
      <x v="543"/>
      <x v="11"/>
      <x v="476"/>
      <x v="8"/>
      <x/>
      <x/>
      <x v="404"/>
      <x v="391"/>
      <x/>
      <x/>
      <x/>
    </i>
    <i>
      <x v="615"/>
      <x v="544"/>
      <x v="11"/>
      <x v="122"/>
      <x v="9"/>
      <x/>
      <x/>
      <x v="405"/>
      <x v="392"/>
      <x/>
      <x/>
      <x/>
    </i>
    <i>
      <x v="616"/>
      <x v="545"/>
      <x v="11"/>
      <x v="122"/>
      <x v="9"/>
      <x/>
      <x/>
      <x v="406"/>
      <x v="393"/>
      <x/>
      <x/>
      <x/>
    </i>
    <i>
      <x v="617"/>
      <x v="546"/>
      <x v="11"/>
      <x v="260"/>
      <x v="8"/>
      <x/>
      <x/>
      <x v="407"/>
      <x v="394"/>
      <x/>
      <x/>
      <x/>
    </i>
    <i>
      <x v="618"/>
      <x v="547"/>
      <x v="11"/>
      <x v="318"/>
      <x v="11"/>
      <x/>
      <x/>
      <x v="408"/>
      <x v="395"/>
      <x/>
      <x/>
      <x/>
    </i>
    <i>
      <x v="619"/>
      <x v="548"/>
      <x v="11"/>
      <x v="310"/>
      <x v="11"/>
      <x/>
      <x/>
      <x v="408"/>
      <x v="395"/>
      <x/>
      <x/>
      <x/>
    </i>
    <i>
      <x v="620"/>
      <x v="549"/>
      <x v="11"/>
      <x v="121"/>
      <x v="11"/>
      <x/>
      <x/>
      <x v="408"/>
      <x v="395"/>
      <x/>
      <x/>
      <x/>
    </i>
    <i>
      <x v="621"/>
      <x v="550"/>
      <x v="11"/>
      <x v="318"/>
      <x v="11"/>
      <x/>
      <x/>
      <x v="408"/>
      <x v="395"/>
      <x/>
      <x/>
      <x/>
    </i>
    <i>
      <x v="622"/>
      <x v="551"/>
      <x v="11"/>
      <x v="180"/>
      <x v="11"/>
      <x/>
      <x/>
      <x v="409"/>
      <x v="396"/>
      <x/>
      <x/>
      <x/>
    </i>
    <i>
      <x v="623"/>
      <x v="552"/>
      <x v="11"/>
      <x v="379"/>
      <x v="11"/>
      <x/>
      <x/>
      <x v="410"/>
      <x v="397"/>
      <x/>
      <x/>
      <x/>
    </i>
    <i>
      <x v="624"/>
      <x v="553"/>
      <x v="11"/>
      <x v="372"/>
      <x v="11"/>
      <x/>
      <x/>
      <x v="411"/>
      <x v="398"/>
      <x/>
      <x/>
      <x/>
    </i>
    <i>
      <x v="625"/>
      <x v="554"/>
      <x v="11"/>
      <x v="19"/>
      <x v="9"/>
      <x/>
      <x/>
      <x v="412"/>
      <x v="400"/>
      <x/>
      <x/>
      <x/>
    </i>
    <i>
      <x v="626"/>
      <x v="585"/>
      <x v="11"/>
      <x v="253"/>
      <x/>
      <x v="383"/>
      <x v="387"/>
      <x v="413"/>
      <x v="402"/>
      <x v="1"/>
      <x v="1"/>
      <x/>
    </i>
    <i>
      <x v="627"/>
      <x v="586"/>
      <x v="11"/>
      <x v="333"/>
      <x/>
      <x v="385"/>
      <x v="388"/>
      <x v="414"/>
      <x v="403"/>
      <x v="1"/>
      <x v="1"/>
      <x/>
    </i>
    <i>
      <x v="628"/>
      <x v="587"/>
      <x v="4"/>
      <x v="126"/>
      <x v="11"/>
      <x v="386"/>
      <x v="389"/>
      <x v="415"/>
      <x v="404"/>
      <x v="1"/>
      <x v="1"/>
      <x/>
    </i>
    <i>
      <x v="629"/>
      <x v="588"/>
      <x v="4"/>
      <x v="230"/>
      <x v="8"/>
      <x v="387"/>
      <x v="390"/>
      <x v="416"/>
      <x v="405"/>
      <x v="1"/>
      <x/>
      <x/>
    </i>
    <i>
      <x v="630"/>
      <x v="589"/>
      <x v="4"/>
      <x v="340"/>
      <x v="1"/>
      <x v="388"/>
      <x v="392"/>
      <x v="417"/>
      <x v="406"/>
      <x v="1"/>
      <x/>
      <x/>
    </i>
    <i>
      <x v="631"/>
      <x v="645"/>
      <x v="11"/>
      <x/>
      <x v="7"/>
      <x v="389"/>
      <x v="391"/>
      <x/>
      <x/>
      <x/>
      <x/>
      <x/>
    </i>
    <i>
      <x v="632"/>
      <x v="590"/>
      <x v="4"/>
      <x v="160"/>
      <x v="2"/>
      <x v="390"/>
      <x v="393"/>
      <x v="418"/>
      <x v="407"/>
      <x v="1"/>
      <x v="1"/>
      <x/>
    </i>
    <i>
      <x v="633"/>
      <x v="556"/>
      <x v="2"/>
      <x v="265"/>
      <x v="10"/>
      <x/>
      <x/>
      <x v="419"/>
      <x v="409"/>
      <x/>
      <x/>
      <x/>
    </i>
    <i>
      <x v="634"/>
      <x v="556"/>
      <x v="2"/>
      <x/>
      <x v="10"/>
      <x/>
      <x/>
      <x v="420"/>
      <x v="410"/>
      <x/>
      <x/>
      <x/>
    </i>
    <i>
      <x v="635"/>
      <x v="591"/>
      <x v="4"/>
      <x v="119"/>
      <x v="3"/>
      <x v="391"/>
      <x v="394"/>
      <x v="421"/>
      <x v="408"/>
      <x v="1"/>
      <x/>
      <x/>
    </i>
    <i>
      <x v="636"/>
      <x v="592"/>
      <x v="4"/>
      <x v="233"/>
      <x/>
      <x v="392"/>
      <x v="395"/>
      <x v="422"/>
      <x v="411"/>
      <x v="1"/>
      <x v="1"/>
      <x/>
    </i>
    <i>
      <x v="637"/>
      <x v="593"/>
      <x v="4"/>
      <x v="265"/>
      <x v="2"/>
      <x v="393"/>
      <x v="396"/>
      <x v="423"/>
      <x v="412"/>
      <x v="1"/>
      <x v="1"/>
      <x/>
    </i>
    <i>
      <x v="638"/>
      <x v="593"/>
      <x v="4"/>
      <x/>
      <x v="2"/>
      <x v="395"/>
      <x v="398"/>
      <x v="424"/>
      <x v="415"/>
      <x v="1"/>
      <x v="1"/>
      <x/>
    </i>
    <i>
      <x v="639"/>
      <x v="594"/>
      <x v="11"/>
      <x v="234"/>
      <x v="10"/>
      <x v="394"/>
      <x v="397"/>
      <x v="425"/>
      <x v="413"/>
      <x/>
      <x/>
      <x/>
    </i>
    <i>
      <x v="640"/>
      <x v="557"/>
      <x v="4"/>
      <x v="289"/>
      <x v="4"/>
      <x/>
      <x/>
      <x v="426"/>
      <x v="414"/>
      <x v="1"/>
      <x/>
      <x/>
    </i>
    <i>
      <x v="641"/>
      <x v="558"/>
      <x v="4"/>
      <x v="234"/>
      <x v="9"/>
      <x/>
      <x/>
      <x v="427"/>
      <x v="416"/>
      <x/>
      <x v="1"/>
      <x/>
    </i>
    <i>
      <x v="642"/>
      <x v="595"/>
      <x v="4"/>
      <x v="289"/>
      <x/>
      <x v="396"/>
      <x v="399"/>
      <x v="428"/>
      <x v="417"/>
      <x v="1"/>
      <x v="1"/>
      <x/>
    </i>
    <i>
      <x v="643"/>
      <x v="596"/>
      <x v="11"/>
      <x v="234"/>
      <x/>
      <x v="397"/>
      <x v="400"/>
      <x v="429"/>
      <x v="418"/>
      <x v="1"/>
      <x v="1"/>
      <x/>
    </i>
    <i>
      <x v="644"/>
      <x v="597"/>
      <x v="4"/>
      <x v="465"/>
      <x v="10"/>
      <x v="398"/>
      <x v="401"/>
      <x v="430"/>
      <x v="419"/>
      <x v="1"/>
      <x v="1"/>
      <x/>
    </i>
    <i>
      <x v="645"/>
      <x v="597"/>
      <x v="4"/>
      <x/>
      <x v="10"/>
      <x/>
      <x/>
      <x v="431"/>
      <x v="420"/>
      <x v="1"/>
      <x v="1"/>
      <x/>
    </i>
    <i>
      <x v="646"/>
      <x v="598"/>
      <x v="4"/>
      <x v="131"/>
      <x v="11"/>
      <x v="399"/>
      <x v="402"/>
      <x v="432"/>
      <x v="421"/>
      <x v="1"/>
      <x/>
      <x/>
    </i>
    <i>
      <x v="647"/>
      <x v="598"/>
      <x v="4"/>
      <x/>
      <x v="11"/>
      <x/>
      <x/>
      <x v="433"/>
      <x v="422"/>
      <x v="1"/>
      <x/>
      <x/>
    </i>
    <i>
      <x v="648"/>
      <x v="599"/>
      <x v="9"/>
      <x v="486"/>
      <x v="4"/>
      <x v="400"/>
      <x v="403"/>
      <x v="434"/>
      <x v="423"/>
      <x/>
      <x/>
      <x/>
    </i>
    <i>
      <x v="649"/>
      <x v="600"/>
      <x v="11"/>
      <x v="409"/>
      <x v="10"/>
      <x v="401"/>
      <x v="404"/>
      <x v="435"/>
      <x v="424"/>
      <x/>
      <x/>
      <x/>
    </i>
    <i>
      <x v="650"/>
      <x v="601"/>
      <x v="4"/>
      <x v="314"/>
      <x v="10"/>
      <x v="464"/>
      <x v="468"/>
      <x v="518"/>
      <x v="517"/>
      <x v="1"/>
      <x v="1"/>
      <x/>
    </i>
    <i>
      <x v="651"/>
      <x v="601"/>
      <x v="4"/>
      <x/>
      <x v="10"/>
      <x/>
      <x/>
      <x v="437"/>
      <x v="426"/>
      <x v="1"/>
      <x v="1"/>
      <x/>
    </i>
    <i>
      <x v="652"/>
      <x v="602"/>
      <x v="8"/>
      <x v="333"/>
      <x v="11"/>
      <x v="403"/>
      <x v="406"/>
      <x v="438"/>
      <x v="427"/>
      <x v="1"/>
      <x v="1"/>
      <x/>
    </i>
    <i>
      <x v="653"/>
      <x v="602"/>
      <x v="8"/>
      <x/>
      <x v="11"/>
      <x/>
      <x/>
      <x v="439"/>
      <x v="428"/>
      <x v="1"/>
      <x v="1"/>
      <x/>
    </i>
    <i>
      <x v="654"/>
      <x v="602"/>
      <x v="8"/>
      <x/>
      <x v="11"/>
      <x/>
      <x/>
      <x v="440"/>
      <x v="429"/>
      <x v="1"/>
      <x v="1"/>
      <x/>
    </i>
    <i>
      <x v="655"/>
      <x v="559"/>
      <x v="11"/>
      <x v="173"/>
      <x v="8"/>
      <x/>
      <x/>
      <x v="524"/>
      <x v="523"/>
      <x/>
      <x/>
      <x/>
    </i>
    <i>
      <x v="656"/>
      <x v="603"/>
      <x v="4"/>
      <x v="498"/>
      <x v="8"/>
      <x v="462"/>
      <x v="466"/>
      <x v="516"/>
      <x v="515"/>
      <x/>
      <x/>
      <x/>
    </i>
    <i>
      <x v="657"/>
      <x v="604"/>
      <x/>
      <x v="325"/>
      <x v="10"/>
      <x v="405"/>
      <x v="408"/>
      <x v="443"/>
      <x v="432"/>
      <x v="1"/>
      <x v="1"/>
      <x/>
    </i>
    <i>
      <x v="658"/>
      <x v="560"/>
      <x v="5"/>
      <x v="325"/>
      <x v="10"/>
      <x/>
      <x/>
      <x v="444"/>
      <x v="433"/>
      <x v="1"/>
      <x/>
      <x/>
    </i>
    <i>
      <x v="659"/>
      <x v="605"/>
      <x v="5"/>
      <x v="325"/>
      <x v="10"/>
      <x v="406"/>
      <x v="409"/>
      <x/>
      <x/>
      <x v="1"/>
      <x/>
      <x/>
    </i>
    <i>
      <x v="661"/>
      <x v="607"/>
      <x v="4"/>
      <x v="507"/>
      <x v="8"/>
      <x v="463"/>
      <x v="467"/>
      <x v="517"/>
      <x v="516"/>
      <x/>
      <x/>
      <x/>
    </i>
    <i>
      <x v="662"/>
      <x v="608"/>
      <x v="7"/>
      <x v="331"/>
      <x v="10"/>
      <x v="409"/>
      <x v="412"/>
      <x v="446"/>
      <x v="435"/>
      <x/>
      <x/>
      <x/>
    </i>
    <i>
      <x v="663"/>
      <x v="609"/>
      <x v="4"/>
      <x v="498"/>
      <x v="8"/>
      <x v="472"/>
      <x v="477"/>
      <x v="525"/>
      <x v="524"/>
      <x/>
      <x/>
      <x/>
    </i>
    <i>
      <x v="664"/>
      <x v="610"/>
      <x v="7"/>
      <x v="73"/>
      <x v="10"/>
      <x v="473"/>
      <x v="478"/>
      <x v="530"/>
      <x v="530"/>
      <x v="1"/>
      <x/>
      <x/>
    </i>
    <i>
      <x v="665"/>
      <x v="611"/>
      <x v="4"/>
      <x v="333"/>
      <x v="11"/>
      <x v="412"/>
      <x v="415"/>
      <x v="449"/>
      <x v="438"/>
      <x v="1"/>
      <x v="1"/>
      <x/>
    </i>
    <i>
      <x v="666"/>
      <x v="611"/>
      <x v="4"/>
      <x/>
      <x v="11"/>
      <x/>
      <x/>
      <x v="450"/>
      <x v="439"/>
      <x v="1"/>
      <x v="1"/>
      <x/>
    </i>
    <i>
      <x v="667"/>
      <x v="612"/>
      <x v="2"/>
      <x v="188"/>
      <x v="10"/>
      <x v="413"/>
      <x v="416"/>
      <x v="451"/>
      <x v="440"/>
      <x v="1"/>
      <x v="1"/>
      <x/>
    </i>
    <i>
      <x v="668"/>
      <x v="613"/>
      <x v="2"/>
      <x v="255"/>
      <x/>
      <x v="414"/>
      <x v="417"/>
      <x v="452"/>
      <x v="441"/>
      <x v="1"/>
      <x v="1"/>
      <x/>
    </i>
    <i>
      <x v="669"/>
      <x v="614"/>
      <x v="11"/>
      <x v="254"/>
      <x/>
      <x v="415"/>
      <x v="418"/>
      <x v="453"/>
      <x v="442"/>
      <x v="1"/>
      <x v="1"/>
      <x/>
    </i>
    <i>
      <x v="670"/>
      <x v="615"/>
      <x v="2"/>
      <x v="254"/>
      <x v="5"/>
      <x v="416"/>
      <x v="419"/>
      <x v="454"/>
      <x v="443"/>
      <x v="1"/>
      <x v="1"/>
      <x/>
    </i>
    <i>
      <x v="671"/>
      <x v="561"/>
      <x v="11"/>
      <x v="13"/>
      <x v="5"/>
      <x/>
      <x/>
      <x v="455"/>
      <x v="445"/>
      <x v="1"/>
      <x v="1"/>
      <x/>
    </i>
    <i>
      <x v="672"/>
      <x v="562"/>
      <x v="11"/>
      <x v="249"/>
      <x v="9"/>
      <x/>
      <x/>
      <x v="526"/>
      <x v="525"/>
      <x/>
      <x/>
      <x v="1"/>
    </i>
    <i>
      <x v="673"/>
      <x v="563"/>
      <x v="11"/>
      <x v="14"/>
      <x v="10"/>
      <x/>
      <x/>
      <x v="457"/>
      <x v="444"/>
      <x/>
      <x/>
      <x v="1"/>
    </i>
    <i>
      <x v="674"/>
      <x v="616"/>
      <x v="11"/>
      <x v="487"/>
      <x v="8"/>
      <x v="461"/>
      <x v="465"/>
      <x v="458"/>
      <x v="514"/>
      <x v="1"/>
      <x v="1"/>
      <x v="1"/>
    </i>
    <i>
      <x v="675"/>
      <x v="617"/>
      <x v="11"/>
      <x v="311"/>
      <x v="4"/>
      <x v="418"/>
      <x v="421"/>
      <x v="459"/>
      <x v="449"/>
      <x v="1"/>
      <x v="1"/>
      <x v="1"/>
    </i>
    <i>
      <x v="676"/>
      <x v="617"/>
      <x v="11"/>
      <x/>
      <x v="4"/>
      <x/>
      <x/>
      <x/>
      <x/>
      <x v="1"/>
      <x v="1"/>
      <x v="1"/>
    </i>
    <i>
      <x v="677"/>
      <x v="564"/>
      <x v="11"/>
      <x v="251"/>
      <x/>
      <x/>
      <x/>
      <x v="460"/>
      <x v="448"/>
      <x v="1"/>
      <x/>
      <x v="1"/>
    </i>
    <i>
      <x v="678"/>
      <x v="618"/>
      <x v="11"/>
      <x v="488"/>
      <x v="10"/>
      <x v="419"/>
      <x v="422"/>
      <x/>
      <x/>
      <x v="1"/>
      <x v="1"/>
      <x v="1"/>
    </i>
    <i>
      <x v="679"/>
      <x v="619"/>
      <x v="11"/>
      <x v="487"/>
      <x v="10"/>
      <x v="420"/>
      <x v="423"/>
      <x/>
      <x/>
      <x v="1"/>
      <x v="1"/>
      <x v="1"/>
    </i>
    <i>
      <x v="680"/>
      <x v="565"/>
      <x v="1"/>
      <x v="393"/>
      <x v="8"/>
      <x/>
      <x/>
      <x v="461"/>
      <x v="450"/>
      <x v="1"/>
      <x v="1"/>
      <x v="1"/>
    </i>
    <i>
      <x v="681"/>
      <x v="566"/>
      <x v="11"/>
      <x v="426"/>
      <x v="9"/>
      <x/>
      <x/>
      <x v="462"/>
      <x v="451"/>
      <x v="1"/>
      <x/>
      <x v="1"/>
    </i>
    <i>
      <x v="682"/>
      <x v="567"/>
      <x v="2"/>
      <x v="36"/>
      <x v="10"/>
      <x/>
      <x/>
      <x v="463"/>
      <x v="452"/>
      <x/>
      <x/>
      <x v="1"/>
    </i>
    <i>
      <x v="683"/>
      <x v="568"/>
      <x v="11"/>
      <x v="329"/>
      <x/>
      <x/>
      <x/>
      <x v="464"/>
      <x v="453"/>
      <x v="1"/>
      <x v="1"/>
      <x v="1"/>
    </i>
    <i>
      <x v="684"/>
      <x v="569"/>
      <x v="11"/>
      <x v="393"/>
      <x v="10"/>
      <x/>
      <x/>
      <x v="527"/>
      <x v="526"/>
      <x v="1"/>
      <x v="1"/>
      <x v="1"/>
    </i>
    <i>
      <x v="685"/>
      <x v="569"/>
      <x v="11"/>
      <x/>
      <x v="10"/>
      <x/>
      <x/>
      <x v="466"/>
      <x v="456"/>
      <x v="1"/>
      <x v="1"/>
      <x v="1"/>
    </i>
    <i>
      <x v="686"/>
      <x v="620"/>
      <x v="11"/>
      <x v="439"/>
      <x v="10"/>
      <x v="421"/>
      <x v="424"/>
      <x v="467"/>
      <x v="455"/>
      <x v="1"/>
      <x v="1"/>
      <x v="1"/>
    </i>
    <i>
      <x v="687"/>
      <x v="620"/>
      <x v="11"/>
      <x/>
      <x v="10"/>
      <x/>
      <x/>
      <x v="468"/>
      <x v="457"/>
      <x v="1"/>
      <x v="1"/>
      <x v="1"/>
    </i>
    <i>
      <x v="688"/>
      <x v="621"/>
      <x v="2"/>
      <x v="393"/>
      <x v="10"/>
      <x v="422"/>
      <x v="425"/>
      <x v="469"/>
      <x v="458"/>
      <x/>
      <x/>
      <x v="1"/>
    </i>
    <i>
      <x v="689"/>
      <x v="622"/>
      <x v="11"/>
      <x v="444"/>
      <x v="10"/>
      <x v="423"/>
      <x v="426"/>
      <x v="470"/>
      <x v="459"/>
      <x/>
      <x/>
      <x v="1"/>
    </i>
    <i>
      <x v="690"/>
      <x v="623"/>
      <x v="11"/>
      <x v="342"/>
      <x v="11"/>
      <x v="424"/>
      <x v="427"/>
      <x v="471"/>
      <x v="460"/>
      <x v="1"/>
      <x/>
      <x v="1"/>
    </i>
    <i>
      <x v="691"/>
      <x v="624"/>
      <x v="11"/>
      <x v="186"/>
      <x v="10"/>
      <x v="425"/>
      <x v="428"/>
      <x v="531"/>
      <x v="461"/>
      <x/>
      <x/>
      <x v="1"/>
    </i>
    <i>
      <x v="692"/>
      <x v="625"/>
      <x v="11"/>
      <x v="188"/>
      <x v="10"/>
      <x v="426"/>
      <x v="429"/>
      <x v="473"/>
      <x v="462"/>
      <x v="1"/>
      <x v="1"/>
      <x v="1"/>
    </i>
    <i>
      <x v="693"/>
      <x v="626"/>
      <x v="11"/>
      <x v="84"/>
      <x v="10"/>
      <x v="427"/>
      <x v="430"/>
      <x v="474"/>
      <x v="463"/>
      <x v="1"/>
      <x v="1"/>
      <x v="1"/>
    </i>
    <i>
      <x v="694"/>
      <x v="627"/>
      <x v="11"/>
      <x v="170"/>
      <x v="10"/>
      <x v="429"/>
      <x v="432"/>
      <x v="475"/>
      <x v="466"/>
      <x/>
      <x/>
      <x v="1"/>
    </i>
    <i>
      <x v="695"/>
      <x v="628"/>
      <x v="11"/>
      <x v="168"/>
      <x v="10"/>
      <x v="428"/>
      <x v="431"/>
      <x v="476"/>
      <x v="464"/>
      <x v="1"/>
      <x v="1"/>
      <x v="1"/>
    </i>
    <i>
      <x v="696"/>
      <x v="628"/>
      <x v="11"/>
      <x/>
      <x v="10"/>
      <x/>
      <x/>
      <x v="477"/>
      <x v="465"/>
      <x v="1"/>
      <x v="1"/>
      <x v="1"/>
    </i>
    <i>
      <x v="697"/>
      <x v="629"/>
      <x v="11"/>
      <x v="495"/>
      <x v="9"/>
      <x v="474"/>
      <x v="479"/>
      <x/>
      <x/>
      <x/>
      <x/>
      <x v="1"/>
    </i>
    <i>
      <x v="698"/>
      <x v="629"/>
      <x v="11"/>
      <x/>
      <x v="9"/>
      <x v="432"/>
      <x v="434"/>
      <x/>
      <x/>
      <x/>
      <x/>
      <x v="1"/>
    </i>
    <i>
      <x v="699"/>
      <x v="630"/>
      <x v="11"/>
      <x v="193"/>
      <x v="10"/>
      <x v="431"/>
      <x v="435"/>
      <x v="480"/>
      <x v="469"/>
      <x v="1"/>
      <x v="1"/>
      <x v="1"/>
    </i>
    <i>
      <x v="700"/>
      <x v="631"/>
      <x v="11"/>
      <x v="193"/>
      <x v="10"/>
      <x v="433"/>
      <x v="436"/>
      <x v="481"/>
      <x v="468"/>
      <x v="1"/>
      <x v="1"/>
      <x v="1"/>
    </i>
    <i>
      <x v="701"/>
      <x v="631"/>
      <x v="11"/>
      <x/>
      <x v="10"/>
      <x/>
      <x/>
      <x v="482"/>
      <x v="470"/>
      <x v="1"/>
      <x v="1"/>
      <x v="1"/>
    </i>
    <i>
      <x v="702"/>
      <x v="631"/>
      <x v="11"/>
      <x/>
      <x v="10"/>
      <x/>
      <x/>
      <x v="483"/>
      <x v="472"/>
      <x v="1"/>
      <x v="1"/>
      <x v="1"/>
    </i>
    <i>
      <x v="703"/>
      <x v="631"/>
      <x v="11"/>
      <x/>
      <x v="10"/>
      <x/>
      <x/>
      <x v="484"/>
      <x v="473"/>
      <x v="1"/>
      <x v="1"/>
      <x v="1"/>
    </i>
    <i>
      <x v="704"/>
      <x v="631"/>
      <x v="11"/>
      <x/>
      <x v="10"/>
      <x/>
      <x/>
      <x v="485"/>
      <x v="474"/>
      <x v="1"/>
      <x v="1"/>
      <x v="1"/>
    </i>
    <i>
      <x v="705"/>
      <x v="632"/>
      <x v="11"/>
      <x v="120"/>
      <x/>
      <x v="435"/>
      <x v="438"/>
      <x v="486"/>
      <x v="476"/>
      <x v="1"/>
      <x v="1"/>
      <x v="2"/>
    </i>
    <i>
      <x v="706"/>
      <x v="633"/>
      <x v="11"/>
      <x v="475"/>
      <x v="9"/>
      <x v="434"/>
      <x v="437"/>
      <x v="487"/>
      <x v="475"/>
      <x/>
      <x/>
      <x v="2"/>
    </i>
    <i>
      <x v="707"/>
      <x v="633"/>
      <x v="11"/>
      <x/>
      <x v="9"/>
      <x v="436"/>
      <x v="439"/>
      <x v="488"/>
      <x v="477"/>
      <x/>
      <x/>
      <x v="2"/>
    </i>
    <i>
      <x v="708"/>
      <x v="570"/>
      <x v="11"/>
      <x v="245"/>
      <x v="10"/>
      <x/>
      <x/>
      <x v="489"/>
      <x v="478"/>
      <x/>
      <x/>
      <x v="2"/>
    </i>
    <i>
      <x v="709"/>
      <x v="634"/>
      <x v="11"/>
      <x v="185"/>
      <x v="2"/>
      <x v="437"/>
      <x v="440"/>
      <x v="490"/>
      <x v="479"/>
      <x v="1"/>
      <x/>
      <x v="2"/>
    </i>
    <i>
      <x v="710"/>
      <x v="634"/>
      <x v="11"/>
      <x/>
      <x v="2"/>
      <x v="438"/>
      <x v="441"/>
      <x v="491"/>
      <x v="480"/>
      <x v="1"/>
      <x/>
      <x v="2"/>
    </i>
    <i>
      <x v="711"/>
      <x v="634"/>
      <x v="11"/>
      <x/>
      <x v="2"/>
      <x v="439"/>
      <x v="442"/>
      <x v="492"/>
      <x v="481"/>
      <x v="1"/>
      <x/>
      <x v="2"/>
    </i>
    <i>
      <x v="712"/>
      <x v="634"/>
      <x v="11"/>
      <x/>
      <x v="2"/>
      <x v="443"/>
      <x v="446"/>
      <x v="493"/>
      <x v="482"/>
      <x v="1"/>
      <x/>
      <x v="2"/>
    </i>
    <i>
      <x v="713"/>
      <x v="634"/>
      <x v="11"/>
      <x/>
      <x v="2"/>
      <x/>
      <x/>
      <x v="494"/>
      <x v="483"/>
      <x v="1"/>
      <x/>
      <x v="2"/>
    </i>
    <i>
      <x v="714"/>
      <x v="634"/>
      <x v="11"/>
      <x/>
      <x v="2"/>
      <x/>
      <x/>
      <x v="495"/>
      <x v="486"/>
      <x v="1"/>
      <x/>
      <x v="2"/>
    </i>
    <i>
      <x v="715"/>
      <x v="634"/>
      <x v="11"/>
      <x/>
      <x v="2"/>
      <x/>
      <x/>
      <x v="496"/>
      <x v="487"/>
      <x v="1"/>
      <x/>
      <x v="2"/>
    </i>
    <i>
      <x v="716"/>
      <x v="635"/>
      <x v="11"/>
      <x v="42"/>
      <x v="2"/>
      <x v="440"/>
      <x v="443"/>
      <x v="497"/>
      <x v="484"/>
      <x/>
      <x/>
      <x v="2"/>
    </i>
    <i>
      <x v="717"/>
      <x v="636"/>
      <x v="11"/>
      <x v="177"/>
      <x v="2"/>
      <x v="442"/>
      <x v="444"/>
      <x/>
      <x/>
      <x/>
      <x/>
      <x v="2"/>
    </i>
    <i>
      <x v="718"/>
      <x v="637"/>
      <x v="11"/>
      <x v="45"/>
      <x v="2"/>
      <x v="441"/>
      <x v="480"/>
      <x v="498"/>
      <x v="485"/>
      <x v="1"/>
      <x v="1"/>
      <x v="2"/>
    </i>
    <i>
      <x v="719"/>
      <x v="571"/>
      <x v="11"/>
      <x v="44"/>
      <x v="9"/>
      <x/>
      <x/>
      <x v="528"/>
      <x v="527"/>
      <x v="1"/>
      <x v="1"/>
      <x v="2"/>
    </i>
    <i>
      <x v="720"/>
      <x v="638"/>
      <x v="2"/>
      <x v="257"/>
      <x v="5"/>
      <x v="444"/>
      <x v="447"/>
      <x v="500"/>
      <x v="489"/>
      <x v="1"/>
      <x v="1"/>
      <x v="2"/>
    </i>
    <i>
      <x v="721"/>
      <x v="639"/>
      <x v="11"/>
      <x v="257"/>
      <x v="2"/>
      <x v="445"/>
      <x v="448"/>
      <x v="501"/>
      <x v="490"/>
      <x v="1"/>
      <x v="1"/>
      <x v="2"/>
    </i>
    <i>
      <x v="722"/>
      <x v="640"/>
      <x v="2"/>
      <x v="257"/>
      <x v="5"/>
      <x v="446"/>
      <x v="449"/>
      <x v="502"/>
      <x v="491"/>
      <x v="1"/>
      <x v="1"/>
      <x v="2"/>
    </i>
    <i>
      <x v="723"/>
      <x v="640"/>
      <x v="2"/>
      <x/>
      <x v="5"/>
      <x/>
      <x/>
      <x v="503"/>
      <x v="493"/>
      <x v="1"/>
      <x v="1"/>
      <x v="2"/>
    </i>
    <i>
      <x v="724"/>
      <x v="572"/>
      <x v="11"/>
      <x v="271"/>
      <x/>
      <x/>
      <x/>
      <x v="504"/>
      <x v="492"/>
      <x/>
      <x v="1"/>
      <x v="2"/>
    </i>
    <i>
      <x v="725"/>
      <x v="641"/>
      <x v="2"/>
      <x v="453"/>
      <x v="5"/>
      <x v="447"/>
      <x v="450"/>
      <x v="505"/>
      <x v="494"/>
      <x v="1"/>
      <x v="1"/>
      <x v="2"/>
    </i>
    <i>
      <x v="726"/>
      <x v="642"/>
      <x v="11"/>
      <x v="453"/>
      <x v="5"/>
      <x v="448"/>
      <x v="451"/>
      <x v="506"/>
      <x v="495"/>
      <x v="1"/>
      <x v="1"/>
      <x v="2"/>
    </i>
    <i>
      <x v="727"/>
      <x v="643"/>
      <x v="11"/>
      <x v="232"/>
      <x v="10"/>
      <x v="449"/>
      <x v="452"/>
      <x v="507"/>
      <x v="496"/>
      <x v="1"/>
      <x v="1"/>
      <x v="2"/>
    </i>
    <i>
      <x v="728"/>
      <x v="644"/>
      <x v="3"/>
      <x v="484"/>
      <x v="10"/>
      <x v="450"/>
      <x v="453"/>
      <x v="508"/>
      <x v="497"/>
      <x v="1"/>
      <x/>
      <x v="2"/>
    </i>
    <i>
      <x v="729"/>
      <x v="644"/>
      <x v="3"/>
      <x/>
      <x v="10"/>
      <x/>
      <x/>
      <x v="509"/>
      <x v="501"/>
      <x v="1"/>
      <x/>
      <x v="2"/>
    </i>
    <i>
      <x v="730"/>
      <x v="644"/>
      <x v="3"/>
      <x/>
      <x v="10"/>
      <x/>
      <x/>
      <x v="510"/>
      <x v="503"/>
      <x v="1"/>
      <x/>
      <x v="2"/>
    </i>
    <i>
      <x v="731"/>
      <x v="573"/>
      <x v="11"/>
      <x v="425"/>
      <x v="10"/>
      <x/>
      <x/>
      <x v="512"/>
      <x v="528"/>
      <x/>
      <x/>
      <x v="2"/>
    </i>
    <i>
      <x v="732"/>
      <x v="574"/>
      <x v="11"/>
      <x v="425"/>
      <x v="10"/>
      <x/>
      <x/>
      <x v="512"/>
      <x v="499"/>
      <x/>
      <x/>
      <x v="2"/>
    </i>
    <i>
      <x v="733"/>
      <x v="575"/>
      <x v="1"/>
      <x v="425"/>
      <x v="10"/>
      <x/>
      <x/>
      <x v="513"/>
      <x v="500"/>
      <x/>
      <x/>
      <x v="2"/>
    </i>
    <i>
      <x v="734"/>
      <x v="576"/>
      <x v="11"/>
      <x v="199"/>
      <x v="10"/>
      <x/>
      <x/>
      <x v="529"/>
      <x v="529"/>
      <x/>
      <x/>
      <x v="2"/>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12">
    <format dxfId="11">
      <pivotArea outline="0" collapsedLevelsAreSubtotals="1" fieldPosition="0"/>
    </format>
    <format dxfId="10">
      <pivotArea field="4" type="button" dataOnly="0" labelOnly="1" outline="0"/>
    </format>
    <format dxfId="9">
      <pivotArea field="2" type="button" dataOnly="0" labelOnly="1" outline="0" axis="axisRow" fieldPosition="11"/>
    </format>
    <format dxfId="8">
      <pivotArea field="1" type="button" dataOnly="0" labelOnly="1" outline="0" axis="axisRow" fieldPosition="1"/>
    </format>
    <format dxfId="7">
      <pivotArea dataOnly="0" labelOnly="1" grandRow="1" outline="0" fieldPosition="0"/>
    </format>
    <format dxfId="6">
      <pivotArea dataOnly="0" labelOnly="1" outline="0" fieldPosition="0">
        <references count="1">
          <reference field="4294967294" count="1">
            <x v="0"/>
          </reference>
        </references>
      </pivotArea>
    </format>
    <format dxfId="5">
      <pivotArea dataOnly="0" labelOnly="1" outline="0" fieldPosition="0">
        <references count="1">
          <reference field="4294967294" count="1">
            <x v="0"/>
          </reference>
        </references>
      </pivotArea>
    </format>
    <format dxfId="4">
      <pivotArea dataOnly="0" labelOnly="1" outline="0" fieldPosition="0">
        <references count="1">
          <reference field="4294967294" count="1">
            <x v="1"/>
          </reference>
        </references>
      </pivotArea>
    </format>
    <format dxfId="3">
      <pivotArea field="9" type="button" dataOnly="0" labelOnly="1" outline="0" axis="axisRow" fieldPosition="5"/>
    </format>
    <format dxfId="2">
      <pivotArea field="10" type="button" dataOnly="0" labelOnly="1" outline="0" axis="axisRow" fieldPosition="6"/>
    </format>
    <format dxfId="1">
      <pivotArea field="13" type="button" dataOnly="0" labelOnly="1" outline="0" axis="axisRow" fieldPosition="7"/>
    </format>
    <format dxfId="0">
      <pivotArea field="12" type="button" dataOnly="0" labelOnly="1" outline="0" axis="axisRow" fieldPosition="8"/>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00">
    <i>
      <x/>
      <x v="6"/>
      <x v="1"/>
      <x v="4"/>
      <x v="214"/>
      <x v="78"/>
      <x v="76"/>
      <x v="78"/>
      <x/>
      <x/>
      <x v="1"/>
      <x/>
    </i>
    <i r="4">
      <x v="247"/>
      <x v="74"/>
      <x v="161"/>
      <x v="165"/>
      <x v="162"/>
      <x v="166"/>
      <x v="1"/>
      <x/>
    </i>
    <i r="4">
      <x v="651"/>
      <x v="491"/>
      <x/>
      <x/>
      <x v="210"/>
      <x v="210"/>
      <x v="3"/>
      <x/>
    </i>
    <i>
      <x v="1"/>
      <x v="1"/>
      <x v="1"/>
      <x v="4"/>
      <x v="264"/>
      <x v="76"/>
      <x v="234"/>
      <x v="235"/>
      <x/>
      <x/>
      <x/>
      <x/>
    </i>
    <i r="4">
      <x v="649"/>
      <x v="76"/>
      <x/>
      <x/>
      <x v="206"/>
      <x v="206"/>
      <x v="3"/>
      <x/>
    </i>
    <i r="4">
      <x v="650"/>
      <x v="76"/>
      <x v="235"/>
      <x v="236"/>
      <x v="207"/>
      <x v="207"/>
      <x v="3"/>
      <x/>
    </i>
    <i>
      <x v="2"/>
      <x v="2"/>
      <x v="1"/>
      <x v="4"/>
      <x v="266"/>
      <x/>
      <x v="238"/>
      <x v="239"/>
      <x v="211"/>
      <x v="212"/>
      <x v="1"/>
      <x/>
    </i>
    <i r="5">
      <x v="100"/>
      <x v="236"/>
      <x v="237"/>
      <x v="208"/>
      <x v="208"/>
      <x v="1"/>
      <x/>
    </i>
    <i>
      <x v="5"/>
      <x v="7"/>
      <x v="1"/>
      <x v="4"/>
      <x v="206"/>
      <x v="191"/>
      <x v="249"/>
      <x v="250"/>
      <x/>
      <x/>
      <x v="1"/>
      <x/>
    </i>
    <i r="4">
      <x v="269"/>
      <x v="191"/>
      <x v="248"/>
      <x v="249"/>
      <x v="217"/>
      <x v="217"/>
      <x v="1"/>
      <x/>
    </i>
    <i>
      <x v="6"/>
      <x v="9"/>
      <x v="1"/>
      <x v="4"/>
      <x v="238"/>
      <x v="505"/>
      <x v="146"/>
      <x v="148"/>
      <x v="144"/>
      <x v="144"/>
      <x v="1"/>
      <x/>
    </i>
    <i r="4">
      <x v="268"/>
      <x v="303"/>
      <x v="240"/>
      <x v="246"/>
      <x v="214"/>
      <x v="215"/>
      <x v="1"/>
      <x v="1"/>
    </i>
    <i>
      <x v="8"/>
      <x v="5"/>
      <x v="1"/>
      <x v="4"/>
      <x v="256"/>
      <x/>
      <x/>
      <x/>
      <x v="183"/>
      <x v="188"/>
      <x v="1"/>
      <x/>
    </i>
    <i r="5">
      <x v="293"/>
      <x v="209"/>
      <x v="210"/>
      <x v="181"/>
      <x v="180"/>
      <x v="1"/>
      <x v="1"/>
    </i>
    <i r="4">
      <x v="257"/>
      <x v="293"/>
      <x v="211"/>
      <x v="216"/>
      <x v="190"/>
      <x v="191"/>
      <x v="1"/>
      <x v="1"/>
    </i>
    <i>
      <x v="10"/>
      <x/>
      <x/>
      <x v="6"/>
      <x v="196"/>
      <x v="60"/>
      <x v="5"/>
      <x v="6"/>
      <x/>
      <x/>
      <x v="1"/>
      <x/>
    </i>
    <i r="4">
      <x v="197"/>
      <x v="490"/>
      <x v="39"/>
      <x v="40"/>
      <x/>
      <x/>
      <x v="1"/>
      <x/>
    </i>
    <i r="4">
      <x v="198"/>
      <x v="273"/>
      <x v="44"/>
      <x v="44"/>
      <x/>
      <x/>
      <x v="1"/>
      <x/>
    </i>
    <i r="4">
      <x v="207"/>
      <x v="53"/>
      <x v="7"/>
      <x v="14"/>
      <x v="4"/>
      <x v="9"/>
      <x v="1"/>
      <x v="1"/>
    </i>
    <i r="4">
      <x v="208"/>
      <x v="97"/>
      <x v="14"/>
      <x v="32"/>
      <x v="10"/>
      <x v="16"/>
      <x v="1"/>
      <x v="1"/>
    </i>
    <i r="4">
      <x v="209"/>
      <x v="98"/>
      <x v="23"/>
      <x v="37"/>
      <x v="17"/>
      <x v="25"/>
      <x v="1"/>
      <x v="1"/>
    </i>
    <i r="4">
      <x v="210"/>
      <x v="374"/>
      <x v="33"/>
      <x v="39"/>
      <x v="28"/>
      <x v="28"/>
      <x v="1"/>
      <x v="1"/>
    </i>
    <i r="4">
      <x v="211"/>
      <x v="54"/>
      <x v="40"/>
      <x v="42"/>
      <x v="27"/>
      <x v="31"/>
      <x v="1"/>
      <x v="1"/>
    </i>
    <i r="4">
      <x v="212"/>
      <x v="8"/>
      <x v="41"/>
      <x v="45"/>
      <x v="32"/>
      <x v="34"/>
      <x v="1"/>
      <x/>
    </i>
    <i r="2">
      <x v="1"/>
      <x v="4"/>
      <x v="199"/>
      <x v="297"/>
      <x v="85"/>
      <x v="88"/>
      <x/>
      <x/>
      <x v="1"/>
      <x/>
    </i>
    <i r="4">
      <x v="200"/>
      <x v="88"/>
      <x v="96"/>
      <x v="102"/>
      <x/>
      <x/>
      <x v="1"/>
      <x/>
    </i>
    <i r="4">
      <x v="201"/>
      <x v="481"/>
      <x v="155"/>
      <x v="155"/>
      <x/>
      <x/>
      <x v="1"/>
      <x/>
    </i>
    <i r="4">
      <x v="202"/>
      <x v="502"/>
      <x v="223"/>
      <x v="223"/>
      <x/>
      <x/>
      <x v="1"/>
      <x v="1"/>
    </i>
    <i r="4">
      <x v="203"/>
      <x v="365"/>
      <x v="171"/>
      <x v="172"/>
      <x/>
      <x/>
      <x v="1"/>
      <x/>
    </i>
    <i r="4">
      <x v="204"/>
      <x v="222"/>
      <x v="203"/>
      <x v="203"/>
      <x/>
      <x/>
      <x v="1"/>
      <x v="1"/>
    </i>
    <i r="4">
      <x v="205"/>
      <x v="491"/>
      <x v="233"/>
      <x v="233"/>
      <x/>
      <x/>
      <x v="1"/>
      <x/>
    </i>
    <i r="4">
      <x v="213"/>
      <x v="78"/>
      <x v="75"/>
      <x v="79"/>
      <x v="55"/>
      <x v="57"/>
      <x v="1"/>
      <x v="1"/>
    </i>
    <i r="4">
      <x v="215"/>
      <x v="78"/>
      <x v="77"/>
      <x v="80"/>
      <x v="60"/>
      <x v="61"/>
      <x v="1"/>
      <x v="1"/>
    </i>
    <i r="4">
      <x v="216"/>
      <x v="78"/>
      <x v="78"/>
      <x v="83"/>
      <x v="61"/>
      <x v="62"/>
      <x v="1"/>
      <x v="1"/>
    </i>
    <i r="4">
      <x v="217"/>
      <x v="78"/>
      <x v="81"/>
      <x v="86"/>
      <x v="62"/>
      <x v="67"/>
      <x v="1"/>
      <x v="1"/>
    </i>
    <i r="4">
      <x v="218"/>
      <x/>
      <x v="86"/>
      <x v="89"/>
      <x/>
      <x/>
      <x v="1"/>
      <x/>
    </i>
    <i r="6">
      <x v="89"/>
      <x v="92"/>
      <x/>
      <x/>
      <x v="1"/>
      <x/>
    </i>
    <i r="5">
      <x v="72"/>
      <x v="84"/>
      <x v="87"/>
      <x v="67"/>
      <x v="70"/>
      <x v="1"/>
      <x v="1"/>
    </i>
    <i r="4">
      <x v="219"/>
      <x v="286"/>
      <x v="87"/>
      <x v="90"/>
      <x/>
      <x/>
      <x v="1"/>
      <x v="1"/>
    </i>
    <i r="4">
      <x v="220"/>
      <x/>
      <x v="90"/>
      <x v="95"/>
      <x v="74"/>
      <x v="75"/>
      <x v="1"/>
      <x/>
    </i>
    <i r="5">
      <x v="94"/>
      <x v="88"/>
      <x v="91"/>
      <x v="71"/>
      <x v="72"/>
      <x v="1"/>
      <x/>
    </i>
    <i r="4">
      <x v="221"/>
      <x v="295"/>
      <x v="93"/>
      <x v="97"/>
      <x v="75"/>
      <x v="76"/>
      <x v="1"/>
      <x/>
    </i>
    <i r="4">
      <x v="222"/>
      <x v="295"/>
      <x v="95"/>
      <x v="103"/>
      <x v="76"/>
      <x v="80"/>
      <x v="1"/>
      <x/>
    </i>
    <i r="4">
      <x v="223"/>
      <x v="88"/>
      <x v="102"/>
      <x v="105"/>
      <x v="80"/>
      <x v="81"/>
      <x v="1"/>
      <x/>
    </i>
    <i r="4">
      <x v="224"/>
      <x v="88"/>
      <x v="104"/>
      <x v="109"/>
      <x v="82"/>
      <x v="85"/>
      <x v="1"/>
      <x/>
    </i>
    <i r="4">
      <x v="225"/>
      <x v="294"/>
      <x v="108"/>
      <x v="111"/>
      <x v="85"/>
      <x v="111"/>
      <x v="1"/>
      <x/>
    </i>
    <i r="4">
      <x v="226"/>
      <x v="408"/>
      <x v="109"/>
      <x v="112"/>
      <x v="110"/>
      <x v="110"/>
      <x v="1"/>
      <x v="1"/>
    </i>
    <i r="4">
      <x v="227"/>
      <x/>
      <x/>
      <x/>
      <x v="116"/>
      <x v="118"/>
      <x v="1"/>
      <x/>
    </i>
    <i r="5">
      <x v="26"/>
      <x v="111"/>
      <x v="123"/>
      <x v="112"/>
      <x v="115"/>
      <x v="1"/>
      <x v="1"/>
    </i>
    <i r="4">
      <x v="228"/>
      <x v="345"/>
      <x v="123"/>
      <x v="125"/>
      <x v="119"/>
      <x v="121"/>
      <x v="1"/>
      <x/>
    </i>
    <i r="4">
      <x v="229"/>
      <x v="345"/>
      <x v="117"/>
      <x v="119"/>
      <x v="115"/>
      <x v="116"/>
      <x v="1"/>
      <x v="1"/>
    </i>
    <i r="4">
      <x v="230"/>
      <x v="66"/>
      <x v="126"/>
      <x v="127"/>
      <x v="123"/>
      <x v="123"/>
      <x v="1"/>
      <x/>
    </i>
    <i r="4">
      <x v="231"/>
      <x v="228"/>
      <x v="128"/>
      <x v="137"/>
      <x v="126"/>
      <x v="129"/>
      <x v="1"/>
      <x v="1"/>
    </i>
    <i r="4">
      <x v="232"/>
      <x v="337"/>
      <x v="136"/>
      <x v="136"/>
      <x v="131"/>
      <x v="130"/>
      <x v="1"/>
      <x/>
    </i>
    <i r="4">
      <x v="233"/>
      <x v="117"/>
      <x v="137"/>
      <x v="140"/>
      <x v="132"/>
      <x v="131"/>
      <x v="1"/>
      <x/>
    </i>
    <i r="4">
      <x v="234"/>
      <x v="485"/>
      <x v="140"/>
      <x v="141"/>
      <x v="133"/>
      <x v="134"/>
      <x v="1"/>
      <x/>
    </i>
    <i r="4">
      <x v="235"/>
      <x v="407"/>
      <x v="141"/>
      <x v="142"/>
      <x v="137"/>
      <x v="137"/>
      <x v="1"/>
      <x/>
    </i>
    <i r="4">
      <x v="236"/>
      <x v="323"/>
      <x v="142"/>
      <x v="145"/>
      <x v="139"/>
      <x v="140"/>
      <x v="1"/>
      <x v="1"/>
    </i>
    <i r="4">
      <x v="237"/>
      <x v="431"/>
      <x v="145"/>
      <x v="146"/>
      <x v="142"/>
      <x v="142"/>
      <x v="1"/>
      <x/>
    </i>
    <i r="4">
      <x v="239"/>
      <x/>
      <x/>
      <x/>
      <x v="152"/>
      <x v="150"/>
      <x v="1"/>
      <x/>
    </i>
    <i r="5">
      <x v="43"/>
      <x v="148"/>
      <x v="153"/>
      <x v="146"/>
      <x v="148"/>
      <x v="1"/>
      <x/>
    </i>
    <i r="4">
      <x v="240"/>
      <x v="114"/>
      <x/>
      <x/>
      <x v="151"/>
      <x v="149"/>
      <x v="1"/>
      <x/>
    </i>
    <i r="4">
      <x v="241"/>
      <x v="18"/>
      <x v="153"/>
      <x v="154"/>
      <x v="154"/>
      <x v="151"/>
      <x v="1"/>
      <x/>
    </i>
    <i r="4">
      <x v="242"/>
      <x v="459"/>
      <x v="157"/>
      <x v="158"/>
      <x v="157"/>
      <x v="154"/>
      <x v="1"/>
      <x/>
    </i>
    <i r="4">
      <x v="243"/>
      <x v="155"/>
      <x v="158"/>
      <x v="158"/>
      <x v="158"/>
      <x v="157"/>
      <x v="1"/>
      <x/>
    </i>
    <i r="4">
      <x v="244"/>
      <x v="181"/>
      <x v="159"/>
      <x v="159"/>
      <x v="160"/>
      <x v="158"/>
      <x v="1"/>
      <x/>
    </i>
    <i r="4">
      <x v="245"/>
      <x v="366"/>
      <x v="160"/>
      <x v="160"/>
      <x v="161"/>
      <x v="159"/>
      <x v="1"/>
      <x/>
    </i>
    <i r="4">
      <x v="246"/>
      <x v="129"/>
      <x v="156"/>
      <x v="156"/>
      <x v="155"/>
      <x v="153"/>
      <x v="1"/>
      <x/>
    </i>
    <i r="4">
      <x v="248"/>
      <x v="95"/>
      <x v="166"/>
      <x v="170"/>
      <x v="168"/>
      <x v="168"/>
      <x v="1"/>
      <x/>
    </i>
    <i r="4">
      <x v="249"/>
      <x v="21"/>
      <x v="170"/>
      <x v="171"/>
      <x v="170"/>
      <x v="169"/>
      <x v="1"/>
      <x v="1"/>
    </i>
    <i r="4">
      <x v="250"/>
      <x v="378"/>
      <x v="172"/>
      <x v="176"/>
      <x v="171"/>
      <x v="172"/>
      <x v="1"/>
      <x/>
    </i>
    <i r="4">
      <x v="251"/>
      <x v="222"/>
      <x v="201"/>
      <x v="202"/>
      <x/>
      <x/>
      <x v="1"/>
      <x v="1"/>
    </i>
    <i r="4">
      <x v="252"/>
      <x/>
      <x v="187"/>
      <x v="201"/>
      <x v="178"/>
      <x v="178"/>
      <x v="1"/>
      <x/>
    </i>
    <i r="5">
      <x v="222"/>
      <x v="176"/>
      <x v="178"/>
      <x v="173"/>
      <x v="174"/>
      <x v="1"/>
      <x v="1"/>
    </i>
    <i r="4">
      <x v="253"/>
      <x v="34"/>
      <x v="177"/>
      <x v="187"/>
      <x v="175"/>
      <x v="177"/>
      <x v="1"/>
      <x v="1"/>
    </i>
    <i r="4">
      <x v="254"/>
      <x v="52"/>
      <x v="202"/>
      <x v="204"/>
      <x v="179"/>
      <x v="179"/>
      <x v="1"/>
      <x v="1"/>
    </i>
    <i r="4">
      <x v="255"/>
      <x v="223"/>
      <x v="204"/>
      <x v="209"/>
      <x v="180"/>
      <x v="187"/>
      <x v="1"/>
      <x v="1"/>
    </i>
    <i r="4">
      <x v="258"/>
      <x/>
      <x/>
      <x/>
      <x v="195"/>
      <x v="196"/>
      <x v="1"/>
      <x/>
    </i>
    <i r="5">
      <x v="502"/>
      <x v="215"/>
      <x v="221"/>
      <x v="191"/>
      <x v="193"/>
      <x v="1"/>
      <x v="1"/>
    </i>
    <i r="4">
      <x v="259"/>
      <x/>
      <x/>
      <x/>
      <x v="197"/>
      <x v="198"/>
      <x v="1"/>
      <x/>
    </i>
    <i r="5">
      <x v="472"/>
      <x v="222"/>
      <x v="225"/>
      <x v="194"/>
      <x v="194"/>
      <x v="1"/>
      <x v="1"/>
    </i>
    <i r="4">
      <x v="260"/>
      <x/>
      <x v="229"/>
      <x v="229"/>
      <x v="202"/>
      <x v="202"/>
      <x v="1"/>
      <x/>
    </i>
    <i r="5">
      <x v="304"/>
      <x v="225"/>
      <x v="227"/>
      <x v="199"/>
      <x v="200"/>
      <x v="1"/>
      <x v="1"/>
    </i>
    <i r="4">
      <x v="261"/>
      <x v="477"/>
      <x v="227"/>
      <x v="228"/>
      <x v="201"/>
      <x v="201"/>
      <x v="1"/>
      <x v="1"/>
    </i>
    <i r="4">
      <x v="262"/>
      <x v="304"/>
      <x v="230"/>
      <x v="232"/>
      <x v="203"/>
      <x v="204"/>
      <x v="1"/>
      <x v="1"/>
    </i>
    <i r="4">
      <x v="263"/>
      <x v="76"/>
      <x v="232"/>
      <x v="234"/>
      <x v="205"/>
      <x v="205"/>
      <x v="1"/>
      <x/>
    </i>
    <i r="4">
      <x v="265"/>
      <x v="491"/>
      <x v="237"/>
      <x v="238"/>
      <x v="209"/>
      <x v="209"/>
      <x v="1"/>
      <x/>
    </i>
    <i r="4">
      <x v="267"/>
      <x v="330"/>
      <x v="239"/>
      <x v="240"/>
      <x v="213"/>
      <x v="213"/>
      <x v="1"/>
      <x v="1"/>
    </i>
    <i>
      <x v="11"/>
      <x v="10"/>
      <x v="1"/>
      <x v="4"/>
      <x v="270"/>
      <x v="78"/>
      <x/>
      <x/>
      <x v="56"/>
      <x v="56"/>
      <x/>
      <x v="1"/>
    </i>
    <i r="4">
      <x v="271"/>
      <x v="369"/>
      <x/>
      <x/>
      <x v="57"/>
      <x v="58"/>
      <x/>
      <x/>
    </i>
    <i r="4">
      <x v="272"/>
      <x v="153"/>
      <x/>
      <x/>
      <x v="58"/>
      <x v="60"/>
      <x/>
      <x/>
    </i>
    <i r="4">
      <x v="273"/>
      <x/>
      <x/>
      <x/>
      <x v="63"/>
      <x v="63"/>
      <x/>
      <x/>
    </i>
    <i r="5">
      <x v="436"/>
      <x/>
      <x/>
      <x v="64"/>
      <x v="65"/>
      <x/>
      <x/>
    </i>
    <i r="4">
      <x v="274"/>
      <x v="298"/>
      <x/>
      <x/>
      <x v="69"/>
      <x v="69"/>
      <x/>
      <x/>
    </i>
    <i r="4">
      <x v="275"/>
      <x v="162"/>
      <x/>
      <x/>
      <x v="70"/>
      <x v="71"/>
      <x/>
      <x/>
    </i>
    <i r="4">
      <x v="276"/>
      <x v="429"/>
      <x/>
      <x/>
      <x v="72"/>
      <x v="73"/>
      <x/>
      <x/>
    </i>
    <i r="4">
      <x v="277"/>
      <x v="354"/>
      <x/>
      <x/>
      <x v="143"/>
      <x v="141"/>
      <x/>
      <x/>
    </i>
    <i r="4">
      <x v="278"/>
      <x v="398"/>
      <x/>
      <x/>
      <x v="156"/>
      <x v="152"/>
      <x/>
      <x/>
    </i>
    <i r="4">
      <x v="279"/>
      <x v="491"/>
      <x/>
      <x/>
      <x v="212"/>
      <x v="211"/>
      <x/>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1108">
    <format dxfId="4400">
      <pivotArea field="9" type="button" dataOnly="0" labelOnly="1" outline="0" axis="axisRow" fieldPosition="6"/>
    </format>
    <format dxfId="4399">
      <pivotArea field="10" type="button" dataOnly="0" labelOnly="1" outline="0" axis="axisRow" fieldPosition="7"/>
    </format>
    <format dxfId="4398">
      <pivotArea field="12" type="button" dataOnly="0" labelOnly="1" outline="0" axis="axisRow" fieldPosition="8"/>
    </format>
    <format dxfId="4397">
      <pivotArea field="13" type="button" dataOnly="0" labelOnly="1" outline="0" axis="axisRow" fieldPosition="9"/>
    </format>
    <format dxfId="4396">
      <pivotArea dataOnly="0" labelOnly="1" outline="0" fieldPosition="0">
        <references count="1">
          <reference field="4294967294" count="2">
            <x v="0"/>
            <x v="1"/>
          </reference>
        </references>
      </pivotArea>
    </format>
    <format dxfId="4395">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4394">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4393">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4392">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4391">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4390">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4389">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4388">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4387">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4386">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4385">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4384">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4383">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4382">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4381">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4380">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4379">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4378">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4377">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4376">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4375">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4374">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4373">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4372">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4371">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4370">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4369">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4368">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4367">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4366">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4365">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4364">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4363">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4362">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4361">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4360">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4359">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4358">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4357">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4356">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4355">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4354">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4353">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4352">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4351">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50">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4349">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4348">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4347">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4346">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4345">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4344">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4343">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4342">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4341">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40">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4339">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4338">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4337">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4336">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4335">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4334">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4333">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4332">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4331">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4330">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4329">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4328">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4327">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4326">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4325">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4324">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4323">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2">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4321">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0">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4319">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4318">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4317">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4316">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4315">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4314">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4313">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4312">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4311">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4310">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4309">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4308">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4307">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4306">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4305">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4304">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4303">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4302">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4301">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4300">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4299">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4298">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4297">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4296">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4295">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4294">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4293">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4292">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4291">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4290">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4289">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4288">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4287">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4286">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4285">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4284">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4283">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4282">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4281">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4280">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4279">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4278">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4277">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4276">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4275">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4274">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4273">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4272">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4271">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4270">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4269">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4268">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4267">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4266">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65">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4264">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4263">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4262">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4261">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4260">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4259">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4258">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4257">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4256">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55">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4254">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4253">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4252">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4251">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4250">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4249">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4248">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4247">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4246">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4245">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4244">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4243">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4242">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4241">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4240">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4239">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8">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4237">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6">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4235">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4234">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4233">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4232">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4231">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4230">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4229">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4228">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4227">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4226">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4225">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4224">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4223">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4222">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4221">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4220">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4219">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4218">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4217">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4216">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4215">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4214">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4213">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4212">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4211">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4210">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4209">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4208">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4207">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4206">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4205">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4204">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4203">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4202">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4201">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4200">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4199">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4198">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4197">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4196">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4195">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4194">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4193">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4192">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4191">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4190">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4189">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4188">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4187">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4186">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4185">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4184">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4183">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4182">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4181">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4180">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4179">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4178">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4177">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4176">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4175">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4174">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4173">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4172">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4171">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4170">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4169">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4168">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4167">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4166">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4165">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4164">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4163">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4162">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4161">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4160">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4159">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4158">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4157">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4156">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4155">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4154">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4153">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4152">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4151">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4150">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4149">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4148">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4147">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4146">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4145">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4144">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4143">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4142">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4141">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4140">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4139">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4138">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4137">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4136">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4135">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4134">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4133">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4132">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4131">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4130">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4129">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4128">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4127">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4126">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4125">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4124">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4123">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4122">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4121">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4120">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4119">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4118">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4117">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4116">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4115">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4114">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4113">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4112">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4111">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4110">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4109">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4108">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4107">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4106">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4105">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4104">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4103">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4102">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4101">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4100">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4099">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4098">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4097">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4096">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4095">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4094">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4093">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4092">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4091">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4090">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4089">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4088">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4087">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4086">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4085">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4084">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4083">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4082">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4081">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4080">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4079">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4078">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4077">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4076">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4075">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4074">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4073">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4072">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4071">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4070">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4069">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4068">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4067">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4066">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4065">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4064">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4063">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4062">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4061">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4060">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4059">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4058">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4057">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4056">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4055">
      <pivotArea outline="0" collapsedLevelsAreSubtotals="1" fieldPosition="0"/>
    </format>
    <format dxfId="4054">
      <pivotArea field="4" type="button" dataOnly="0" labelOnly="1" outline="0" axis="axisRow" fieldPosition="0"/>
    </format>
    <format dxfId="4053">
      <pivotArea field="5" type="button" dataOnly="0" labelOnly="1" outline="0" axis="axisRow" fieldPosition="1"/>
    </format>
    <format dxfId="4052">
      <pivotArea field="2" type="button" dataOnly="0" labelOnly="1" outline="0" axis="axisRow" fieldPosition="2"/>
    </format>
    <format dxfId="4051">
      <pivotArea field="62" type="button" dataOnly="0" labelOnly="1" outline="0" axis="axisRow" fieldPosition="3"/>
    </format>
    <format dxfId="4050">
      <pivotArea field="1" type="button" dataOnly="0" labelOnly="1" outline="0" axis="axisRow" fieldPosition="4"/>
    </format>
    <format dxfId="4049">
      <pivotArea field="6" type="button" dataOnly="0" labelOnly="1" outline="0" axis="axisRow" fieldPosition="5"/>
    </format>
    <format dxfId="4048">
      <pivotArea field="9" type="button" dataOnly="0" labelOnly="1" outline="0" axis="axisRow" fieldPosition="6"/>
    </format>
    <format dxfId="4047">
      <pivotArea field="10" type="button" dataOnly="0" labelOnly="1" outline="0" axis="axisRow" fieldPosition="7"/>
    </format>
    <format dxfId="4046">
      <pivotArea field="12" type="button" dataOnly="0" labelOnly="1" outline="0" axis="axisRow" fieldPosition="8"/>
    </format>
    <format dxfId="4045">
      <pivotArea field="13" type="button" dataOnly="0" labelOnly="1" outline="0" axis="axisRow" fieldPosition="9"/>
    </format>
    <format dxfId="4044">
      <pivotArea field="57" type="button" dataOnly="0" labelOnly="1" outline="0" axis="axisRow" fieldPosition="10"/>
    </format>
    <format dxfId="4043">
      <pivotArea field="58" type="button" dataOnly="0" labelOnly="1" outline="0" axis="axisRow" fieldPosition="11"/>
    </format>
    <format dxfId="4042">
      <pivotArea dataOnly="0" labelOnly="1" outline="0" fieldPosition="0">
        <references count="1">
          <reference field="4" count="7">
            <x v="0"/>
            <x v="2"/>
            <x v="4"/>
            <x v="6"/>
            <x v="9"/>
            <x v="10"/>
            <x v="11"/>
          </reference>
        </references>
      </pivotArea>
    </format>
    <format dxfId="4041">
      <pivotArea dataOnly="0" labelOnly="1" grandRow="1" outline="0" fieldPosition="0"/>
    </format>
    <format dxfId="4040">
      <pivotArea dataOnly="0" labelOnly="1" outline="0" fieldPosition="0">
        <references count="2">
          <reference field="4" count="1" selected="0">
            <x v="0"/>
          </reference>
          <reference field="5" count="1">
            <x v="6"/>
          </reference>
        </references>
      </pivotArea>
    </format>
    <format dxfId="4039">
      <pivotArea dataOnly="0" labelOnly="1" outline="0" fieldPosition="0">
        <references count="2">
          <reference field="4" count="1" selected="0">
            <x v="2"/>
          </reference>
          <reference field="5" count="1">
            <x v="2"/>
          </reference>
        </references>
      </pivotArea>
    </format>
    <format dxfId="4038">
      <pivotArea dataOnly="0" labelOnly="1" outline="0" fieldPosition="0">
        <references count="2">
          <reference field="4" count="1" selected="0">
            <x v="4"/>
          </reference>
          <reference field="5" count="1">
            <x v="7"/>
          </reference>
        </references>
      </pivotArea>
    </format>
    <format dxfId="4037">
      <pivotArea dataOnly="0" labelOnly="1" outline="0" fieldPosition="0">
        <references count="2">
          <reference field="4" count="1" selected="0">
            <x v="6"/>
          </reference>
          <reference field="5" count="1">
            <x v="9"/>
          </reference>
        </references>
      </pivotArea>
    </format>
    <format dxfId="4036">
      <pivotArea dataOnly="0" labelOnly="1" outline="0" fieldPosition="0">
        <references count="2">
          <reference field="4" count="1" selected="0">
            <x v="9"/>
          </reference>
          <reference field="5" count="1">
            <x v="12"/>
          </reference>
        </references>
      </pivotArea>
    </format>
    <format dxfId="4035">
      <pivotArea dataOnly="0" labelOnly="1" outline="0" fieldPosition="0">
        <references count="2">
          <reference field="4" count="1" selected="0">
            <x v="10"/>
          </reference>
          <reference field="5" count="1">
            <x v="0"/>
          </reference>
        </references>
      </pivotArea>
    </format>
    <format dxfId="4034">
      <pivotArea dataOnly="0" labelOnly="1" outline="0" fieldPosition="0">
        <references count="2">
          <reference field="4" count="1" selected="0">
            <x v="11"/>
          </reference>
          <reference field="5" count="1">
            <x v="10"/>
          </reference>
        </references>
      </pivotArea>
    </format>
    <format dxfId="4033">
      <pivotArea dataOnly="0" labelOnly="1" outline="0" fieldPosition="0">
        <references count="3">
          <reference field="2" count="1">
            <x v="1"/>
          </reference>
          <reference field="4" count="1" selected="0">
            <x v="0"/>
          </reference>
          <reference field="5" count="1" selected="0">
            <x v="6"/>
          </reference>
        </references>
      </pivotArea>
    </format>
    <format dxfId="4032">
      <pivotArea dataOnly="0" labelOnly="1" outline="0" fieldPosition="0">
        <references count="3">
          <reference field="2" count="2">
            <x v="0"/>
            <x v="1"/>
          </reference>
          <reference field="4" count="1" selected="0">
            <x v="10"/>
          </reference>
          <reference field="5" count="1" selected="0">
            <x v="0"/>
          </reference>
        </references>
      </pivotArea>
    </format>
    <format dxfId="403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4030">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4029">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4028">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402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4026">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4025">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4024">
      <pivotArea dataOnly="0" labelOnly="1" outline="0" fieldPosition="0">
        <references count="5">
          <reference field="1" count="1">
            <x v="235"/>
          </reference>
          <reference field="2" count="1" selected="0">
            <x v="1"/>
          </reference>
          <reference field="4" count="1" selected="0">
            <x v="9"/>
          </reference>
          <reference field="5" count="1" selected="0">
            <x v="12"/>
          </reference>
          <reference field="62" count="1" selected="0">
            <x v="4"/>
          </reference>
        </references>
      </pivotArea>
    </format>
    <format dxfId="4023">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402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402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4020">
      <pivotArea dataOnly="0" labelOnly="1" outline="0" fieldPosition="0">
        <references count="5">
          <reference field="1" count="10">
            <x v="270"/>
            <x v="271"/>
            <x v="272"/>
            <x v="273"/>
            <x v="274"/>
            <x v="275"/>
            <x v="276"/>
            <x v="277"/>
            <x v="278"/>
            <x v="279"/>
          </reference>
          <reference field="2" count="1" selected="0">
            <x v="1"/>
          </reference>
          <reference field="4" count="1" selected="0">
            <x v="11"/>
          </reference>
          <reference field="5" count="1" selected="0">
            <x v="10"/>
          </reference>
          <reference field="62" count="1" selected="0">
            <x v="4"/>
          </reference>
        </references>
      </pivotArea>
    </format>
    <format dxfId="4019">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4018">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4017">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4016">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4015">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4014">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3">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4012">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1">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4010">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4009">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4008">
      <pivotArea dataOnly="0" labelOnly="1" outline="0" fieldPosition="0">
        <references count="6">
          <reference field="1" count="1" selected="0">
            <x v="235"/>
          </reference>
          <reference field="2" count="1" selected="0">
            <x v="1"/>
          </reference>
          <reference field="4" count="1" selected="0">
            <x v="9"/>
          </reference>
          <reference field="5" count="1" selected="0">
            <x v="12"/>
          </reference>
          <reference field="6" count="1">
            <x v="407"/>
          </reference>
          <reference field="62" count="1" selected="0">
            <x v="4"/>
          </reference>
        </references>
      </pivotArea>
    </format>
    <format dxfId="4007">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4006">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4005">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4004">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4003">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4002">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4001">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4000">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999">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998">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997">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96">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995">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994">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993">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92">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91">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990">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989">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988">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987">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986">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85">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984">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983">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982">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981">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980">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979">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978">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977">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976">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975">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974">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973">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972">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971">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970">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969">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968">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967">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966">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965">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964">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63">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962">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961">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960">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959">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958">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957">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956">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955">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954">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953">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52">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951">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950">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949">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948">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2">
            <x v="0"/>
            <x v="436"/>
          </reference>
          <reference field="62" count="1" selected="0">
            <x v="4"/>
          </reference>
        </references>
      </pivotArea>
    </format>
    <format dxfId="3947">
      <pivotArea dataOnly="0" labelOnly="1" outline="0" fieldPosition="0">
        <references count="6">
          <reference field="1" count="1" selected="0">
            <x v="274"/>
          </reference>
          <reference field="2" count="1" selected="0">
            <x v="1"/>
          </reference>
          <reference field="4" count="1" selected="0">
            <x v="11"/>
          </reference>
          <reference field="5" count="1" selected="0">
            <x v="10"/>
          </reference>
          <reference field="6" count="1">
            <x v="298"/>
          </reference>
          <reference field="62" count="1" selected="0">
            <x v="4"/>
          </reference>
        </references>
      </pivotArea>
    </format>
    <format dxfId="3946">
      <pivotArea dataOnly="0" labelOnly="1" outline="0" fieldPosition="0">
        <references count="6">
          <reference field="1" count="1" selected="0">
            <x v="275"/>
          </reference>
          <reference field="2" count="1" selected="0">
            <x v="1"/>
          </reference>
          <reference field="4" count="1" selected="0">
            <x v="11"/>
          </reference>
          <reference field="5" count="1" selected="0">
            <x v="10"/>
          </reference>
          <reference field="6" count="1">
            <x v="162"/>
          </reference>
          <reference field="62" count="1" selected="0">
            <x v="4"/>
          </reference>
        </references>
      </pivotArea>
    </format>
    <format dxfId="3945">
      <pivotArea dataOnly="0" labelOnly="1" outline="0" fieldPosition="0">
        <references count="6">
          <reference field="1" count="1" selected="0">
            <x v="276"/>
          </reference>
          <reference field="2" count="1" selected="0">
            <x v="1"/>
          </reference>
          <reference field="4" count="1" selected="0">
            <x v="11"/>
          </reference>
          <reference field="5" count="1" selected="0">
            <x v="10"/>
          </reference>
          <reference field="6" count="1">
            <x v="429"/>
          </reference>
          <reference field="62" count="1" selected="0">
            <x v="4"/>
          </reference>
        </references>
      </pivotArea>
    </format>
    <format dxfId="3944">
      <pivotArea dataOnly="0" labelOnly="1" outline="0" fieldPosition="0">
        <references count="6">
          <reference field="1" count="1" selected="0">
            <x v="277"/>
          </reference>
          <reference field="2" count="1" selected="0">
            <x v="1"/>
          </reference>
          <reference field="4" count="1" selected="0">
            <x v="11"/>
          </reference>
          <reference field="5" count="1" selected="0">
            <x v="10"/>
          </reference>
          <reference field="6" count="1">
            <x v="354"/>
          </reference>
          <reference field="62" count="1" selected="0">
            <x v="4"/>
          </reference>
        </references>
      </pivotArea>
    </format>
    <format dxfId="3943">
      <pivotArea dataOnly="0" labelOnly="1" outline="0" fieldPosition="0">
        <references count="6">
          <reference field="1" count="1" selected="0">
            <x v="278"/>
          </reference>
          <reference field="2" count="1" selected="0">
            <x v="1"/>
          </reference>
          <reference field="4" count="1" selected="0">
            <x v="11"/>
          </reference>
          <reference field="5" count="1" selected="0">
            <x v="10"/>
          </reference>
          <reference field="6" count="1">
            <x v="398"/>
          </reference>
          <reference field="62" count="1" selected="0">
            <x v="4"/>
          </reference>
        </references>
      </pivotArea>
    </format>
    <format dxfId="3942">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3941">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3940">
      <pivotArea dataOnly="0" labelOnly="1" outline="0" fieldPosition="0">
        <references count="7">
          <reference field="1" count="1" selected="0">
            <x v="257"/>
          </reference>
          <reference field="2" count="1" selected="0">
            <x v="1"/>
          </reference>
          <reference field="4" count="1" selected="0">
            <x v="0"/>
          </reference>
          <reference field="5" count="1" selected="0">
            <x v="6"/>
          </reference>
          <reference field="6" count="1" selected="0">
            <x v="293"/>
          </reference>
          <reference field="9" count="1">
            <x v="211"/>
          </reference>
          <reference field="62" count="1" selected="0">
            <x v="4"/>
          </reference>
        </references>
      </pivotArea>
    </format>
    <format dxfId="3939">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3938">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3937">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3936">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3935">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3934">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3933">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3932">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3931">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3930">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3929">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3928">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3927">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3926">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3925">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3924">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3923">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3922">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3921">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3920">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3919">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3918">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3917">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3916">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3915">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3914">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3913">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3912">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3911">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3910">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3909">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3908">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3907">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3906">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3905">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3904">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3903">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3902">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3901">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3900">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3899">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3898">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3897">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96">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3895">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3894">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3893">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3892">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3891">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3890">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3889">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3888">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3887">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86">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3885">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3884">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3883">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3882">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3881">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3880">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3879">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3878">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3877">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3876">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3875">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3874">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3873">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3872">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3871">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3870">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3869">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8">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3867">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6">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3865">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3864">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3863">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3862">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3861">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3860">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3859">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3858">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3857">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3856">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3855">
      <pivotArea dataOnly="0" labelOnly="1" outline="0" fieldPosition="0">
        <references count="8">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x v="216"/>
          </reference>
          <reference field="62" count="1" selected="0">
            <x v="4"/>
          </reference>
        </references>
      </pivotArea>
    </format>
    <format dxfId="3854">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3853">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3852">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3851">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3850">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3849">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3848">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3847">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846">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3845">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3844">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3843">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3842">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3841">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3840">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3839">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3838">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3837">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3836">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3835">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3834">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3833">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3832">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3831">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3830">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3829">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3828">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3827">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3826">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3825">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3824">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3823">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3822">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3821">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3820">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3819">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3818">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3817">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3816">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3815">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3814">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3813">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3812">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3811">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10">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3809">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3808">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3807">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3806">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3805">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3804">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3803">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3802">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3801">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00">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3799">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3798">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3797">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3796">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3795">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3794">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3793">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3792">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3791">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3790">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3789">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3788">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3787">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3786">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3785">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3784">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3">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3782">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1">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3780">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3779">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3778">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3777">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3776">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3775">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3774">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3773">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3772">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3771">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3770">
      <pivotArea dataOnly="0" labelOnly="1" outline="0" fieldPosition="0">
        <references count="9">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x v="190"/>
          </reference>
          <reference field="62" count="1" selected="0">
            <x v="4"/>
          </reference>
        </references>
      </pivotArea>
    </format>
    <format dxfId="3769">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3768">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3767">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3766">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3765">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3764">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3763">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3762">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3761">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3760">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3759">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3758">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3757">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3756">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3755">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3754">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3753">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3752">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3751">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3750">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3749">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3748">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3747">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3746">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3745">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3744">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3743">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3742">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3741">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3740">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3739">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3738">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3737">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3736">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3735">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3734">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3733">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3732">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3731">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3730">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3729">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3728">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3727">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3726">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3725">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3724">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3723">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3722">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3721">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3720">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3719">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3718">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3717">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3716">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3715">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3714">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3713">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3712">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3711">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3710">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3709">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3708">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3707">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3706">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3705">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3704">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3703">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3702">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3701">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3700">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3699">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3698">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3697">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3696">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3695">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3694">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3693">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3692">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3691">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3690">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3689">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3688">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3687">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3686">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3685">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3684">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3683">
      <pivotArea dataOnly="0" labelOnly="1" outline="0" fieldPosition="0">
        <references count="10">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x v="191"/>
          </reference>
          <reference field="62" count="1" selected="0">
            <x v="4"/>
          </reference>
        </references>
      </pivotArea>
    </format>
    <format dxfId="3682">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3681">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3680">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3679">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3678">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3677">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3676">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3675">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3674">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3673">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3672">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3671">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3670">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3669">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3668">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3667">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3666">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3665">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3664">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3663">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3662">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3661">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3660">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3659">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3658">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3657">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3656">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3655">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3654">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3653">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3652">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3651">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3650">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3649">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3648">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3647">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3646">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3645">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3644">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3643">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3642">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3641">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3640">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3639">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3638">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3637">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3636">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3635">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3634">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3633">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3632">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3631">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3630">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3629">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3628">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3627">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3626">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3625">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3624">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3623">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3622">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3621">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3620">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3619">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3618">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3617">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3616">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3615">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3614">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3613">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3612">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3611">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3610">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3609">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3608">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3607">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3606">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3605">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3604">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3603">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3602">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3601">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3600">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3599">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3598">
      <pivotArea dataOnly="0" labelOnly="1" outline="0" fieldPosition="0">
        <references count="11">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x v="1"/>
          </reference>
          <reference field="62" count="1" selected="0">
            <x v="4"/>
          </reference>
        </references>
      </pivotArea>
    </format>
    <format dxfId="3597">
      <pivotArea dataOnly="0" labelOnly="1" outline="0" fieldPosition="0">
        <references count="11">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x v="0"/>
          </reference>
          <reference field="62" count="1" selected="0">
            <x v="4"/>
          </reference>
        </references>
      </pivotArea>
    </format>
    <format dxfId="3596">
      <pivotArea dataOnly="0" labelOnly="1" outline="0" fieldPosition="0">
        <references count="11">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x v="1"/>
          </reference>
          <reference field="62" count="1" selected="0">
            <x v="4"/>
          </reference>
        </references>
      </pivotArea>
    </format>
    <format dxfId="3595">
      <pivotArea dataOnly="0" labelOnly="1" outline="0" fieldPosition="0">
        <references count="11">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x v="0"/>
          </reference>
          <reference field="62" count="1" selected="0">
            <x v="4"/>
          </reference>
        </references>
      </pivotArea>
    </format>
    <format dxfId="3594">
      <pivotArea dataOnly="0" labelOnly="1" outline="0" fieldPosition="0">
        <references count="11">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x v="1"/>
          </reference>
          <reference field="62" count="1" selected="0">
            <x v="4"/>
          </reference>
        </references>
      </pivotArea>
    </format>
    <format dxfId="3593">
      <pivotArea dataOnly="0" labelOnly="1" outline="0" fieldPosition="0">
        <references count="11">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x v="0"/>
          </reference>
          <reference field="62" count="1" selected="0">
            <x v="4"/>
          </reference>
        </references>
      </pivotArea>
    </format>
    <format dxfId="3592">
      <pivotArea dataOnly="0" labelOnly="1" outline="0" fieldPosition="0">
        <references count="12">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91">
      <pivotArea dataOnly="0" labelOnly="1" outline="0" fieldPosition="0">
        <references count="12">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selected="0">
            <x v="166"/>
          </reference>
          <reference field="57" count="1" selected="0">
            <x v="1"/>
          </reference>
          <reference field="58" count="1">
            <x v="0"/>
          </reference>
          <reference field="62" count="1" selected="0">
            <x v="4"/>
          </reference>
        </references>
      </pivotArea>
    </format>
    <format dxfId="3590">
      <pivotArea dataOnly="0" labelOnly="1" outline="0" fieldPosition="0">
        <references count="12">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selected="0">
            <x v="191"/>
          </reference>
          <reference field="57" count="1" selected="0">
            <x v="1"/>
          </reference>
          <reference field="58" count="1">
            <x v="1"/>
          </reference>
          <reference field="62" count="1" selected="0">
            <x v="4"/>
          </reference>
        </references>
      </pivotArea>
    </format>
    <format dxfId="3589">
      <pivotArea dataOnly="0" labelOnly="1" outline="0" fieldPosition="0">
        <references count="12">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selected="0">
            <x v="0"/>
          </reference>
          <reference field="58" count="1">
            <x v="0"/>
          </reference>
          <reference field="62" count="1" selected="0">
            <x v="4"/>
          </reference>
        </references>
      </pivotArea>
    </format>
    <format dxfId="3588">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selected="0">
            <x v="1"/>
          </reference>
          <reference field="58" count="1">
            <x v="0"/>
          </reference>
          <reference field="62" count="1" selected="0">
            <x v="4"/>
          </reference>
        </references>
      </pivotArea>
    </format>
    <format dxfId="3587">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selected="0">
            <x v="208"/>
          </reference>
          <reference field="57" count="1" selected="0">
            <x v="1"/>
          </reference>
          <reference field="58" count="1">
            <x v="0"/>
          </reference>
          <reference field="62" count="1" selected="0">
            <x v="4"/>
          </reference>
        </references>
      </pivotArea>
    </format>
    <format dxfId="3586">
      <pivotArea dataOnly="0" labelOnly="1" outline="0" fieldPosition="0">
        <references count="12">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85">
      <pivotArea dataOnly="0" labelOnly="1" outline="0" fieldPosition="0">
        <references count="12">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selected="0">
            <x v="0"/>
          </reference>
          <reference field="58" count="1">
            <x v="0"/>
          </reference>
          <reference field="62" count="1" selected="0">
            <x v="4"/>
          </reference>
        </references>
      </pivotArea>
    </format>
    <format dxfId="3584">
      <pivotArea dataOnly="0" labelOnly="1" outline="0" fieldPosition="0">
        <references count="12">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selected="0">
            <x v="1"/>
          </reference>
          <reference field="58" count="1">
            <x v="0"/>
          </reference>
          <reference field="62" count="1" selected="0">
            <x v="4"/>
          </reference>
        </references>
      </pivotArea>
    </format>
    <format dxfId="3583">
      <pivotArea dataOnly="0" labelOnly="1" outline="0" fieldPosition="0">
        <references count="12">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selected="0">
            <x v="144"/>
          </reference>
          <reference field="57" count="1" selected="0">
            <x v="1"/>
          </reference>
          <reference field="58" count="1">
            <x v="0"/>
          </reference>
          <reference field="62" count="1" selected="0">
            <x v="4"/>
          </reference>
        </references>
      </pivotArea>
    </format>
    <format dxfId="3582">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selected="0">
            <x v="188"/>
          </reference>
          <reference field="57" count="1" selected="0">
            <x v="1"/>
          </reference>
          <reference field="58" count="1">
            <x v="0"/>
          </reference>
          <reference field="62" count="1" selected="0">
            <x v="4"/>
          </reference>
        </references>
      </pivotArea>
    </format>
    <format dxfId="3581">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selected="0">
            <x v="180"/>
          </reference>
          <reference field="57" count="1" selected="0">
            <x v="1"/>
          </reference>
          <reference field="58" count="1">
            <x v="1"/>
          </reference>
          <reference field="62" count="1" selected="0">
            <x v="4"/>
          </reference>
        </references>
      </pivotArea>
    </format>
    <format dxfId="3580">
      <pivotArea dataOnly="0" labelOnly="1" outline="0" fieldPosition="0">
        <references count="12">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selected="0">
            <x v="215"/>
          </reference>
          <reference field="57" count="1" selected="0">
            <x v="1"/>
          </reference>
          <reference field="58" count="1">
            <x v="1"/>
          </reference>
          <reference field="62" count="1" selected="0">
            <x v="4"/>
          </reference>
        </references>
      </pivotArea>
    </format>
    <format dxfId="3579">
      <pivotArea dataOnly="0" labelOnly="1" outline="0" fieldPosition="0">
        <references count="12">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selected="0">
            <x v="137"/>
          </reference>
          <reference field="57" count="1" selected="0">
            <x v="1"/>
          </reference>
          <reference field="58" count="1">
            <x v="0"/>
          </reference>
          <reference field="62" count="1" selected="0">
            <x v="4"/>
          </reference>
        </references>
      </pivotArea>
    </format>
    <format dxfId="3578">
      <pivotArea dataOnly="0" labelOnly="1" outline="0" fieldPosition="0">
        <references count="12">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7">
      <pivotArea dataOnly="0" labelOnly="1" outline="0" fieldPosition="0">
        <references count="12">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selected="0">
            <x v="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6">
      <pivotArea dataOnly="0" labelOnly="1" outline="0" fieldPosition="0">
        <references count="12">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selected="0">
            <x v="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5">
      <pivotArea dataOnly="0" labelOnly="1" outline="0" fieldPosition="0">
        <references count="12">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selected="0">
            <x v="9"/>
          </reference>
          <reference field="57" count="1" selected="0">
            <x v="1"/>
          </reference>
          <reference field="58" count="1">
            <x v="1"/>
          </reference>
          <reference field="62" count="1" selected="0">
            <x v="6"/>
          </reference>
        </references>
      </pivotArea>
    </format>
    <format dxfId="3574">
      <pivotArea dataOnly="0" labelOnly="1" outline="0" fieldPosition="0">
        <references count="12">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selected="0">
            <x v="16"/>
          </reference>
          <reference field="57" count="1" selected="0">
            <x v="1"/>
          </reference>
          <reference field="58" count="1">
            <x v="1"/>
          </reference>
          <reference field="62" count="1" selected="0">
            <x v="6"/>
          </reference>
        </references>
      </pivotArea>
    </format>
    <format dxfId="3573">
      <pivotArea dataOnly="0" labelOnly="1" outline="0" fieldPosition="0">
        <references count="12">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selected="0">
            <x v="25"/>
          </reference>
          <reference field="57" count="1" selected="0">
            <x v="1"/>
          </reference>
          <reference field="58" count="1">
            <x v="1"/>
          </reference>
          <reference field="62" count="1" selected="0">
            <x v="6"/>
          </reference>
        </references>
      </pivotArea>
    </format>
    <format dxfId="3572">
      <pivotArea dataOnly="0" labelOnly="1" outline="0" fieldPosition="0">
        <references count="12">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selected="0">
            <x v="28"/>
          </reference>
          <reference field="57" count="1" selected="0">
            <x v="1"/>
          </reference>
          <reference field="58" count="1">
            <x v="1"/>
          </reference>
          <reference field="62" count="1" selected="0">
            <x v="6"/>
          </reference>
        </references>
      </pivotArea>
    </format>
    <format dxfId="3571">
      <pivotArea dataOnly="0" labelOnly="1" outline="0" fieldPosition="0">
        <references count="12">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selected="0">
            <x v="31"/>
          </reference>
          <reference field="57" count="1" selected="0">
            <x v="1"/>
          </reference>
          <reference field="58" count="1">
            <x v="1"/>
          </reference>
          <reference field="62" count="1" selected="0">
            <x v="6"/>
          </reference>
        </references>
      </pivotArea>
    </format>
    <format dxfId="3570">
      <pivotArea dataOnly="0" labelOnly="1" outline="0" fieldPosition="0">
        <references count="12">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selected="0">
            <x v="34"/>
          </reference>
          <reference field="57" count="1" selected="0">
            <x v="1"/>
          </reference>
          <reference field="58" count="1">
            <x v="0"/>
          </reference>
          <reference field="62" count="1" selected="0">
            <x v="6"/>
          </reference>
        </references>
      </pivotArea>
    </format>
    <format dxfId="3569">
      <pivotArea dataOnly="0" labelOnly="1" outline="0" fieldPosition="0">
        <references count="12">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8">
      <pivotArea dataOnly="0" labelOnly="1" outline="0" fieldPosition="0">
        <references count="12">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selected="0">
            <x v="10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7">
      <pivotArea dataOnly="0" labelOnly="1" outline="0" fieldPosition="0">
        <references count="12">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selected="0">
            <x v="15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6">
      <pivotArea dataOnly="0" labelOnly="1" outline="0" fieldPosition="0">
        <references count="12">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selected="0">
            <x v="22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5">
      <pivotArea dataOnly="0" labelOnly="1" outline="0" fieldPosition="0">
        <references count="12">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selected="0">
            <x v="17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4">
      <pivotArea dataOnly="0" labelOnly="1" outline="0" fieldPosition="0">
        <references count="12">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selected="0">
            <x v="20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3">
      <pivotArea dataOnly="0" labelOnly="1" outline="0" fieldPosition="0">
        <references count="12">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selected="0">
            <x v="23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2">
      <pivotArea dataOnly="0" labelOnly="1" outline="0" fieldPosition="0">
        <references count="12">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selected="0">
            <x v="57"/>
          </reference>
          <reference field="57" count="1" selected="0">
            <x v="1"/>
          </reference>
          <reference field="58" count="1">
            <x v="1"/>
          </reference>
          <reference field="62" count="1" selected="0">
            <x v="4"/>
          </reference>
        </references>
      </pivotArea>
    </format>
    <format dxfId="3561">
      <pivotArea dataOnly="0" labelOnly="1" outline="0" fieldPosition="0">
        <references count="12">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selected="0">
            <x v="61"/>
          </reference>
          <reference field="57" count="1" selected="0">
            <x v="1"/>
          </reference>
          <reference field="58" count="1">
            <x v="1"/>
          </reference>
          <reference field="62" count="1" selected="0">
            <x v="4"/>
          </reference>
        </references>
      </pivotArea>
    </format>
    <format dxfId="3560">
      <pivotArea dataOnly="0" labelOnly="1" outline="0" fieldPosition="0">
        <references count="12">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selected="0">
            <x v="62"/>
          </reference>
          <reference field="57" count="1" selected="0">
            <x v="1"/>
          </reference>
          <reference field="58" count="1">
            <x v="1"/>
          </reference>
          <reference field="62" count="1" selected="0">
            <x v="4"/>
          </reference>
        </references>
      </pivotArea>
    </format>
    <format dxfId="3559">
      <pivotArea dataOnly="0" labelOnly="1" outline="0" fieldPosition="0">
        <references count="12">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selected="0">
            <x v="67"/>
          </reference>
          <reference field="57" count="1" selected="0">
            <x v="1"/>
          </reference>
          <reference field="58" count="1">
            <x v="1"/>
          </reference>
          <reference field="62" count="1" selected="0">
            <x v="4"/>
          </reference>
        </references>
      </pivotArea>
    </format>
    <format dxfId="3558">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7">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selected="0">
            <x v="9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6">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selected="0">
            <x v="70"/>
          </reference>
          <reference field="57" count="1" selected="0">
            <x v="1"/>
          </reference>
          <reference field="58" count="1">
            <x v="1"/>
          </reference>
          <reference field="62" count="1" selected="0">
            <x v="4"/>
          </reference>
        </references>
      </pivotArea>
    </format>
    <format dxfId="3555">
      <pivotArea dataOnly="0" labelOnly="1" outline="0" fieldPosition="0">
        <references count="12">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54">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selected="0">
            <x v="75"/>
          </reference>
          <reference field="57" count="1" selected="0">
            <x v="1"/>
          </reference>
          <reference field="58" count="1">
            <x v="0"/>
          </reference>
          <reference field="62" count="1" selected="0">
            <x v="4"/>
          </reference>
        </references>
      </pivotArea>
    </format>
    <format dxfId="3553">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selected="0">
            <x v="72"/>
          </reference>
          <reference field="57" count="1" selected="0">
            <x v="1"/>
          </reference>
          <reference field="58" count="1">
            <x v="0"/>
          </reference>
          <reference field="62" count="1" selected="0">
            <x v="4"/>
          </reference>
        </references>
      </pivotArea>
    </format>
    <format dxfId="3552">
      <pivotArea dataOnly="0" labelOnly="1" outline="0" fieldPosition="0">
        <references count="12">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selected="0">
            <x v="76"/>
          </reference>
          <reference field="57" count="1" selected="0">
            <x v="1"/>
          </reference>
          <reference field="58" count="1">
            <x v="0"/>
          </reference>
          <reference field="62" count="1" selected="0">
            <x v="4"/>
          </reference>
        </references>
      </pivotArea>
    </format>
    <format dxfId="3551">
      <pivotArea dataOnly="0" labelOnly="1" outline="0" fieldPosition="0">
        <references count="12">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selected="0">
            <x v="80"/>
          </reference>
          <reference field="57" count="1" selected="0">
            <x v="1"/>
          </reference>
          <reference field="58" count="1">
            <x v="0"/>
          </reference>
          <reference field="62" count="1" selected="0">
            <x v="4"/>
          </reference>
        </references>
      </pivotArea>
    </format>
    <format dxfId="3550">
      <pivotArea dataOnly="0" labelOnly="1" outline="0" fieldPosition="0">
        <references count="12">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selected="0">
            <x v="81"/>
          </reference>
          <reference field="57" count="1" selected="0">
            <x v="1"/>
          </reference>
          <reference field="58" count="1">
            <x v="0"/>
          </reference>
          <reference field="62" count="1" selected="0">
            <x v="4"/>
          </reference>
        </references>
      </pivotArea>
    </format>
    <format dxfId="3549">
      <pivotArea dataOnly="0" labelOnly="1" outline="0" fieldPosition="0">
        <references count="12">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selected="0">
            <x v="85"/>
          </reference>
          <reference field="57" count="1" selected="0">
            <x v="1"/>
          </reference>
          <reference field="58" count="1">
            <x v="0"/>
          </reference>
          <reference field="62" count="1" selected="0">
            <x v="4"/>
          </reference>
        </references>
      </pivotArea>
    </format>
    <format dxfId="3548">
      <pivotArea dataOnly="0" labelOnly="1" outline="0" fieldPosition="0">
        <references count="12">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selected="0">
            <x v="111"/>
          </reference>
          <reference field="57" count="1" selected="0">
            <x v="1"/>
          </reference>
          <reference field="58" count="1">
            <x v="0"/>
          </reference>
          <reference field="62" count="1" selected="0">
            <x v="4"/>
          </reference>
        </references>
      </pivotArea>
    </format>
    <format dxfId="3547">
      <pivotArea dataOnly="0" labelOnly="1" outline="0" fieldPosition="0">
        <references count="12">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selected="0">
            <x v="110"/>
          </reference>
          <reference field="57" count="1" selected="0">
            <x v="1"/>
          </reference>
          <reference field="58" count="1">
            <x v="1"/>
          </reference>
          <reference field="62" count="1" selected="0">
            <x v="4"/>
          </reference>
        </references>
      </pivotArea>
    </format>
    <format dxfId="3546">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selected="0">
            <x v="118"/>
          </reference>
          <reference field="57" count="1" selected="0">
            <x v="1"/>
          </reference>
          <reference field="58" count="1">
            <x v="0"/>
          </reference>
          <reference field="62" count="1" selected="0">
            <x v="4"/>
          </reference>
        </references>
      </pivotArea>
    </format>
    <format dxfId="3545">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selected="0">
            <x v="115"/>
          </reference>
          <reference field="57" count="1" selected="0">
            <x v="1"/>
          </reference>
          <reference field="58" count="1">
            <x v="1"/>
          </reference>
          <reference field="62" count="1" selected="0">
            <x v="4"/>
          </reference>
        </references>
      </pivotArea>
    </format>
    <format dxfId="3544">
      <pivotArea dataOnly="0" labelOnly="1" outline="0" fieldPosition="0">
        <references count="12">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selected="0">
            <x v="121"/>
          </reference>
          <reference field="57" count="1" selected="0">
            <x v="1"/>
          </reference>
          <reference field="58" count="1">
            <x v="0"/>
          </reference>
          <reference field="62" count="1" selected="0">
            <x v="4"/>
          </reference>
        </references>
      </pivotArea>
    </format>
    <format dxfId="3543">
      <pivotArea dataOnly="0" labelOnly="1" outline="0" fieldPosition="0">
        <references count="12">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selected="0">
            <x v="116"/>
          </reference>
          <reference field="57" count="1" selected="0">
            <x v="1"/>
          </reference>
          <reference field="58" count="1">
            <x v="1"/>
          </reference>
          <reference field="62" count="1" selected="0">
            <x v="4"/>
          </reference>
        </references>
      </pivotArea>
    </format>
    <format dxfId="3542">
      <pivotArea dataOnly="0" labelOnly="1" outline="0" fieldPosition="0">
        <references count="12">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selected="0">
            <x v="123"/>
          </reference>
          <reference field="57" count="1" selected="0">
            <x v="1"/>
          </reference>
          <reference field="58" count="1">
            <x v="0"/>
          </reference>
          <reference field="62" count="1" selected="0">
            <x v="4"/>
          </reference>
        </references>
      </pivotArea>
    </format>
    <format dxfId="3541">
      <pivotArea dataOnly="0" labelOnly="1" outline="0" fieldPosition="0">
        <references count="12">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selected="0">
            <x v="129"/>
          </reference>
          <reference field="57" count="1" selected="0">
            <x v="1"/>
          </reference>
          <reference field="58" count="1">
            <x v="1"/>
          </reference>
          <reference field="62" count="1" selected="0">
            <x v="4"/>
          </reference>
        </references>
      </pivotArea>
    </format>
    <format dxfId="3540">
      <pivotArea dataOnly="0" labelOnly="1" outline="0" fieldPosition="0">
        <references count="12">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selected="0">
            <x v="130"/>
          </reference>
          <reference field="57" count="1" selected="0">
            <x v="1"/>
          </reference>
          <reference field="58" count="1">
            <x v="0"/>
          </reference>
          <reference field="62" count="1" selected="0">
            <x v="4"/>
          </reference>
        </references>
      </pivotArea>
    </format>
    <format dxfId="3539">
      <pivotArea dataOnly="0" labelOnly="1" outline="0" fieldPosition="0">
        <references count="12">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selected="0">
            <x v="131"/>
          </reference>
          <reference field="57" count="1" selected="0">
            <x v="1"/>
          </reference>
          <reference field="58" count="1">
            <x v="0"/>
          </reference>
          <reference field="62" count="1" selected="0">
            <x v="4"/>
          </reference>
        </references>
      </pivotArea>
    </format>
    <format dxfId="3538">
      <pivotArea dataOnly="0" labelOnly="1" outline="0" fieldPosition="0">
        <references count="12">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selected="0">
            <x v="134"/>
          </reference>
          <reference field="57" count="1" selected="0">
            <x v="1"/>
          </reference>
          <reference field="58" count="1">
            <x v="0"/>
          </reference>
          <reference field="62" count="1" selected="0">
            <x v="4"/>
          </reference>
        </references>
      </pivotArea>
    </format>
    <format dxfId="3537">
      <pivotArea dataOnly="0" labelOnly="1" outline="0" fieldPosition="0">
        <references count="12">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selected="0">
            <x v="140"/>
          </reference>
          <reference field="57" count="1" selected="0">
            <x v="1"/>
          </reference>
          <reference field="58" count="1">
            <x v="1"/>
          </reference>
          <reference field="62" count="1" selected="0">
            <x v="4"/>
          </reference>
        </references>
      </pivotArea>
    </format>
    <format dxfId="3536">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selected="0">
            <x v="150"/>
          </reference>
          <reference field="57" count="1" selected="0">
            <x v="1"/>
          </reference>
          <reference field="58" count="1">
            <x v="0"/>
          </reference>
          <reference field="62" count="1" selected="0">
            <x v="4"/>
          </reference>
        </references>
      </pivotArea>
    </format>
    <format dxfId="3535">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selected="0">
            <x v="148"/>
          </reference>
          <reference field="57" count="1" selected="0">
            <x v="1"/>
          </reference>
          <reference field="58" count="1">
            <x v="0"/>
          </reference>
          <reference field="62" count="1" selected="0">
            <x v="4"/>
          </reference>
        </references>
      </pivotArea>
    </format>
    <format dxfId="3534">
      <pivotArea dataOnly="0" labelOnly="1" outline="0" fieldPosition="0">
        <references count="12">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selected="0">
            <x v="149"/>
          </reference>
          <reference field="57" count="1" selected="0">
            <x v="1"/>
          </reference>
          <reference field="58" count="1">
            <x v="0"/>
          </reference>
          <reference field="62" count="1" selected="0">
            <x v="4"/>
          </reference>
        </references>
      </pivotArea>
    </format>
    <format dxfId="3533">
      <pivotArea dataOnly="0" labelOnly="1" outline="0" fieldPosition="0">
        <references count="12">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selected="0">
            <x v="151"/>
          </reference>
          <reference field="57" count="1" selected="0">
            <x v="1"/>
          </reference>
          <reference field="58" count="1">
            <x v="0"/>
          </reference>
          <reference field="62" count="1" selected="0">
            <x v="4"/>
          </reference>
        </references>
      </pivotArea>
    </format>
    <format dxfId="3532">
      <pivotArea dataOnly="0" labelOnly="1" outline="0" fieldPosition="0">
        <references count="12">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selected="0">
            <x v="154"/>
          </reference>
          <reference field="57" count="1" selected="0">
            <x v="1"/>
          </reference>
          <reference field="58" count="1">
            <x v="0"/>
          </reference>
          <reference field="62" count="1" selected="0">
            <x v="4"/>
          </reference>
        </references>
      </pivotArea>
    </format>
    <format dxfId="3531">
      <pivotArea dataOnly="0" labelOnly="1" outline="0" fieldPosition="0">
        <references count="12">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selected="0">
            <x v="157"/>
          </reference>
          <reference field="57" count="1" selected="0">
            <x v="1"/>
          </reference>
          <reference field="58" count="1">
            <x v="0"/>
          </reference>
          <reference field="62" count="1" selected="0">
            <x v="4"/>
          </reference>
        </references>
      </pivotArea>
    </format>
    <format dxfId="3530">
      <pivotArea dataOnly="0" labelOnly="1" outline="0" fieldPosition="0">
        <references count="12">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selected="0">
            <x v="158"/>
          </reference>
          <reference field="57" count="1" selected="0">
            <x v="1"/>
          </reference>
          <reference field="58" count="1">
            <x v="0"/>
          </reference>
          <reference field="62" count="1" selected="0">
            <x v="4"/>
          </reference>
        </references>
      </pivotArea>
    </format>
    <format dxfId="3529">
      <pivotArea dataOnly="0" labelOnly="1" outline="0" fieldPosition="0">
        <references count="12">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selected="0">
            <x v="159"/>
          </reference>
          <reference field="57" count="1" selected="0">
            <x v="1"/>
          </reference>
          <reference field="58" count="1">
            <x v="0"/>
          </reference>
          <reference field="62" count="1" selected="0">
            <x v="4"/>
          </reference>
        </references>
      </pivotArea>
    </format>
    <format dxfId="3528">
      <pivotArea dataOnly="0" labelOnly="1" outline="0" fieldPosition="0">
        <references count="12">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selected="0">
            <x v="153"/>
          </reference>
          <reference field="57" count="1" selected="0">
            <x v="1"/>
          </reference>
          <reference field="58" count="1">
            <x v="0"/>
          </reference>
          <reference field="62" count="1" selected="0">
            <x v="4"/>
          </reference>
        </references>
      </pivotArea>
    </format>
    <format dxfId="3527">
      <pivotArea dataOnly="0" labelOnly="1" outline="0" fieldPosition="0">
        <references count="12">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selected="0">
            <x v="168"/>
          </reference>
          <reference field="57" count="1" selected="0">
            <x v="1"/>
          </reference>
          <reference field="58" count="1">
            <x v="0"/>
          </reference>
          <reference field="62" count="1" selected="0">
            <x v="4"/>
          </reference>
        </references>
      </pivotArea>
    </format>
    <format dxfId="3526">
      <pivotArea dataOnly="0" labelOnly="1" outline="0" fieldPosition="0">
        <references count="12">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selected="0">
            <x v="169"/>
          </reference>
          <reference field="57" count="1" selected="0">
            <x v="1"/>
          </reference>
          <reference field="58" count="1">
            <x v="1"/>
          </reference>
          <reference field="62" count="1" selected="0">
            <x v="4"/>
          </reference>
        </references>
      </pivotArea>
    </format>
    <format dxfId="3525">
      <pivotArea dataOnly="0" labelOnly="1" outline="0" fieldPosition="0">
        <references count="12">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selected="0">
            <x v="172"/>
          </reference>
          <reference field="57" count="1" selected="0">
            <x v="1"/>
          </reference>
          <reference field="58" count="1">
            <x v="0"/>
          </reference>
          <reference field="62" count="1" selected="0">
            <x v="4"/>
          </reference>
        </references>
      </pivotArea>
    </format>
    <format dxfId="3524">
      <pivotArea dataOnly="0" labelOnly="1" outline="0" fieldPosition="0">
        <references count="12">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23">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selected="0">
            <x v="178"/>
          </reference>
          <reference field="57" count="1" selected="0">
            <x v="1"/>
          </reference>
          <reference field="58" count="1">
            <x v="0"/>
          </reference>
          <reference field="62" count="1" selected="0">
            <x v="4"/>
          </reference>
        </references>
      </pivotArea>
    </format>
    <format dxfId="3522">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selected="0">
            <x v="174"/>
          </reference>
          <reference field="57" count="1" selected="0">
            <x v="1"/>
          </reference>
          <reference field="58" count="1">
            <x v="1"/>
          </reference>
          <reference field="62" count="1" selected="0">
            <x v="4"/>
          </reference>
        </references>
      </pivotArea>
    </format>
    <format dxfId="3521">
      <pivotArea dataOnly="0" labelOnly="1" outline="0" fieldPosition="0">
        <references count="12">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selected="0">
            <x v="177"/>
          </reference>
          <reference field="57" count="1" selected="0">
            <x v="1"/>
          </reference>
          <reference field="58" count="1">
            <x v="1"/>
          </reference>
          <reference field="62" count="1" selected="0">
            <x v="4"/>
          </reference>
        </references>
      </pivotArea>
    </format>
    <format dxfId="3520">
      <pivotArea dataOnly="0" labelOnly="1" outline="0" fieldPosition="0">
        <references count="12">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selected="0">
            <x v="179"/>
          </reference>
          <reference field="57" count="1" selected="0">
            <x v="1"/>
          </reference>
          <reference field="58" count="1">
            <x v="1"/>
          </reference>
          <reference field="62" count="1" selected="0">
            <x v="4"/>
          </reference>
        </references>
      </pivotArea>
    </format>
    <format dxfId="3519">
      <pivotArea dataOnly="0" labelOnly="1" outline="0" fieldPosition="0">
        <references count="12">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selected="0">
            <x v="187"/>
          </reference>
          <reference field="57" count="1" selected="0">
            <x v="1"/>
          </reference>
          <reference field="58" count="1">
            <x v="1"/>
          </reference>
          <reference field="62" count="1" selected="0">
            <x v="4"/>
          </reference>
        </references>
      </pivotArea>
    </format>
    <format dxfId="3518">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selected="0">
            <x v="196"/>
          </reference>
          <reference field="57" count="1" selected="0">
            <x v="1"/>
          </reference>
          <reference field="58" count="1">
            <x v="0"/>
          </reference>
          <reference field="62" count="1" selected="0">
            <x v="4"/>
          </reference>
        </references>
      </pivotArea>
    </format>
    <format dxfId="3517">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selected="0">
            <x v="193"/>
          </reference>
          <reference field="57" count="1" selected="0">
            <x v="1"/>
          </reference>
          <reference field="58" count="1">
            <x v="1"/>
          </reference>
          <reference field="62" count="1" selected="0">
            <x v="4"/>
          </reference>
        </references>
      </pivotArea>
    </format>
    <format dxfId="3516">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selected="0">
            <x v="198"/>
          </reference>
          <reference field="57" count="1" selected="0">
            <x v="1"/>
          </reference>
          <reference field="58" count="1">
            <x v="0"/>
          </reference>
          <reference field="62" count="1" selected="0">
            <x v="4"/>
          </reference>
        </references>
      </pivotArea>
    </format>
    <format dxfId="3515">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selected="0">
            <x v="194"/>
          </reference>
          <reference field="57" count="1" selected="0">
            <x v="1"/>
          </reference>
          <reference field="58" count="1">
            <x v="1"/>
          </reference>
          <reference field="62" count="1" selected="0">
            <x v="4"/>
          </reference>
        </references>
      </pivotArea>
    </format>
    <format dxfId="3514">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selected="0">
            <x v="202"/>
          </reference>
          <reference field="57" count="1" selected="0">
            <x v="1"/>
          </reference>
          <reference field="58" count="1">
            <x v="0"/>
          </reference>
          <reference field="62" count="1" selected="0">
            <x v="4"/>
          </reference>
        </references>
      </pivotArea>
    </format>
    <format dxfId="3513">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selected="0">
            <x v="200"/>
          </reference>
          <reference field="57" count="1" selected="0">
            <x v="1"/>
          </reference>
          <reference field="58" count="1">
            <x v="1"/>
          </reference>
          <reference field="62" count="1" selected="0">
            <x v="4"/>
          </reference>
        </references>
      </pivotArea>
    </format>
    <format dxfId="3512">
      <pivotArea dataOnly="0" labelOnly="1" outline="0" fieldPosition="0">
        <references count="12">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selected="0">
            <x v="201"/>
          </reference>
          <reference field="57" count="1" selected="0">
            <x v="1"/>
          </reference>
          <reference field="58" count="1">
            <x v="1"/>
          </reference>
          <reference field="62" count="1" selected="0">
            <x v="4"/>
          </reference>
        </references>
      </pivotArea>
    </format>
    <format dxfId="3511">
      <pivotArea dataOnly="0" labelOnly="1" outline="0" fieldPosition="0">
        <references count="12">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selected="0">
            <x v="204"/>
          </reference>
          <reference field="57" count="1" selected="0">
            <x v="1"/>
          </reference>
          <reference field="58" count="1">
            <x v="1"/>
          </reference>
          <reference field="62" count="1" selected="0">
            <x v="4"/>
          </reference>
        </references>
      </pivotArea>
    </format>
    <format dxfId="3510">
      <pivotArea dataOnly="0" labelOnly="1" outline="0" fieldPosition="0">
        <references count="12">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selected="0">
            <x v="205"/>
          </reference>
          <reference field="57" count="1" selected="0">
            <x v="1"/>
          </reference>
          <reference field="58" count="1">
            <x v="0"/>
          </reference>
          <reference field="62" count="1" selected="0">
            <x v="4"/>
          </reference>
        </references>
      </pivotArea>
    </format>
    <format dxfId="3509">
      <pivotArea dataOnly="0" labelOnly="1" outline="0" fieldPosition="0">
        <references count="12">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selected="0">
            <x v="209"/>
          </reference>
          <reference field="57" count="1" selected="0">
            <x v="1"/>
          </reference>
          <reference field="58" count="1">
            <x v="0"/>
          </reference>
          <reference field="62" count="1" selected="0">
            <x v="4"/>
          </reference>
        </references>
      </pivotArea>
    </format>
    <format dxfId="3508">
      <pivotArea dataOnly="0" labelOnly="1" outline="0" fieldPosition="0">
        <references count="12">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selected="0">
            <x v="213"/>
          </reference>
          <reference field="57" count="1" selected="0">
            <x v="1"/>
          </reference>
          <reference field="58" count="1">
            <x v="1"/>
          </reference>
          <reference field="62" count="1" selected="0">
            <x v="4"/>
          </reference>
        </references>
      </pivotArea>
    </format>
    <format dxfId="3507">
      <pivotArea dataOnly="0" labelOnly="1" outline="0" fieldPosition="0">
        <references count="12">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selected="0">
            <x v="0"/>
          </reference>
          <reference field="58" count="1">
            <x v="1"/>
          </reference>
          <reference field="62" count="1" selected="0">
            <x v="4"/>
          </reference>
        </references>
      </pivotArea>
    </format>
    <format dxfId="3506">
      <pivotArea dataOnly="0" labelOnly="1" outline="0" fieldPosition="0">
        <references count="12">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selected="0">
            <x v="58"/>
          </reference>
          <reference field="57" count="1" selected="0">
            <x v="0"/>
          </reference>
          <reference field="58" count="1">
            <x v="0"/>
          </reference>
          <reference field="62" count="1" selected="0">
            <x v="4"/>
          </reference>
        </references>
      </pivotArea>
    </format>
    <format dxfId="3505">
      <pivotArea dataOnly="0" labelOnly="1" outline="0" fieldPosition="0">
        <references count="12">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selected="0">
            <x v="60"/>
          </reference>
          <reference field="57" count="1" selected="0">
            <x v="0"/>
          </reference>
          <reference field="58" count="1">
            <x v="0"/>
          </reference>
          <reference field="62" count="1" selected="0">
            <x v="4"/>
          </reference>
        </references>
      </pivotArea>
    </format>
    <format dxfId="3504">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selected="0">
            <x v="63"/>
          </reference>
          <reference field="57" count="1" selected="0">
            <x v="0"/>
          </reference>
          <reference field="58" count="1">
            <x v="0"/>
          </reference>
          <reference field="62" count="1" selected="0">
            <x v="4"/>
          </reference>
        </references>
      </pivotArea>
    </format>
    <format dxfId="3503">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selected="0">
            <x v="65"/>
          </reference>
          <reference field="57" count="1" selected="0">
            <x v="0"/>
          </reference>
          <reference field="58" count="1">
            <x v="0"/>
          </reference>
          <reference field="62" count="1" selected="0">
            <x v="4"/>
          </reference>
        </references>
      </pivotArea>
    </format>
    <format dxfId="3502">
      <pivotArea dataOnly="0" labelOnly="1" outline="0" fieldPosition="0">
        <references count="12">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selected="0">
            <x v="69"/>
          </reference>
          <reference field="57" count="1" selected="0">
            <x v="0"/>
          </reference>
          <reference field="58" count="1">
            <x v="0"/>
          </reference>
          <reference field="62" count="1" selected="0">
            <x v="4"/>
          </reference>
        </references>
      </pivotArea>
    </format>
    <format dxfId="3501">
      <pivotArea dataOnly="0" labelOnly="1" outline="0" fieldPosition="0">
        <references count="12">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selected="0">
            <x v="71"/>
          </reference>
          <reference field="57" count="1" selected="0">
            <x v="0"/>
          </reference>
          <reference field="58" count="1">
            <x v="0"/>
          </reference>
          <reference field="62" count="1" selected="0">
            <x v="4"/>
          </reference>
        </references>
      </pivotArea>
    </format>
    <format dxfId="3500">
      <pivotArea dataOnly="0" labelOnly="1" outline="0" fieldPosition="0">
        <references count="12">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selected="0">
            <x v="73"/>
          </reference>
          <reference field="57" count="1" selected="0">
            <x v="0"/>
          </reference>
          <reference field="58" count="1">
            <x v="0"/>
          </reference>
          <reference field="62" count="1" selected="0">
            <x v="4"/>
          </reference>
        </references>
      </pivotArea>
    </format>
    <format dxfId="3499">
      <pivotArea dataOnly="0" labelOnly="1" outline="0" fieldPosition="0">
        <references count="12">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selected="0">
            <x v="141"/>
          </reference>
          <reference field="57" count="1" selected="0">
            <x v="0"/>
          </reference>
          <reference field="58" count="1">
            <x v="0"/>
          </reference>
          <reference field="62" count="1" selected="0">
            <x v="4"/>
          </reference>
        </references>
      </pivotArea>
    </format>
    <format dxfId="3498">
      <pivotArea dataOnly="0" labelOnly="1" outline="0" fieldPosition="0">
        <references count="12">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selected="0">
            <x v="152"/>
          </reference>
          <reference field="57" count="1" selected="0">
            <x v="0"/>
          </reference>
          <reference field="58" count="1">
            <x v="0"/>
          </reference>
          <reference field="62" count="1" selected="0">
            <x v="4"/>
          </reference>
        </references>
      </pivotArea>
    </format>
    <format dxfId="3497">
      <pivotArea dataOnly="0" labelOnly="1" outline="0" fieldPosition="0">
        <references count="12">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selected="0">
            <x v="211"/>
          </reference>
          <reference field="57" count="1" selected="0">
            <x v="0"/>
          </reference>
          <reference field="58" count="1">
            <x v="0"/>
          </reference>
          <reference field="62" count="1" selected="0">
            <x v="4"/>
          </reference>
        </references>
      </pivotArea>
    </format>
    <format dxfId="3496">
      <pivotArea dataOnly="0" labelOnly="1" outline="0" fieldPosition="0">
        <references count="1">
          <reference field="4294967294" count="2">
            <x v="0"/>
            <x v="1"/>
          </reference>
        </references>
      </pivotArea>
    </format>
    <format dxfId="3495">
      <pivotArea dataOnly="0" labelOnly="1" outline="0" fieldPosition="0">
        <references count="1">
          <reference field="4" count="1">
            <x v="10"/>
          </reference>
        </references>
      </pivotArea>
    </format>
    <format dxfId="3494">
      <pivotArea dataOnly="0" labelOnly="1" outline="0" fieldPosition="0">
        <references count="2">
          <reference field="4" count="1" selected="0">
            <x v="10"/>
          </reference>
          <reference field="5" count="1">
            <x v="0"/>
          </reference>
        </references>
      </pivotArea>
    </format>
    <format dxfId="3493">
      <pivotArea dataOnly="0" labelOnly="1" outline="0" fieldPosition="0">
        <references count="3">
          <reference field="2" count="1">
            <x v="0"/>
          </reference>
          <reference field="4" count="1" selected="0">
            <x v="10"/>
          </reference>
          <reference field="5" count="1" selected="0">
            <x v="0"/>
          </reference>
        </references>
      </pivotArea>
    </format>
    <format dxfId="3492">
      <pivotArea dataOnly="0" labelOnly="1" outline="0" offset="IV1:IV62" fieldPosition="0">
        <references count="3">
          <reference field="2" count="1">
            <x v="1"/>
          </reference>
          <reference field="4" count="1" selected="0">
            <x v="10"/>
          </reference>
          <reference field="5" count="1" selected="0">
            <x v="0"/>
          </reference>
        </references>
      </pivotArea>
    </format>
    <format dxfId="3491">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3490">
      <pivotArea dataOnly="0" labelOnly="1" outline="0" offset="IV1:IV62" fieldPosition="0">
        <references count="4">
          <reference field="2" count="1" selected="0">
            <x v="1"/>
          </reference>
          <reference field="4" count="1" selected="0">
            <x v="10"/>
          </reference>
          <reference field="5" count="1" selected="0">
            <x v="0"/>
          </reference>
          <reference field="62" count="1">
            <x v="4"/>
          </reference>
        </references>
      </pivotArea>
    </format>
    <format dxfId="3489">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488">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487">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486">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3485">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484">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483">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482">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481">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480">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479">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478">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477">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476">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75">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474">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473">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472">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71">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70">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469">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468">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467">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466">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465">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64">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463">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462">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461">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460">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459">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458">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457">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456">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455">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454">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453">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452">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451">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450">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449">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448">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447">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446">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445">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444">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443">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42">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441">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440">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439">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438">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437">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436">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435">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434">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433">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432">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31">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430">
      <pivotArea dataOnly="0" labelOnly="1" outline="0" fieldPosition="0">
        <references count="1">
          <reference field="4" count="1">
            <x v="0"/>
          </reference>
        </references>
      </pivotArea>
    </format>
    <format dxfId="3429">
      <pivotArea dataOnly="0" labelOnly="1" outline="0" fieldPosition="0">
        <references count="2">
          <reference field="4" count="1" selected="0">
            <x v="0"/>
          </reference>
          <reference field="5" count="1">
            <x v="6"/>
          </reference>
        </references>
      </pivotArea>
    </format>
    <format dxfId="3428">
      <pivotArea dataOnly="0" labelOnly="1" outline="0" offset="IV1:IV4" fieldPosition="0">
        <references count="3">
          <reference field="2" count="1">
            <x v="1"/>
          </reference>
          <reference field="4" count="1" selected="0">
            <x v="0"/>
          </reference>
          <reference field="5" count="1" selected="0">
            <x v="6"/>
          </reference>
        </references>
      </pivotArea>
    </format>
    <format dxfId="3427">
      <pivotArea dataOnly="0" labelOnly="1" outline="0" offset="IV1:IV4" fieldPosition="0">
        <references count="4">
          <reference field="2" count="1" selected="0">
            <x v="1"/>
          </reference>
          <reference field="4" count="1" selected="0">
            <x v="0"/>
          </reference>
          <reference field="5" count="1" selected="0">
            <x v="6"/>
          </reference>
          <reference field="62" count="1">
            <x v="4"/>
          </reference>
        </references>
      </pivotArea>
    </format>
    <format dxfId="3426">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3425">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342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42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42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421">
      <pivotArea dataOnly="0" labelOnly="1" outline="0" fieldPosition="0">
        <references count="1">
          <reference field="4" count="1">
            <x v="2"/>
          </reference>
        </references>
      </pivotArea>
    </format>
    <format dxfId="3420">
      <pivotArea dataOnly="0" labelOnly="1" outline="0" fieldPosition="0">
        <references count="2">
          <reference field="4" count="1" selected="0">
            <x v="2"/>
          </reference>
          <reference field="5" count="1">
            <x v="2"/>
          </reference>
        </references>
      </pivotArea>
    </format>
    <format dxfId="3419">
      <pivotArea dataOnly="0" labelOnly="1" outline="0" offset="IV5:IV6" fieldPosition="0">
        <references count="3">
          <reference field="2" count="1">
            <x v="1"/>
          </reference>
          <reference field="4" count="1" selected="0">
            <x v="0"/>
          </reference>
          <reference field="5" count="1" selected="0">
            <x v="6"/>
          </reference>
        </references>
      </pivotArea>
    </format>
    <format dxfId="3418">
      <pivotArea dataOnly="0" labelOnly="1" outline="0" offset="IV5:IV6" fieldPosition="0">
        <references count="4">
          <reference field="2" count="1" selected="0">
            <x v="1"/>
          </reference>
          <reference field="4" count="1" selected="0">
            <x v="0"/>
          </reference>
          <reference field="5" count="1" selected="0">
            <x v="6"/>
          </reference>
          <reference field="62" count="1">
            <x v="4"/>
          </reference>
        </references>
      </pivotArea>
    </format>
    <format dxfId="341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41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3415">
      <pivotArea dataOnly="0" labelOnly="1" outline="0" fieldPosition="0">
        <references count="1">
          <reference field="4" count="1">
            <x v="4"/>
          </reference>
        </references>
      </pivotArea>
    </format>
    <format dxfId="3414">
      <pivotArea dataOnly="0" labelOnly="1" outline="0" fieldPosition="0">
        <references count="2">
          <reference field="4" count="1" selected="0">
            <x v="4"/>
          </reference>
          <reference field="5" count="1">
            <x v="7"/>
          </reference>
        </references>
      </pivotArea>
    </format>
    <format dxfId="3413">
      <pivotArea dataOnly="0" labelOnly="1" outline="0" offset="IV7:IV9" fieldPosition="0">
        <references count="3">
          <reference field="2" count="1">
            <x v="1"/>
          </reference>
          <reference field="4" count="1" selected="0">
            <x v="0"/>
          </reference>
          <reference field="5" count="1" selected="0">
            <x v="6"/>
          </reference>
        </references>
      </pivotArea>
    </format>
    <format dxfId="3412">
      <pivotArea dataOnly="0" labelOnly="1" outline="0" offset="IV7:IV9" fieldPosition="0">
        <references count="4">
          <reference field="2" count="1" selected="0">
            <x v="1"/>
          </reference>
          <reference field="4" count="1" selected="0">
            <x v="0"/>
          </reference>
          <reference field="5" count="1" selected="0">
            <x v="6"/>
          </reference>
          <reference field="62" count="1">
            <x v="4"/>
          </reference>
        </references>
      </pivotArea>
    </format>
    <format dxfId="3411">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3410">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9">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408">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7">
      <pivotArea dataOnly="0" labelOnly="1" outline="0" fieldPosition="0">
        <references count="1">
          <reference field="4" count="1">
            <x v="6"/>
          </reference>
        </references>
      </pivotArea>
    </format>
    <format dxfId="3406">
      <pivotArea dataOnly="0" labelOnly="1" outline="0" fieldPosition="0">
        <references count="2">
          <reference field="4" count="1" selected="0">
            <x v="6"/>
          </reference>
          <reference field="5" count="1">
            <x v="9"/>
          </reference>
        </references>
      </pivotArea>
    </format>
    <format dxfId="3405">
      <pivotArea dataOnly="0" labelOnly="1" outline="0" offset="IV10:IV13" fieldPosition="0">
        <references count="3">
          <reference field="2" count="1">
            <x v="1"/>
          </reference>
          <reference field="4" count="1" selected="0">
            <x v="0"/>
          </reference>
          <reference field="5" count="1" selected="0">
            <x v="6"/>
          </reference>
        </references>
      </pivotArea>
    </format>
    <format dxfId="3404">
      <pivotArea dataOnly="0" labelOnly="1" outline="0" offset="IV10:IV13" fieldPosition="0">
        <references count="4">
          <reference field="2" count="1" selected="0">
            <x v="1"/>
          </reference>
          <reference field="4" count="1" selected="0">
            <x v="0"/>
          </reference>
          <reference field="5" count="1" selected="0">
            <x v="6"/>
          </reference>
          <reference field="62" count="1">
            <x v="4"/>
          </reference>
        </references>
      </pivotArea>
    </format>
    <format dxfId="3403">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3402">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3401">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400">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99">
      <pivotArea dataOnly="0" labelOnly="1" outline="0" offset="IV2:IV256" fieldPosition="0">
        <references count="1">
          <reference field="4" count="1">
            <x v="0"/>
          </reference>
        </references>
      </pivotArea>
    </format>
    <format dxfId="3398">
      <pivotArea dataOnly="0" labelOnly="1" outline="0" offset="IV2:IV256" fieldPosition="0">
        <references count="2">
          <reference field="4" count="1" selected="0">
            <x v="0"/>
          </reference>
          <reference field="5" count="1">
            <x v="6"/>
          </reference>
        </references>
      </pivotArea>
    </format>
    <format dxfId="3397">
      <pivotArea dataOnly="0" labelOnly="1" outline="0" offset="IV2:IV4" fieldPosition="0">
        <references count="3">
          <reference field="2" count="1">
            <x v="1"/>
          </reference>
          <reference field="4" count="1" selected="0">
            <x v="0"/>
          </reference>
          <reference field="5" count="1" selected="0">
            <x v="6"/>
          </reference>
        </references>
      </pivotArea>
    </format>
    <format dxfId="3396">
      <pivotArea dataOnly="0" labelOnly="1" outline="0" offset="IV2:IV4" fieldPosition="0">
        <references count="4">
          <reference field="2" count="1" selected="0">
            <x v="1"/>
          </reference>
          <reference field="4" count="1" selected="0">
            <x v="0"/>
          </reference>
          <reference field="5" count="1" selected="0">
            <x v="6"/>
          </reference>
          <reference field="62" count="1">
            <x v="4"/>
          </reference>
        </references>
      </pivotArea>
    </format>
    <format dxfId="3395">
      <pivotArea dataOnly="0" labelOnly="1" outline="0" fieldPosition="0">
        <references count="5">
          <reference field="1" count="3">
            <x v="247"/>
            <x v="257"/>
            <x v="264"/>
          </reference>
          <reference field="2" count="1" selected="0">
            <x v="1"/>
          </reference>
          <reference field="4" count="1" selected="0">
            <x v="0"/>
          </reference>
          <reference field="5" count="1" selected="0">
            <x v="6"/>
          </reference>
          <reference field="62" count="1" selected="0">
            <x v="4"/>
          </reference>
        </references>
      </pivotArea>
    </format>
    <format dxfId="339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39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39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391">
      <pivotArea dataOnly="0" labelOnly="1" outline="0" offset="IV256" fieldPosition="0">
        <references count="1">
          <reference field="4" count="1">
            <x v="2"/>
          </reference>
        </references>
      </pivotArea>
    </format>
    <format dxfId="3390">
      <pivotArea dataOnly="0" labelOnly="1" outline="0" offset="IV256" fieldPosition="0">
        <references count="2">
          <reference field="4" count="1" selected="0">
            <x v="2"/>
          </reference>
          <reference field="5" count="1">
            <x v="2"/>
          </reference>
        </references>
      </pivotArea>
    </format>
    <format dxfId="3389">
      <pivotArea dataOnly="0" labelOnly="1" outline="0" offset="IV6" fieldPosition="0">
        <references count="3">
          <reference field="2" count="1">
            <x v="1"/>
          </reference>
          <reference field="4" count="1" selected="0">
            <x v="0"/>
          </reference>
          <reference field="5" count="1" selected="0">
            <x v="6"/>
          </reference>
        </references>
      </pivotArea>
    </format>
    <format dxfId="3388">
      <pivotArea dataOnly="0" labelOnly="1" outline="0" offset="IV6" fieldPosition="0">
        <references count="4">
          <reference field="2" count="1" selected="0">
            <x v="1"/>
          </reference>
          <reference field="4" count="1" selected="0">
            <x v="0"/>
          </reference>
          <reference field="5" count="1" selected="0">
            <x v="6"/>
          </reference>
          <reference field="62" count="1">
            <x v="4"/>
          </reference>
        </references>
      </pivotArea>
    </format>
    <format dxfId="3387">
      <pivotArea dataOnly="0" labelOnly="1" outline="0" offset="IV256"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38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1">
            <x v="100"/>
          </reference>
          <reference field="62" count="1" selected="0">
            <x v="4"/>
          </reference>
        </references>
      </pivotArea>
    </format>
    <format dxfId="3385">
      <pivotArea dataOnly="0" labelOnly="1" outline="0" offset="IV2:IV256" fieldPosition="0">
        <references count="1">
          <reference field="4" count="1">
            <x v="4"/>
          </reference>
        </references>
      </pivotArea>
    </format>
    <format dxfId="3384">
      <pivotArea dataOnly="0" labelOnly="1" outline="0" offset="IV2:IV256" fieldPosition="0">
        <references count="2">
          <reference field="4" count="1" selected="0">
            <x v="4"/>
          </reference>
          <reference field="5" count="1">
            <x v="7"/>
          </reference>
        </references>
      </pivotArea>
    </format>
    <format dxfId="3383">
      <pivotArea dataOnly="0" labelOnly="1" outline="0" offset="IV8:IV9" fieldPosition="0">
        <references count="3">
          <reference field="2" count="1">
            <x v="1"/>
          </reference>
          <reference field="4" count="1" selected="0">
            <x v="0"/>
          </reference>
          <reference field="5" count="1" selected="0">
            <x v="6"/>
          </reference>
        </references>
      </pivotArea>
    </format>
    <format dxfId="3382">
      <pivotArea dataOnly="0" labelOnly="1" outline="0" offset="IV8:IV9" fieldPosition="0">
        <references count="4">
          <reference field="2" count="1" selected="0">
            <x v="1"/>
          </reference>
          <reference field="4" count="1" selected="0">
            <x v="0"/>
          </reference>
          <reference field="5" count="1" selected="0">
            <x v="6"/>
          </reference>
          <reference field="62" count="1">
            <x v="4"/>
          </reference>
        </references>
      </pivotArea>
    </format>
    <format dxfId="3381">
      <pivotArea dataOnly="0" labelOnly="1" outline="0" fieldPosition="0">
        <references count="5">
          <reference field="1" count="2">
            <x v="237"/>
            <x v="269"/>
          </reference>
          <reference field="2" count="1" selected="0">
            <x v="1"/>
          </reference>
          <reference field="4" count="1" selected="0">
            <x v="4"/>
          </reference>
          <reference field="5" count="1" selected="0">
            <x v="7"/>
          </reference>
          <reference field="62" count="1" selected="0">
            <x v="4"/>
          </reference>
        </references>
      </pivotArea>
    </format>
    <format dxfId="3380">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379">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378">
      <pivotArea dataOnly="0" labelOnly="1" outline="0" offset="IV2:IV256" fieldPosition="0">
        <references count="1">
          <reference field="4" count="1">
            <x v="6"/>
          </reference>
        </references>
      </pivotArea>
    </format>
    <format dxfId="3377">
      <pivotArea dataOnly="0" labelOnly="1" outline="0" offset="IV2:IV256" fieldPosition="0">
        <references count="2">
          <reference field="4" count="1" selected="0">
            <x v="6"/>
          </reference>
          <reference field="5" count="1">
            <x v="9"/>
          </reference>
        </references>
      </pivotArea>
    </format>
    <format dxfId="3376">
      <pivotArea dataOnly="0" labelOnly="1" outline="0" offset="IV11:IV13" fieldPosition="0">
        <references count="3">
          <reference field="2" count="1">
            <x v="1"/>
          </reference>
          <reference field="4" count="1" selected="0">
            <x v="0"/>
          </reference>
          <reference field="5" count="1" selected="0">
            <x v="6"/>
          </reference>
        </references>
      </pivotArea>
    </format>
    <format dxfId="3375">
      <pivotArea dataOnly="0" labelOnly="1" outline="0" offset="IV11:IV13" fieldPosition="0">
        <references count="4">
          <reference field="2" count="1" selected="0">
            <x v="1"/>
          </reference>
          <reference field="4" count="1" selected="0">
            <x v="0"/>
          </reference>
          <reference field="5" count="1" selected="0">
            <x v="6"/>
          </reference>
          <reference field="62" count="1">
            <x v="4"/>
          </reference>
        </references>
      </pivotArea>
    </format>
    <format dxfId="3374">
      <pivotArea dataOnly="0" labelOnly="1" outline="0" fieldPosition="0">
        <references count="5">
          <reference field="1" count="2">
            <x v="256"/>
            <x v="268"/>
          </reference>
          <reference field="2" count="1" selected="0">
            <x v="1"/>
          </reference>
          <reference field="4" count="1" selected="0">
            <x v="6"/>
          </reference>
          <reference field="5" count="1" selected="0">
            <x v="9"/>
          </reference>
          <reference field="62" count="1" selected="0">
            <x v="4"/>
          </reference>
        </references>
      </pivotArea>
    </format>
    <format dxfId="3373">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372">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71">
      <pivotArea dataOnly="0" labelOnly="1" outline="0" offset="IV2:IV256" fieldPosition="0">
        <references count="1">
          <reference field="4" count="1">
            <x v="10"/>
          </reference>
        </references>
      </pivotArea>
    </format>
    <format dxfId="3370">
      <pivotArea dataOnly="0" labelOnly="1" outline="0" offset="IV1:IV4" fieldPosition="0">
        <references count="1">
          <reference field="4" count="1">
            <x v="11"/>
          </reference>
        </references>
      </pivotArea>
    </format>
    <format dxfId="3369">
      <pivotArea dataOnly="0" labelOnly="1" outline="0" offset="IV2:IV256" fieldPosition="0">
        <references count="2">
          <reference field="4" count="1" selected="0">
            <x v="10"/>
          </reference>
          <reference field="5" count="1">
            <x v="0"/>
          </reference>
        </references>
      </pivotArea>
    </format>
    <format dxfId="3368">
      <pivotArea dataOnly="0" labelOnly="1" outline="0" offset="IV1:IV4" fieldPosition="0">
        <references count="2">
          <reference field="4" count="1" selected="0">
            <x v="11"/>
          </reference>
          <reference field="5" count="1">
            <x v="10"/>
          </reference>
        </references>
      </pivotArea>
    </format>
    <format dxfId="3367">
      <pivotArea dataOnly="0" labelOnly="1" outline="0" offset="IV2:IV256" fieldPosition="0">
        <references count="3">
          <reference field="2" count="1">
            <x v="0"/>
          </reference>
          <reference field="4" count="1" selected="0">
            <x v="10"/>
          </reference>
          <reference field="5" count="1" selected="0">
            <x v="0"/>
          </reference>
        </references>
      </pivotArea>
    </format>
    <format dxfId="3366">
      <pivotArea dataOnly="0" labelOnly="1" outline="0" offset="IV1:IV66" fieldPosition="0">
        <references count="3">
          <reference field="2" count="1">
            <x v="1"/>
          </reference>
          <reference field="4" count="1" selected="0">
            <x v="10"/>
          </reference>
          <reference field="5" count="1" selected="0">
            <x v="0"/>
          </reference>
        </references>
      </pivotArea>
    </format>
    <format dxfId="3365">
      <pivotArea dataOnly="0" labelOnly="1" outline="0" offset="IV2:IV256" fieldPosition="0">
        <references count="4">
          <reference field="2" count="1" selected="0">
            <x v="0"/>
          </reference>
          <reference field="4" count="1" selected="0">
            <x v="10"/>
          </reference>
          <reference field="5" count="1" selected="0">
            <x v="0"/>
          </reference>
          <reference field="62" count="1">
            <x v="6"/>
          </reference>
        </references>
      </pivotArea>
    </format>
    <format dxfId="3364">
      <pivotArea dataOnly="0" labelOnly="1" outline="0" offset="IV1:IV66" fieldPosition="0">
        <references count="4">
          <reference field="2" count="1" selected="0">
            <x v="1"/>
          </reference>
          <reference field="4" count="1" selected="0">
            <x v="10"/>
          </reference>
          <reference field="5" count="1" selected="0">
            <x v="0"/>
          </reference>
          <reference field="62" count="1">
            <x v="4"/>
          </reference>
        </references>
      </pivotArea>
    </format>
    <format dxfId="3363">
      <pivotArea dataOnly="0" labelOnly="1" outline="0" fieldPosition="0">
        <references count="5">
          <reference field="1" count="8">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36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36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360">
      <pivotArea dataOnly="0" labelOnly="1" outline="0" fieldPosition="0">
        <references count="5">
          <reference field="1" count="3">
            <x v="270"/>
            <x v="271"/>
            <x v="272"/>
          </reference>
          <reference field="2" count="1" selected="0">
            <x v="1"/>
          </reference>
          <reference field="4" count="1" selected="0">
            <x v="11"/>
          </reference>
          <reference field="5" count="1" selected="0">
            <x v="10"/>
          </reference>
          <reference field="62" count="1" selected="0">
            <x v="4"/>
          </reference>
        </references>
      </pivotArea>
    </format>
    <format dxfId="3359">
      <pivotArea dataOnly="0" labelOnly="1" outline="0" offset="IV1" fieldPosition="0">
        <references count="5">
          <reference field="1" count="1">
            <x v="273"/>
          </reference>
          <reference field="2" count="1" selected="0">
            <x v="1"/>
          </reference>
          <reference field="4" count="1" selected="0">
            <x v="11"/>
          </reference>
          <reference field="5" count="1" selected="0">
            <x v="10"/>
          </reference>
          <reference field="62" count="1" selected="0">
            <x v="4"/>
          </reference>
        </references>
      </pivotArea>
    </format>
    <format dxfId="3358">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357">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356">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355">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354">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353">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352">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351">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350">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349">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48">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347">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346">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345">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44">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43">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342">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341">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340">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339">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338">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37">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336">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335">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334">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333">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332">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331">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330">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329">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328">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327">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326">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325">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324">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323">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322">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321">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320">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319">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318">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317">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316">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15">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314">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313">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312">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311">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310">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309">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308">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307">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306">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305">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04">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303">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302">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301">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1">
            <x v="0"/>
          </reference>
          <reference field="62" count="1" selected="0">
            <x v="4"/>
          </reference>
        </references>
      </pivotArea>
    </format>
    <format dxfId="3300">
      <pivotArea dataOnly="0" labelOnly="1" outline="0" offset="IV1" fieldPosition="0">
        <references count="1">
          <reference field="4" count="1">
            <x v="11"/>
          </reference>
        </references>
      </pivotArea>
    </format>
    <format dxfId="3299">
      <pivotArea dataOnly="0" labelOnly="1" outline="0" offset="IV1" fieldPosition="0">
        <references count="2">
          <reference field="4" count="1" selected="0">
            <x v="11"/>
          </reference>
          <reference field="5" count="1">
            <x v="10"/>
          </reference>
        </references>
      </pivotArea>
    </format>
    <format dxfId="3298">
      <pivotArea dataOnly="0" labelOnly="1" outline="0" offset="IV63" fieldPosition="0">
        <references count="3">
          <reference field="2" count="1">
            <x v="1"/>
          </reference>
          <reference field="4" count="1" selected="0">
            <x v="10"/>
          </reference>
          <reference field="5" count="1" selected="0">
            <x v="0"/>
          </reference>
        </references>
      </pivotArea>
    </format>
    <format dxfId="3297">
      <pivotArea dataOnly="0" labelOnly="1" outline="0" offset="IV63" fieldPosition="0">
        <references count="4">
          <reference field="2" count="1" selected="0">
            <x v="1"/>
          </reference>
          <reference field="4" count="1" selected="0">
            <x v="10"/>
          </reference>
          <reference field="5" count="1" selected="0">
            <x v="0"/>
          </reference>
          <reference field="62" count="1">
            <x v="4"/>
          </reference>
        </references>
      </pivotArea>
    </format>
    <format dxfId="3296">
      <pivotArea dataOnly="0" labelOnly="1" outline="0" fieldPosition="0">
        <references count="5">
          <reference field="1" count="1">
            <x v="270"/>
          </reference>
          <reference field="2" count="1" selected="0">
            <x v="1"/>
          </reference>
          <reference field="4" count="1" selected="0">
            <x v="11"/>
          </reference>
          <reference field="5" count="1" selected="0">
            <x v="10"/>
          </reference>
          <reference field="62" count="1" selected="0">
            <x v="4"/>
          </reference>
        </references>
      </pivotArea>
    </format>
    <format dxfId="3295">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294">
      <pivotArea dataOnly="0" labelOnly="1" outline="0" offset="IV77" fieldPosition="0">
        <references count="3">
          <reference field="2" count="1">
            <x v="1"/>
          </reference>
          <reference field="4" count="1" selected="0">
            <x v="10"/>
          </reference>
          <reference field="5" count="1" selected="0">
            <x v="0"/>
          </reference>
        </references>
      </pivotArea>
    </format>
    <format dxfId="3293">
      <pivotArea dataOnly="0" labelOnly="1" outline="0" offset="IV77" fieldPosition="0">
        <references count="4">
          <reference field="2" count="1" selected="0">
            <x v="1"/>
          </reference>
          <reference field="4" count="1" selected="0">
            <x v="10"/>
          </reference>
          <reference field="5" count="1" selected="0">
            <x v="0"/>
          </reference>
          <reference field="62"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52">
    <i>
      <x/>
      <x v="6"/>
      <x/>
      <x v="5"/>
      <x v="322"/>
      <x v="11"/>
      <x v="322"/>
      <x v="324"/>
      <x/>
      <x/>
      <x v="1"/>
      <x/>
    </i>
    <i r="2">
      <x v="1"/>
      <x v="4"/>
      <x v="294"/>
      <x v="132"/>
      <x v="114"/>
      <x v="116"/>
      <x/>
      <x/>
      <x v="1"/>
      <x v="1"/>
    </i>
    <i r="4">
      <x v="300"/>
      <x v="200"/>
      <x v="99"/>
      <x v="101"/>
      <x/>
      <x/>
      <x v="1"/>
      <x/>
    </i>
    <i r="4">
      <x v="332"/>
      <x/>
      <x/>
      <x/>
      <x v="259"/>
      <x v="263"/>
      <x v="1"/>
      <x/>
    </i>
    <i r="5">
      <x v="141"/>
      <x v="292"/>
      <x v="305"/>
      <x v="253"/>
      <x v="253"/>
      <x v="1"/>
      <x v="1"/>
    </i>
    <i r="4">
      <x v="344"/>
      <x v="367"/>
      <x v="105"/>
      <x v="107"/>
      <x v="81"/>
      <x v="83"/>
      <x v="1"/>
      <x/>
    </i>
    <i r="4">
      <x v="367"/>
      <x v="178"/>
      <x/>
      <x/>
      <x v="91"/>
      <x v="91"/>
      <x v="1"/>
      <x/>
    </i>
    <i r="4">
      <x v="368"/>
      <x v="371"/>
      <x/>
      <x/>
      <x v="90"/>
      <x v="90"/>
      <x v="1"/>
      <x v="1"/>
    </i>
    <i r="4">
      <x v="369"/>
      <x v="96"/>
      <x/>
      <x/>
      <x v="89"/>
      <x v="89"/>
      <x v="1"/>
      <x/>
    </i>
    <i r="4">
      <x v="370"/>
      <x v="316"/>
      <x/>
      <x/>
      <x v="88"/>
      <x v="88"/>
      <x v="1"/>
      <x v="1"/>
    </i>
    <i r="4">
      <x v="371"/>
      <x v="267"/>
      <x/>
      <x/>
      <x v="87"/>
      <x v="87"/>
      <x v="1"/>
      <x v="1"/>
    </i>
    <i r="4">
      <x v="372"/>
      <x v="344"/>
      <x/>
      <x/>
      <x v="86"/>
      <x v="86"/>
      <x v="1"/>
      <x/>
    </i>
    <i r="4">
      <x v="373"/>
      <x v="37"/>
      <x/>
      <x/>
      <x v="84"/>
      <x v="84"/>
      <x v="1"/>
      <x/>
    </i>
    <i>
      <x v="1"/>
      <x v="1"/>
      <x v="1"/>
      <x v="4"/>
      <x v="359"/>
      <x v="136"/>
      <x/>
      <x/>
      <x v="108"/>
      <x v="108"/>
      <x v="1"/>
      <x v="1"/>
    </i>
    <i r="2">
      <x v="2"/>
      <x/>
      <x v="652"/>
      <x v="513"/>
      <x/>
      <x/>
      <x v="531"/>
      <x v="533"/>
      <x v="3"/>
      <x/>
    </i>
    <i r="4">
      <x v="653"/>
      <x v="514"/>
      <x/>
      <x/>
      <x v="535"/>
      <x v="539"/>
      <x v="3"/>
      <x/>
    </i>
    <i>
      <x v="2"/>
      <x v="2"/>
      <x v="1"/>
      <x v="4"/>
      <x v="299"/>
      <x v="51"/>
      <x v="101"/>
      <x v="104"/>
      <x/>
      <x/>
      <x v="1"/>
      <x/>
    </i>
    <i r="4">
      <x v="365"/>
      <x v="47"/>
      <x/>
      <x/>
      <x v="95"/>
      <x v="96"/>
      <x v="1"/>
      <x/>
    </i>
    <i>
      <x v="4"/>
      <x v="8"/>
      <x v="1"/>
      <x v="4"/>
      <x v="363"/>
      <x v="509"/>
      <x/>
      <x/>
      <x v="532"/>
      <x v="534"/>
      <x v="1"/>
      <x/>
    </i>
    <i>
      <x v="5"/>
      <x v="7"/>
      <x/>
      <x v="3"/>
      <x v="280"/>
      <x v="430"/>
      <x/>
      <x/>
      <x v="257"/>
      <x v="259"/>
      <x v="1"/>
      <x/>
    </i>
    <i r="3">
      <x v="5"/>
      <x v="317"/>
      <x v="445"/>
      <x v="328"/>
      <x v="332"/>
      <x v="286"/>
      <x v="292"/>
      <x v="1"/>
      <x/>
    </i>
    <i r="4">
      <x v="320"/>
      <x/>
      <x v="321"/>
      <x v="323"/>
      <x/>
      <x/>
      <x v="1"/>
      <x/>
    </i>
    <i r="5">
      <x v="11"/>
      <x v="320"/>
      <x v="321"/>
      <x v="276"/>
      <x v="278"/>
      <x v="1"/>
      <x v="1"/>
    </i>
    <i r="4">
      <x v="321"/>
      <x v="11"/>
      <x v="323"/>
      <x v="327"/>
      <x/>
      <x/>
      <x v="1"/>
      <x v="1"/>
    </i>
    <i r="4">
      <x v="323"/>
      <x v="11"/>
      <x v="326"/>
      <x v="328"/>
      <x/>
      <x/>
      <x v="1"/>
      <x v="1"/>
    </i>
    <i r="4">
      <x v="324"/>
      <x v="446"/>
      <x v="466"/>
      <x v="470"/>
      <x/>
      <x/>
      <x v="1"/>
      <x/>
    </i>
    <i r="4">
      <x v="325"/>
      <x v="11"/>
      <x/>
      <x/>
      <x v="279"/>
      <x v="285"/>
      <x v="1"/>
      <x v="1"/>
    </i>
    <i r="2">
      <x v="1"/>
      <x v="4"/>
      <x v="297"/>
      <x/>
      <x/>
      <x/>
      <x/>
      <x/>
      <x v="1"/>
      <x/>
    </i>
    <i r="5">
      <x v="262"/>
      <x v="106"/>
      <x v="108"/>
      <x v="97"/>
      <x v="109"/>
      <x v="1"/>
      <x/>
    </i>
    <i r="4">
      <x v="304"/>
      <x v="167"/>
      <x v="92"/>
      <x v="96"/>
      <x/>
      <x/>
      <x v="1"/>
      <x/>
    </i>
    <i r="4">
      <x v="305"/>
      <x v="167"/>
      <x v="91"/>
      <x v="94"/>
      <x/>
      <x/>
      <x v="1"/>
      <x/>
    </i>
    <i r="4">
      <x v="306"/>
      <x v="167"/>
      <x v="83"/>
      <x v="93"/>
      <x/>
      <x/>
      <x v="1"/>
      <x/>
    </i>
    <i r="4">
      <x v="343"/>
      <x v="411"/>
      <x v="110"/>
      <x v="113"/>
      <x v="109"/>
      <x v="112"/>
      <x/>
      <x/>
    </i>
    <i r="4">
      <x v="348"/>
      <x/>
      <x/>
      <x/>
      <x v="77"/>
      <x v="78"/>
      <x v="1"/>
      <x/>
    </i>
    <i r="5">
      <x v="166"/>
      <x v="94"/>
      <x v="98"/>
      <x v="68"/>
      <x v="74"/>
      <x v="1"/>
      <x/>
    </i>
    <i r="4">
      <x v="349"/>
      <x v="167"/>
      <x/>
      <x/>
      <x v="73"/>
      <x v="77"/>
      <x v="1"/>
      <x/>
    </i>
    <i r="4">
      <x v="364"/>
      <x v="176"/>
      <x/>
      <x/>
      <x v="99"/>
      <x v="99"/>
      <x v="1"/>
      <x/>
    </i>
    <i r="3">
      <x v="5"/>
      <x v="375"/>
      <x v="167"/>
      <x/>
      <x/>
      <x v="5"/>
      <x v="4"/>
      <x v="1"/>
      <x/>
    </i>
    <i>
      <x v="6"/>
      <x v="9"/>
      <x/>
      <x v="5"/>
      <x v="315"/>
      <x/>
      <x v="344"/>
      <x v="347"/>
      <x v="307"/>
      <x v="307"/>
      <x v="1"/>
      <x/>
    </i>
    <i r="5">
      <x v="464"/>
      <x v="343"/>
      <x v="346"/>
      <x v="305"/>
      <x v="305"/>
      <x v="1"/>
      <x/>
    </i>
    <i r="2">
      <x v="1"/>
      <x v="4"/>
      <x v="281"/>
      <x v="101"/>
      <x/>
      <x/>
      <x v="159"/>
      <x v="160"/>
      <x v="1"/>
      <x/>
    </i>
    <i r="4">
      <x v="335"/>
      <x/>
      <x v="162"/>
      <x v="167"/>
      <x v="167"/>
      <x v="167"/>
      <x v="1"/>
      <x/>
    </i>
    <i r="6">
      <x v="290"/>
      <x v="291"/>
      <x v="250"/>
      <x v="250"/>
      <x v="1"/>
      <x/>
    </i>
    <i r="5">
      <x v="461"/>
      <x v="150"/>
      <x v="151"/>
      <x v="148"/>
      <x v="147"/>
      <x v="1"/>
      <x v="1"/>
    </i>
    <i>
      <x v="7"/>
      <x v="4"/>
      <x v="2"/>
      <x/>
      <x v="307"/>
      <x v="206"/>
      <x v="80"/>
      <x v="84"/>
      <x/>
      <x/>
      <x v="1"/>
      <x/>
    </i>
    <i>
      <x v="8"/>
      <x v="5"/>
      <x/>
      <x v="5"/>
      <x v="318"/>
      <x v="290"/>
      <x v="332"/>
      <x v="336"/>
      <x/>
      <x/>
      <x v="1"/>
      <x v="1"/>
    </i>
    <i r="4">
      <x v="319"/>
      <x v="290"/>
      <x v="335"/>
      <x v="342"/>
      <x/>
      <x/>
      <x v="1"/>
      <x v="1"/>
    </i>
    <i r="2">
      <x v="1"/>
      <x v="4"/>
      <x v="301"/>
      <x v="272"/>
      <x v="100"/>
      <x v="101"/>
      <x/>
      <x/>
      <x v="1"/>
      <x/>
    </i>
    <i r="2">
      <x v="2"/>
      <x/>
      <x v="347"/>
      <x v="80"/>
      <x v="82"/>
      <x v="85"/>
      <x v="66"/>
      <x v="68"/>
      <x v="1"/>
      <x/>
    </i>
    <i r="4">
      <x v="356"/>
      <x/>
      <x v="11"/>
      <x v="12"/>
      <x/>
      <x/>
      <x v="1"/>
      <x/>
    </i>
    <i r="6">
      <x v="13"/>
      <x v="13"/>
      <x/>
      <x/>
      <x v="1"/>
      <x/>
    </i>
    <i r="6">
      <x v="15"/>
      <x v="16"/>
      <x/>
      <x/>
      <x v="1"/>
      <x/>
    </i>
    <i r="5">
      <x v="456"/>
      <x v="9"/>
      <x v="10"/>
      <x v="8"/>
      <x v="8"/>
      <x v="1"/>
      <x/>
    </i>
    <i>
      <x v="9"/>
      <x v="12"/>
      <x v="1"/>
      <x v="4"/>
      <x v="302"/>
      <x v="368"/>
      <x v="98"/>
      <x v="100"/>
      <x/>
      <x/>
      <x v="1"/>
      <x/>
    </i>
    <i>
      <x v="10"/>
      <x/>
      <x/>
      <x v="5"/>
      <x v="316"/>
      <x v="412"/>
      <x v="341"/>
      <x v="463"/>
      <x v="298"/>
      <x v="303"/>
      <x v="1"/>
      <x/>
    </i>
    <i r="4">
      <x v="326"/>
      <x v="377"/>
      <x/>
      <x/>
      <x v="275"/>
      <x v="275"/>
      <x v="1"/>
      <x/>
    </i>
    <i r="4">
      <x v="327"/>
      <x v="139"/>
      <x v="318"/>
      <x v="322"/>
      <x v="272"/>
      <x v="274"/>
      <x v="1"/>
      <x v="1"/>
    </i>
    <i r="4">
      <x v="328"/>
      <x v="394"/>
      <x v="316"/>
      <x v="318"/>
      <x v="269"/>
      <x v="270"/>
      <x v="1"/>
      <x v="1"/>
    </i>
    <i r="4">
      <x v="329"/>
      <x/>
      <x v="317"/>
      <x v="319"/>
      <x v="271"/>
      <x v="271"/>
      <x v="1"/>
      <x/>
    </i>
    <i r="5">
      <x v="7"/>
      <x v="314"/>
      <x v="319"/>
      <x v="267"/>
      <x v="271"/>
      <x v="1"/>
      <x/>
    </i>
    <i r="4">
      <x v="330"/>
      <x v="397"/>
      <x v="312"/>
      <x v="314"/>
      <x v="266"/>
      <x v="266"/>
      <x v="1"/>
      <x v="1"/>
    </i>
    <i r="4">
      <x v="331"/>
      <x v="59"/>
      <x v="305"/>
      <x v="311"/>
      <x v="264"/>
      <x v="265"/>
      <x v="1"/>
      <x v="1"/>
    </i>
    <i r="2">
      <x v="1"/>
      <x v="4"/>
      <x v="282"/>
      <x v="512"/>
      <x/>
      <x/>
      <x v="166"/>
      <x v="165"/>
      <x v="1"/>
      <x/>
    </i>
    <i r="4">
      <x v="283"/>
      <x v="511"/>
      <x/>
      <x/>
      <x v="165"/>
      <x v="164"/>
      <x v="1"/>
      <x/>
    </i>
    <i r="4">
      <x v="284"/>
      <x v="299"/>
      <x/>
      <x/>
      <x v="164"/>
      <x v="163"/>
      <x v="1"/>
      <x/>
    </i>
    <i r="4">
      <x v="285"/>
      <x v="135"/>
      <x/>
      <x/>
      <x v="163"/>
      <x v="162"/>
      <x v="1"/>
      <x/>
    </i>
    <i r="4">
      <x v="286"/>
      <x v="284"/>
      <x v="147"/>
      <x v="150"/>
      <x/>
      <x/>
      <x v="1"/>
      <x/>
    </i>
    <i r="4">
      <x v="287"/>
      <x v="375"/>
      <x v="133"/>
      <x v="135"/>
      <x/>
      <x/>
      <x v="1"/>
      <x v="1"/>
    </i>
    <i r="4">
      <x v="288"/>
      <x v="38"/>
      <x v="122"/>
      <x v="129"/>
      <x/>
      <x/>
      <x v="1"/>
      <x v="1"/>
    </i>
    <i r="4">
      <x v="289"/>
      <x v="38"/>
      <x v="121"/>
      <x v="122"/>
      <x/>
      <x/>
      <x v="1"/>
      <x v="1"/>
    </i>
    <i r="4">
      <x v="290"/>
      <x v="471"/>
      <x v="119"/>
      <x v="121"/>
      <x/>
      <x/>
      <x v="1"/>
      <x/>
    </i>
    <i r="4">
      <x v="291"/>
      <x v="279"/>
      <x v="118"/>
      <x v="118"/>
      <x/>
      <x/>
      <x v="1"/>
      <x/>
    </i>
    <i r="4">
      <x v="292"/>
      <x v="355"/>
      <x v="116"/>
      <x v="120"/>
      <x/>
      <x/>
      <x v="1"/>
      <x/>
    </i>
    <i r="4">
      <x v="293"/>
      <x v="376"/>
      <x v="115"/>
      <x v="117"/>
      <x/>
      <x/>
      <x v="1"/>
      <x v="1"/>
    </i>
    <i r="4">
      <x v="296"/>
      <x v="466"/>
      <x v="112"/>
      <x v="115"/>
      <x/>
      <x/>
      <x v="1"/>
      <x/>
    </i>
    <i r="4">
      <x v="298"/>
      <x v="363"/>
      <x v="107"/>
      <x v="110"/>
      <x/>
      <x/>
      <x v="1"/>
      <x/>
    </i>
    <i r="4">
      <x v="303"/>
      <x v="109"/>
      <x v="97"/>
      <x v="99"/>
      <x/>
      <x/>
      <x v="1"/>
      <x/>
    </i>
    <i r="4">
      <x v="333"/>
      <x/>
      <x/>
      <x/>
      <x v="249"/>
      <x v="249"/>
      <x v="1"/>
      <x/>
    </i>
    <i r="8">
      <x v="252"/>
      <x v="252"/>
      <x v="1"/>
      <x/>
    </i>
    <i r="6">
      <x v="272"/>
      <x v="290"/>
      <x v="247"/>
      <x v="248"/>
      <x v="1"/>
      <x/>
    </i>
    <i r="5">
      <x v="467"/>
      <x v="168"/>
      <x v="175"/>
      <x v="169"/>
      <x v="171"/>
      <x v="1"/>
      <x v="1"/>
    </i>
    <i r="4">
      <x v="334"/>
      <x v="92"/>
      <x v="291"/>
      <x v="292"/>
      <x v="251"/>
      <x v="251"/>
      <x v="1"/>
      <x/>
    </i>
    <i r="4">
      <x v="336"/>
      <x v="474"/>
      <x v="154"/>
      <x v="162"/>
      <x v="153"/>
      <x v="161"/>
      <x v="1"/>
      <x/>
    </i>
    <i r="4">
      <x v="337"/>
      <x/>
      <x/>
      <x/>
      <x v="149"/>
      <x v="156"/>
      <x v="1"/>
      <x/>
    </i>
    <i r="5">
      <x v="510"/>
      <x v="139"/>
      <x v="147"/>
      <x v="135"/>
      <x v="146"/>
      <x v="1"/>
      <x v="1"/>
    </i>
    <i r="4">
      <x v="338"/>
      <x v="510"/>
      <x v="151"/>
      <x v="157"/>
      <x v="150"/>
      <x v="155"/>
      <x v="1"/>
      <x v="1"/>
    </i>
    <i r="4">
      <x v="339"/>
      <x v="413"/>
      <x v="135"/>
      <x v="139"/>
      <x v="130"/>
      <x v="136"/>
      <x v="1"/>
      <x/>
    </i>
    <i r="4">
      <x v="340"/>
      <x/>
      <x/>
      <x/>
      <x v="128"/>
      <x v="127"/>
      <x v="1"/>
      <x/>
    </i>
    <i r="5">
      <x v="373"/>
      <x v="127"/>
      <x v="131"/>
      <x v="124"/>
      <x v="125"/>
      <x v="1"/>
      <x v="1"/>
    </i>
    <i r="4">
      <x v="341"/>
      <x v="489"/>
      <x v="131"/>
      <x v="132"/>
      <x v="127"/>
      <x v="126"/>
      <x v="1"/>
      <x v="1"/>
    </i>
    <i r="4">
      <x v="342"/>
      <x v="38"/>
      <x v="120"/>
      <x v="126"/>
      <x v="117"/>
      <x v="122"/>
      <x v="1"/>
      <x v="1"/>
    </i>
    <i r="4">
      <x v="345"/>
      <x v="79"/>
      <x/>
      <x/>
      <x v="79"/>
      <x v="515"/>
      <x v="1"/>
      <x/>
    </i>
    <i r="4">
      <x v="346"/>
      <x v="189"/>
      <x v="103"/>
      <x v="106"/>
      <x/>
      <x/>
      <x v="1"/>
      <x v="1"/>
    </i>
    <i r="4">
      <x v="360"/>
      <x v="302"/>
      <x/>
      <x/>
      <x v="107"/>
      <x v="107"/>
      <x v="1"/>
      <x/>
    </i>
    <i r="4">
      <x v="361"/>
      <x v="90"/>
      <x/>
      <x/>
      <x v="106"/>
      <x v="105"/>
      <x v="1"/>
      <x/>
    </i>
    <i r="4">
      <x v="362"/>
      <x v="501"/>
      <x/>
      <x/>
      <x v="104"/>
      <x v="103"/>
      <x v="1"/>
      <x/>
    </i>
    <i r="4">
      <x v="366"/>
      <x v="301"/>
      <x/>
      <x/>
      <x v="92"/>
      <x v="92"/>
      <x v="1"/>
      <x/>
    </i>
    <i r="2">
      <x v="2"/>
      <x/>
      <x v="308"/>
      <x v="10"/>
      <x v="79"/>
      <x v="82"/>
      <x/>
      <x/>
      <x v="1"/>
      <x/>
    </i>
    <i r="4">
      <x v="309"/>
      <x v="224"/>
      <x v="74"/>
      <x v="81"/>
      <x/>
      <x/>
      <x v="1"/>
      <x v="1"/>
    </i>
    <i r="4">
      <x v="310"/>
      <x v="503"/>
      <x/>
      <x/>
      <x v="50"/>
      <x v="59"/>
      <x v="1"/>
      <x v="1"/>
    </i>
    <i r="4">
      <x v="311"/>
      <x v="277"/>
      <x/>
      <x/>
      <x v="46"/>
      <x v="49"/>
      <x v="1"/>
      <x/>
    </i>
    <i r="4">
      <x v="312"/>
      <x v="205"/>
      <x/>
      <x/>
      <x v="44"/>
      <x v="46"/>
      <x v="1"/>
      <x/>
    </i>
    <i r="4">
      <x v="313"/>
      <x/>
      <x/>
      <x/>
      <x/>
      <x/>
      <x v="1"/>
      <x/>
    </i>
    <i r="5">
      <x v="39"/>
      <x v="460"/>
      <x v="464"/>
      <x v="513"/>
      <x v="514"/>
      <x v="1"/>
      <x v="1"/>
    </i>
    <i r="4">
      <x v="314"/>
      <x v="55"/>
      <x/>
      <x/>
      <x v="2"/>
      <x v="5"/>
      <x v="1"/>
      <x/>
    </i>
    <i r="4">
      <x v="350"/>
      <x v="508"/>
      <x v="49"/>
      <x v="58"/>
      <x v="40"/>
      <x v="42"/>
      <x v="1"/>
      <x/>
    </i>
    <i r="4">
      <x v="351"/>
      <x v="479"/>
      <x v="46"/>
      <x v="49"/>
      <x v="36"/>
      <x v="38"/>
      <x v="1"/>
      <x v="1"/>
    </i>
    <i r="4">
      <x v="352"/>
      <x v="320"/>
      <x v="38"/>
      <x v="47"/>
      <x v="30"/>
      <x v="35"/>
      <x v="1"/>
      <x v="1"/>
    </i>
    <i r="4">
      <x v="353"/>
      <x v="85"/>
      <x v="35"/>
      <x v="38"/>
      <x v="23"/>
      <x v="29"/>
      <x v="1"/>
      <x v="1"/>
    </i>
    <i r="4">
      <x v="354"/>
      <x/>
      <x v="31"/>
      <x v="34"/>
      <x/>
      <x/>
      <x v="1"/>
      <x/>
    </i>
    <i r="5">
      <x v="321"/>
      <x v="24"/>
      <x v="27"/>
      <x v="11"/>
      <x v="22"/>
      <x v="1"/>
      <x v="1"/>
    </i>
    <i r="4">
      <x v="355"/>
      <x/>
      <x/>
      <x/>
      <x v="20"/>
      <x v="19"/>
      <x v="1"/>
      <x/>
    </i>
    <i r="6">
      <x v="12"/>
      <x v="15"/>
      <x v="9"/>
      <x v="15"/>
      <x v="1"/>
      <x/>
    </i>
    <i r="5">
      <x v="336"/>
      <x v="10"/>
      <x v="11"/>
      <x v="7"/>
      <x v="7"/>
      <x v="1"/>
      <x v="1"/>
    </i>
    <i r="4">
      <x v="357"/>
      <x/>
      <x/>
      <x/>
      <x v="6"/>
      <x v="6"/>
      <x v="1"/>
      <x/>
    </i>
    <i r="5">
      <x v="55"/>
      <x v="3"/>
      <x v="9"/>
      <x v="3"/>
      <x v="3"/>
      <x v="1"/>
      <x/>
    </i>
    <i r="4">
      <x v="358"/>
      <x v="229"/>
      <x v="1"/>
      <x v="1"/>
      <x v="1"/>
      <x v="1"/>
      <x v="1"/>
      <x/>
    </i>
    <i>
      <x v="11"/>
      <x v="10"/>
      <x/>
      <x v="5"/>
      <x v="376"/>
      <x v="5"/>
      <x v="311"/>
      <x v="312"/>
      <x/>
      <x/>
      <x/>
      <x/>
    </i>
    <i r="4">
      <x v="406"/>
      <x v="93"/>
      <x v="331"/>
      <x v="333"/>
      <x/>
      <x/>
      <x/>
      <x/>
    </i>
    <i r="2">
      <x v="1"/>
      <x v="4"/>
      <x v="374"/>
      <x v="37"/>
      <x/>
      <x/>
      <x v="83"/>
      <x v="82"/>
      <x v="1"/>
      <x/>
    </i>
    <i r="4">
      <x v="377"/>
      <x v="375"/>
      <x v="132"/>
      <x v="134"/>
      <x/>
      <x/>
      <x/>
      <x v="1"/>
    </i>
    <i r="4">
      <x v="378"/>
      <x v="29"/>
      <x/>
      <x/>
      <x v="114"/>
      <x v="117"/>
      <x/>
      <x/>
    </i>
    <i r="4">
      <x v="379"/>
      <x v="437"/>
      <x/>
      <x/>
      <x v="113"/>
      <x v="114"/>
      <x/>
      <x/>
    </i>
    <i r="4">
      <x v="380"/>
      <x v="235"/>
      <x/>
      <x/>
      <x v="105"/>
      <x v="106"/>
      <x/>
      <x/>
    </i>
    <i r="4">
      <x v="381"/>
      <x v="87"/>
      <x/>
      <x/>
      <x v="105"/>
      <x v="104"/>
      <x/>
      <x/>
    </i>
    <i r="4">
      <x v="382"/>
      <x v="247"/>
      <x/>
      <x/>
      <x v="103"/>
      <x v="103"/>
      <x/>
      <x/>
    </i>
    <i r="4">
      <x v="383"/>
      <x v="280"/>
      <x/>
      <x/>
      <x v="101"/>
      <x v="100"/>
      <x/>
      <x/>
    </i>
    <i r="4">
      <x v="384"/>
      <x v="370"/>
      <x/>
      <x/>
      <x v="100"/>
      <x v="98"/>
      <x/>
      <x/>
    </i>
    <i r="4">
      <x v="385"/>
      <x v="242"/>
      <x/>
      <x/>
      <x v="98"/>
      <x v="97"/>
      <x/>
      <x/>
    </i>
    <i r="4">
      <x v="386"/>
      <x v="4"/>
      <x/>
      <x/>
      <x v="96"/>
      <x v="95"/>
      <x/>
      <x/>
    </i>
    <i r="4">
      <x v="387"/>
      <x v="136"/>
      <x/>
      <x/>
      <x v="94"/>
      <x v="94"/>
      <x/>
      <x/>
    </i>
    <i r="4">
      <x v="388"/>
      <x v="396"/>
      <x/>
      <x/>
      <x v="93"/>
      <x v="93"/>
      <x/>
      <x/>
    </i>
    <i r="4">
      <x v="389"/>
      <x v="383"/>
      <x/>
      <x/>
      <x v="78"/>
      <x v="79"/>
      <x/>
      <x/>
    </i>
    <i r="2">
      <x v="2"/>
      <x/>
      <x v="390"/>
      <x v="454"/>
      <x/>
      <x/>
      <x v="62"/>
      <x v="64"/>
      <x/>
      <x/>
    </i>
    <i r="4">
      <x v="391"/>
      <x v="454"/>
      <x/>
      <x/>
      <x v="65"/>
      <x v="66"/>
      <x/>
      <x/>
    </i>
    <i r="4">
      <x v="392"/>
      <x v="40"/>
      <x/>
      <x/>
      <x v="59"/>
      <x v="62"/>
      <x/>
      <x v="1"/>
    </i>
    <i r="4">
      <x v="393"/>
      <x v="504"/>
      <x v="73"/>
      <x v="77"/>
      <x/>
      <x/>
      <x/>
      <x v="1"/>
    </i>
    <i r="4">
      <x v="394"/>
      <x v="40"/>
      <x v="69"/>
      <x v="75"/>
      <x/>
      <x/>
      <x/>
      <x v="1"/>
    </i>
    <i r="4">
      <x v="395"/>
      <x v="277"/>
      <x v="66"/>
      <x v="71"/>
      <x/>
      <x/>
      <x/>
      <x/>
    </i>
    <i r="4">
      <x v="396"/>
      <x v="277"/>
      <x v="65"/>
      <x v="68"/>
      <x/>
      <x/>
      <x/>
      <x/>
    </i>
    <i r="4">
      <x v="397"/>
      <x v="111"/>
      <x v="56"/>
      <x v="60"/>
      <x/>
      <x/>
      <x/>
      <x/>
    </i>
    <i r="4">
      <x v="398"/>
      <x v="111"/>
      <x v="58"/>
      <x v="61"/>
      <x/>
      <x/>
      <x/>
      <x/>
    </i>
    <i r="4">
      <x v="399"/>
      <x v="111"/>
      <x v="59"/>
      <x v="62"/>
      <x/>
      <x/>
      <x/>
      <x/>
    </i>
    <i r="4">
      <x v="400"/>
      <x v="111"/>
      <x v="60"/>
      <x v="63"/>
      <x/>
      <x/>
      <x/>
      <x/>
    </i>
    <i r="4">
      <x v="401"/>
      <x v="111"/>
      <x v="61"/>
      <x v="64"/>
      <x/>
      <x/>
      <x/>
      <x/>
    </i>
    <i r="4">
      <x v="402"/>
      <x v="111"/>
      <x v="63"/>
      <x v="66"/>
      <x/>
      <x/>
      <x/>
      <x/>
    </i>
    <i r="4">
      <x v="403"/>
      <x v="428"/>
      <x v="64"/>
      <x v="67"/>
      <x/>
      <x/>
      <x/>
      <x/>
    </i>
    <i r="4">
      <x v="404"/>
      <x v="421"/>
      <x v="48"/>
      <x v="51"/>
      <x/>
      <x/>
      <x/>
      <x/>
    </i>
    <i r="4">
      <x v="405"/>
      <x/>
      <x v="47"/>
      <x v="50"/>
      <x/>
      <x/>
      <x/>
      <x/>
    </i>
    <i r="5">
      <x v="347"/>
      <x v="46"/>
      <x v="48"/>
      <x/>
      <x/>
      <x/>
      <x/>
    </i>
    <i>
      <x v="12"/>
      <x v="14"/>
      <x v="1"/>
      <x v="4"/>
      <x v="295"/>
      <x v="179"/>
      <x v="113"/>
      <x v="114"/>
      <x/>
      <x/>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1381">
    <format dxfId="3292">
      <pivotArea field="9" type="button" dataOnly="0" labelOnly="1" outline="0" axis="axisRow" fieldPosition="6"/>
    </format>
    <format dxfId="3291">
      <pivotArea field="10" type="button" dataOnly="0" labelOnly="1" outline="0" axis="axisRow" fieldPosition="7"/>
    </format>
    <format dxfId="3290">
      <pivotArea field="12" type="button" dataOnly="0" labelOnly="1" outline="0" axis="axisRow" fieldPosition="8"/>
    </format>
    <format dxfId="3289">
      <pivotArea field="13" type="button" dataOnly="0" labelOnly="1" outline="0" axis="axisRow" fieldPosition="9"/>
    </format>
    <format dxfId="3288">
      <pivotArea dataOnly="0" labelOnly="1" outline="0" fieldPosition="0">
        <references count="1">
          <reference field="4294967294" count="2">
            <x v="0"/>
            <x v="1"/>
          </reference>
        </references>
      </pivotArea>
    </format>
    <format dxfId="328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328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328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328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328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328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3281">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3280">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9">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3278">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3277">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3276">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3275">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3273">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3272">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3271">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3270">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3269">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3268">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3267">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3266">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3265">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326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3263">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326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3261">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3260">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3259">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3258">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3257">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3256">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325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3254">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3253">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3252">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3251">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3250">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3249">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3248">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3247">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3246">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3245">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3244">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3243">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3242">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3241">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3240">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9">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3238">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3236">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3235">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3234">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3233">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3232">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3231">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3230">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3229">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3228">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3227">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3226">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3225">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3224">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3223">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322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3221">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322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3219">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321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3217">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3216">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3215">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3214">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3213">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3212">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3211">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3210">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3209">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3208">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3207">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3206">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3205">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3204">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3203">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3202">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3201">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3200">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3199">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3198">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3197">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3196">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3195">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3194">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3193">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3192">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3191">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3190">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9">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3188">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3187">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3186">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3185">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4">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3183">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3182">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3181">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3180">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3179">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3178">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3177">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3176">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3175">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174">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3173">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3172">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3171">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3170">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3169">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3168">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3167">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3166">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3165">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3164">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3163">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3162">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3161">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3160">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3159">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3158">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3157">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3156">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3155">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3154">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3153">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3152">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3151">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3150">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3149">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3148">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7">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3146">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5">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3144">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3143">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3142">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3141">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3140">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3139">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3138">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3137">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3136">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3135">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3134">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3133">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3132">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3131">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3130">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3129">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8">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3127">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3126">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5">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3124">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3123">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3122">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3121">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3120">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3119">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3118">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3117">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3116">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3115">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3114">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3113">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3112">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3111">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3110">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3109">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310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3107">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3106">
      <pivotArea dataOnly="0" labelOnly="1" outline="0" fieldPosition="0">
        <references count="9">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x v="0"/>
          </reference>
          <reference field="62" count="1" selected="0">
            <x v="4"/>
          </reference>
        </references>
      </pivotArea>
    </format>
    <format dxfId="3105">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3104">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3103">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3102">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3101">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3100">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3099">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3098">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3097">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3096">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3095">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3094">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3093">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3092">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3091">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3090">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3089">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308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308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308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308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308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3083">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3082">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3081">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3080">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3079">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3078">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3077">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3076">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3075">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3074">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3073">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3072">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3071">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3070">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3069">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3068">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3067">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3066">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3065">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3064">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3063">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3062">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3061">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3060">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3059">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3058">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3057">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3056">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3055">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3054">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3053">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3052">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3051">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3050">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3049">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3048">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3047">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3046">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3045">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3044">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3043">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3042">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3041">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3040">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3039">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3038">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3037">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3036">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3035">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3034">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3033">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3032">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3031">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3030">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3029">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3028">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3027">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3026">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3025">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3024">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3023">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3022">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3021">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3020">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3019">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3018">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3017">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3016">
      <pivotArea dataOnly="0" labelOnly="1" outline="0" fieldPosition="0">
        <references count="10">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x v="0"/>
          </reference>
          <reference field="62" count="1" selected="0">
            <x v="4"/>
          </reference>
        </references>
      </pivotArea>
    </format>
    <format dxfId="3015">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3014">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3013">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3012">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3011">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3010">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3009">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3008">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3007">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3006">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300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3004">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3003">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300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3001">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3000">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999">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998">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997">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996">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995">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994">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993">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992">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991">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990">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9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988">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987">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986">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985">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984">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983">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982">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981">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980">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979">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978">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977">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976">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975">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974">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973">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972">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971">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970">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969">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968">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967">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966">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965">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964">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963">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962">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961">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960">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959">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958">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957">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956">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955">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954">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953">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952">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951">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950">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949">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948">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947">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946">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945">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944">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943">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942">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941">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940">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939">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938">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937">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936">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935">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934">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933">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932">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931">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930">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929">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928">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927">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926">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925">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924">
      <pivotArea outline="0" collapsedLevelsAreSubtotals="1" fieldPosition="0"/>
    </format>
    <format dxfId="2923">
      <pivotArea field="4" type="button" dataOnly="0" labelOnly="1" outline="0" axis="axisRow" fieldPosition="0"/>
    </format>
    <format dxfId="2922">
      <pivotArea field="5" type="button" dataOnly="0" labelOnly="1" outline="0" axis="axisRow" fieldPosition="1"/>
    </format>
    <format dxfId="2921">
      <pivotArea field="2" type="button" dataOnly="0" labelOnly="1" outline="0" axis="axisRow" fieldPosition="2"/>
    </format>
    <format dxfId="2920">
      <pivotArea field="62" type="button" dataOnly="0" labelOnly="1" outline="0" axis="axisRow" fieldPosition="3"/>
    </format>
    <format dxfId="2919">
      <pivotArea field="1" type="button" dataOnly="0" labelOnly="1" outline="0" axis="axisRow" fieldPosition="4"/>
    </format>
    <format dxfId="2918">
      <pivotArea field="6" type="button" dataOnly="0" labelOnly="1" outline="0" axis="axisRow" fieldPosition="5"/>
    </format>
    <format dxfId="2917">
      <pivotArea field="9" type="button" dataOnly="0" labelOnly="1" outline="0" axis="axisRow" fieldPosition="6"/>
    </format>
    <format dxfId="2916">
      <pivotArea field="10" type="button" dataOnly="0" labelOnly="1" outline="0" axis="axisRow" fieldPosition="7"/>
    </format>
    <format dxfId="2915">
      <pivotArea field="12" type="button" dataOnly="0" labelOnly="1" outline="0" axis="axisRow" fieldPosition="8"/>
    </format>
    <format dxfId="2914">
      <pivotArea field="13" type="button" dataOnly="0" labelOnly="1" outline="0" axis="axisRow" fieldPosition="9"/>
    </format>
    <format dxfId="2913">
      <pivotArea field="57" type="button" dataOnly="0" labelOnly="1" outline="0" axis="axisRow" fieldPosition="10"/>
    </format>
    <format dxfId="2912">
      <pivotArea field="58" type="button" dataOnly="0" labelOnly="1" outline="0" axis="axisRow" fieldPosition="11"/>
    </format>
    <format dxfId="2911">
      <pivotArea dataOnly="0" labelOnly="1" outline="0" fieldPosition="0">
        <references count="1">
          <reference field="4" count="8">
            <x v="0"/>
            <x v="2"/>
            <x v="4"/>
            <x v="5"/>
            <x v="6"/>
            <x v="9"/>
            <x v="10"/>
            <x v="11"/>
          </reference>
        </references>
      </pivotArea>
    </format>
    <format dxfId="2910">
      <pivotArea dataOnly="0" labelOnly="1" grandRow="1" outline="0" fieldPosition="0"/>
    </format>
    <format dxfId="2909">
      <pivotArea dataOnly="0" labelOnly="1" outline="0" fieldPosition="0">
        <references count="2">
          <reference field="4" count="1" selected="0">
            <x v="0"/>
          </reference>
          <reference field="5" count="1">
            <x v="6"/>
          </reference>
        </references>
      </pivotArea>
    </format>
    <format dxfId="2908">
      <pivotArea dataOnly="0" labelOnly="1" outline="0" fieldPosition="0">
        <references count="2">
          <reference field="4" count="1" selected="0">
            <x v="2"/>
          </reference>
          <reference field="5" count="1">
            <x v="2"/>
          </reference>
        </references>
      </pivotArea>
    </format>
    <format dxfId="2907">
      <pivotArea dataOnly="0" labelOnly="1" outline="0" fieldPosition="0">
        <references count="2">
          <reference field="4" count="1" selected="0">
            <x v="4"/>
          </reference>
          <reference field="5" count="1">
            <x v="7"/>
          </reference>
        </references>
      </pivotArea>
    </format>
    <format dxfId="2906">
      <pivotArea dataOnly="0" labelOnly="1" outline="0" fieldPosition="0">
        <references count="2">
          <reference field="4" count="1" selected="0">
            <x v="5"/>
          </reference>
          <reference field="5" count="1">
            <x v="8"/>
          </reference>
        </references>
      </pivotArea>
    </format>
    <format dxfId="2905">
      <pivotArea dataOnly="0" labelOnly="1" outline="0" fieldPosition="0">
        <references count="2">
          <reference field="4" count="1" selected="0">
            <x v="6"/>
          </reference>
          <reference field="5" count="1">
            <x v="9"/>
          </reference>
        </references>
      </pivotArea>
    </format>
    <format dxfId="2904">
      <pivotArea dataOnly="0" labelOnly="1" outline="0" fieldPosition="0">
        <references count="2">
          <reference field="4" count="1" selected="0">
            <x v="9"/>
          </reference>
          <reference field="5" count="1">
            <x v="12"/>
          </reference>
        </references>
      </pivotArea>
    </format>
    <format dxfId="2903">
      <pivotArea dataOnly="0" labelOnly="1" outline="0" fieldPosition="0">
        <references count="2">
          <reference field="4" count="1" selected="0">
            <x v="10"/>
          </reference>
          <reference field="5" count="1">
            <x v="0"/>
          </reference>
        </references>
      </pivotArea>
    </format>
    <format dxfId="2902">
      <pivotArea dataOnly="0" labelOnly="1" outline="0" fieldPosition="0">
        <references count="2">
          <reference field="4" count="1" selected="0">
            <x v="11"/>
          </reference>
          <reference field="5" count="1">
            <x v="10"/>
          </reference>
        </references>
      </pivotArea>
    </format>
    <format dxfId="2901">
      <pivotArea dataOnly="0" labelOnly="1" outline="0" fieldPosition="0">
        <references count="3">
          <reference field="2" count="3">
            <x v="0"/>
            <x v="1"/>
            <x v="2"/>
          </reference>
          <reference field="4" count="1" selected="0">
            <x v="0"/>
          </reference>
          <reference field="5" count="1" selected="0">
            <x v="6"/>
          </reference>
        </references>
      </pivotArea>
    </format>
    <format dxfId="2900">
      <pivotArea dataOnly="0" labelOnly="1" outline="0" fieldPosition="0">
        <references count="3">
          <reference field="2" count="2">
            <x v="1"/>
            <x v="2"/>
          </reference>
          <reference field="4" count="1" selected="0">
            <x v="2"/>
          </reference>
          <reference field="5" count="1" selected="0">
            <x v="2"/>
          </reference>
        </references>
      </pivotArea>
    </format>
    <format dxfId="2899">
      <pivotArea dataOnly="0" labelOnly="1" outline="0" fieldPosition="0">
        <references count="3">
          <reference field="2" count="2">
            <x v="0"/>
            <x v="1"/>
          </reference>
          <reference field="4" count="1" selected="0">
            <x v="4"/>
          </reference>
          <reference field="5" count="1" selected="0">
            <x v="7"/>
          </reference>
        </references>
      </pivotArea>
    </format>
    <format dxfId="2898">
      <pivotArea dataOnly="0" labelOnly="1" outline="0" fieldPosition="0">
        <references count="3">
          <reference field="2" count="3">
            <x v="0"/>
            <x v="1"/>
            <x v="2"/>
          </reference>
          <reference field="4" count="1" selected="0">
            <x v="5"/>
          </reference>
          <reference field="5" count="1" selected="0">
            <x v="8"/>
          </reference>
        </references>
      </pivotArea>
    </format>
    <format dxfId="2897">
      <pivotArea dataOnly="0" labelOnly="1" outline="0" fieldPosition="0">
        <references count="3">
          <reference field="2" count="2">
            <x v="0"/>
            <x v="1"/>
          </reference>
          <reference field="4" count="1" selected="0">
            <x v="6"/>
          </reference>
          <reference field="5" count="1" selected="0">
            <x v="9"/>
          </reference>
        </references>
      </pivotArea>
    </format>
    <format dxfId="2896">
      <pivotArea dataOnly="0" labelOnly="1" outline="0" fieldPosition="0">
        <references count="3">
          <reference field="2" count="3">
            <x v="0"/>
            <x v="1"/>
            <x v="2"/>
          </reference>
          <reference field="4" count="1" selected="0">
            <x v="10"/>
          </reference>
          <reference field="5" count="1" selected="0">
            <x v="0"/>
          </reference>
        </references>
      </pivotArea>
    </format>
    <format dxfId="2895">
      <pivotArea dataOnly="0" labelOnly="1" outline="0" fieldPosition="0">
        <references count="3">
          <reference field="2" count="3">
            <x v="0"/>
            <x v="1"/>
            <x v="2"/>
          </reference>
          <reference field="4" count="1" selected="0">
            <x v="11"/>
          </reference>
          <reference field="5" count="1" selected="0">
            <x v="10"/>
          </reference>
        </references>
      </pivotArea>
    </format>
    <format dxfId="2894">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893">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892">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891">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890">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889">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888">
      <pivotArea dataOnly="0" labelOnly="1" outline="0" fieldPosition="0">
        <references count="4">
          <reference field="2" count="1" selected="0">
            <x v="1"/>
          </reference>
          <reference field="4" count="1" selected="0">
            <x v="4"/>
          </reference>
          <reference field="5" count="1" selected="0">
            <x v="7"/>
          </reference>
          <reference field="62" count="2">
            <x v="4"/>
            <x v="5"/>
          </reference>
        </references>
      </pivotArea>
    </format>
    <format dxfId="288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88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885">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884">
      <pivotArea dataOnly="0" labelOnly="1" outline="0" fieldPosition="0">
        <references count="4">
          <reference field="2" count="1" selected="0">
            <x v="1"/>
          </reference>
          <reference field="4" count="1" selected="0">
            <x v="6"/>
          </reference>
          <reference field="5" count="1" selected="0">
            <x v="9"/>
          </reference>
          <reference field="62" count="1">
            <x v="4"/>
          </reference>
        </references>
      </pivotArea>
    </format>
    <format dxfId="2883">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882">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881">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880">
      <pivotArea dataOnly="0" labelOnly="1" outline="0" fieldPosition="0">
        <references count="4">
          <reference field="2" count="1" selected="0">
            <x v="0"/>
          </reference>
          <reference field="4" count="1" selected="0">
            <x v="11"/>
          </reference>
          <reference field="5" count="1" selected="0">
            <x v="10"/>
          </reference>
          <reference field="62" count="1">
            <x v="5"/>
          </reference>
        </references>
      </pivotArea>
    </format>
    <format dxfId="2879">
      <pivotArea dataOnly="0" labelOnly="1" outline="0" fieldPosition="0">
        <references count="4">
          <reference field="2" count="1" selected="0">
            <x v="1"/>
          </reference>
          <reference field="4" count="1" selected="0">
            <x v="11"/>
          </reference>
          <reference field="5" count="1" selected="0">
            <x v="10"/>
          </reference>
          <reference field="62" count="1">
            <x v="4"/>
          </reference>
        </references>
      </pivotArea>
    </format>
    <format dxfId="2878">
      <pivotArea dataOnly="0" labelOnly="1" outline="0" fieldPosition="0">
        <references count="4">
          <reference field="2" count="1" selected="0">
            <x v="2"/>
          </reference>
          <reference field="4" count="1" selected="0">
            <x v="11"/>
          </reference>
          <reference field="5" count="1" selected="0">
            <x v="10"/>
          </reference>
          <reference field="62" count="1">
            <x v="0"/>
          </reference>
        </references>
      </pivotArea>
    </format>
    <format dxfId="2877">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876">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875">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874">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873">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872">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871">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870">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869">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868">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867">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866">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865">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864">
      <pivotArea dataOnly="0" labelOnly="1" outline="0" fieldPosition="0">
        <references count="5">
          <reference field="1" count="1">
            <x v="302"/>
          </reference>
          <reference field="2" count="1" selected="0">
            <x v="1"/>
          </reference>
          <reference field="4" count="1" selected="0">
            <x v="9"/>
          </reference>
          <reference field="5" count="1" selected="0">
            <x v="12"/>
          </reference>
          <reference field="62" count="1" selected="0">
            <x v="4"/>
          </reference>
        </references>
      </pivotArea>
    </format>
    <format dxfId="2863">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862">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861">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860">
      <pivotArea dataOnly="0" labelOnly="1" outline="0" fieldPosition="0">
        <references count="5">
          <reference field="1" count="2">
            <x v="376"/>
            <x v="406"/>
          </reference>
          <reference field="2" count="1" selected="0">
            <x v="0"/>
          </reference>
          <reference field="4" count="1" selected="0">
            <x v="11"/>
          </reference>
          <reference field="5" count="1" selected="0">
            <x v="10"/>
          </reference>
          <reference field="62" count="1" selected="0">
            <x v="5"/>
          </reference>
        </references>
      </pivotArea>
    </format>
    <format dxfId="2859">
      <pivotArea dataOnly="0" labelOnly="1" outline="0" fieldPosition="0">
        <references count="5">
          <reference field="1" count="14">
            <x v="374"/>
            <x v="377"/>
            <x v="378"/>
            <x v="379"/>
            <x v="380"/>
            <x v="381"/>
            <x v="382"/>
            <x v="383"/>
            <x v="384"/>
            <x v="385"/>
            <x v="386"/>
            <x v="387"/>
            <x v="388"/>
            <x v="389"/>
          </reference>
          <reference field="2" count="1" selected="0">
            <x v="1"/>
          </reference>
          <reference field="4" count="1" selected="0">
            <x v="11"/>
          </reference>
          <reference field="5" count="1" selected="0">
            <x v="10"/>
          </reference>
          <reference field="62" count="1" selected="0">
            <x v="4"/>
          </reference>
        </references>
      </pivotArea>
    </format>
    <format dxfId="2858">
      <pivotArea dataOnly="0" labelOnly="1" outline="0" fieldPosition="0">
        <references count="5">
          <reference field="1" count="16">
            <x v="390"/>
            <x v="391"/>
            <x v="392"/>
            <x v="393"/>
            <x v="394"/>
            <x v="395"/>
            <x v="396"/>
            <x v="397"/>
            <x v="398"/>
            <x v="399"/>
            <x v="400"/>
            <x v="401"/>
            <x v="402"/>
            <x v="403"/>
            <x v="404"/>
            <x v="405"/>
          </reference>
          <reference field="2" count="1" selected="0">
            <x v="2"/>
          </reference>
          <reference field="4" count="1" selected="0">
            <x v="11"/>
          </reference>
          <reference field="5" count="1" selected="0">
            <x v="10"/>
          </reference>
          <reference field="62" count="1" selected="0">
            <x v="0"/>
          </reference>
        </references>
      </pivotArea>
    </format>
    <format dxfId="2857">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856">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855">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854">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853">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852">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851">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850">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849">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848">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847">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846">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845">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844">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843">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842">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841">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840">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839">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838">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837">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6">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835">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4">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833">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832">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831">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830">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829">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828">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827">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826">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825">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824">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823">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822">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821">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820">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819">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818">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817">
      <pivotArea dataOnly="0" labelOnly="1" outline="0" fieldPosition="0">
        <references count="6">
          <reference field="1" count="1" selected="0">
            <x v="302"/>
          </reference>
          <reference field="2" count="1" selected="0">
            <x v="1"/>
          </reference>
          <reference field="4" count="1" selected="0">
            <x v="9"/>
          </reference>
          <reference field="5" count="1" selected="0">
            <x v="12"/>
          </reference>
          <reference field="6" count="1">
            <x v="368"/>
          </reference>
          <reference field="62" count="1" selected="0">
            <x v="4"/>
          </reference>
        </references>
      </pivotArea>
    </format>
    <format dxfId="2816">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815">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814">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813">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812">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811">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810">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809">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808">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807">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806">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805">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804">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803">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802">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801">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800">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799">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798">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797">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796">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795">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794">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793">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792">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791">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790">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789">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788">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787">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786">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785">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784">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783">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782">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781">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780">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779">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778">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777">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776">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775">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774">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 dxfId="2773">
      <pivotArea dataOnly="0" labelOnly="1" outline="0" fieldPosition="0">
        <references count="6">
          <reference field="1" count="1" selected="0">
            <x v="406"/>
          </reference>
          <reference field="2" count="1" selected="0">
            <x v="0"/>
          </reference>
          <reference field="4" count="1" selected="0">
            <x v="11"/>
          </reference>
          <reference field="5" count="1" selected="0">
            <x v="10"/>
          </reference>
          <reference field="6" count="1">
            <x v="93"/>
          </reference>
          <reference field="62" count="1" selected="0">
            <x v="5"/>
          </reference>
        </references>
      </pivotArea>
    </format>
    <format dxfId="2772">
      <pivotArea dataOnly="0" labelOnly="1" outline="0" fieldPosition="0">
        <references count="6">
          <reference field="1" count="1" selected="0">
            <x v="374"/>
          </reference>
          <reference field="2" count="1" selected="0">
            <x v="1"/>
          </reference>
          <reference field="4" count="1" selected="0">
            <x v="11"/>
          </reference>
          <reference field="5" count="1" selected="0">
            <x v="10"/>
          </reference>
          <reference field="6" count="1">
            <x v="37"/>
          </reference>
          <reference field="62" count="1" selected="0">
            <x v="4"/>
          </reference>
        </references>
      </pivotArea>
    </format>
    <format dxfId="2771">
      <pivotArea dataOnly="0" labelOnly="1" outline="0" fieldPosition="0">
        <references count="6">
          <reference field="1" count="1" selected="0">
            <x v="377"/>
          </reference>
          <reference field="2" count="1" selected="0">
            <x v="1"/>
          </reference>
          <reference field="4" count="1" selected="0">
            <x v="11"/>
          </reference>
          <reference field="5" count="1" selected="0">
            <x v="10"/>
          </reference>
          <reference field="6" count="1">
            <x v="375"/>
          </reference>
          <reference field="62" count="1" selected="0">
            <x v="4"/>
          </reference>
        </references>
      </pivotArea>
    </format>
    <format dxfId="2770">
      <pivotArea dataOnly="0" labelOnly="1" outline="0" fieldPosition="0">
        <references count="6">
          <reference field="1" count="1" selected="0">
            <x v="378"/>
          </reference>
          <reference field="2" count="1" selected="0">
            <x v="1"/>
          </reference>
          <reference field="4" count="1" selected="0">
            <x v="11"/>
          </reference>
          <reference field="5" count="1" selected="0">
            <x v="10"/>
          </reference>
          <reference field="6" count="1">
            <x v="29"/>
          </reference>
          <reference field="62" count="1" selected="0">
            <x v="4"/>
          </reference>
        </references>
      </pivotArea>
    </format>
    <format dxfId="2769">
      <pivotArea dataOnly="0" labelOnly="1" outline="0" fieldPosition="0">
        <references count="6">
          <reference field="1" count="1" selected="0">
            <x v="379"/>
          </reference>
          <reference field="2" count="1" selected="0">
            <x v="1"/>
          </reference>
          <reference field="4" count="1" selected="0">
            <x v="11"/>
          </reference>
          <reference field="5" count="1" selected="0">
            <x v="10"/>
          </reference>
          <reference field="6" count="1">
            <x v="437"/>
          </reference>
          <reference field="62" count="1" selected="0">
            <x v="4"/>
          </reference>
        </references>
      </pivotArea>
    </format>
    <format dxfId="2768">
      <pivotArea dataOnly="0" labelOnly="1" outline="0" fieldPosition="0">
        <references count="6">
          <reference field="1" count="1" selected="0">
            <x v="380"/>
          </reference>
          <reference field="2" count="1" selected="0">
            <x v="1"/>
          </reference>
          <reference field="4" count="1" selected="0">
            <x v="11"/>
          </reference>
          <reference field="5" count="1" selected="0">
            <x v="10"/>
          </reference>
          <reference field="6" count="1">
            <x v="235"/>
          </reference>
          <reference field="62" count="1" selected="0">
            <x v="4"/>
          </reference>
        </references>
      </pivotArea>
    </format>
    <format dxfId="2767">
      <pivotArea dataOnly="0" labelOnly="1" outline="0" fieldPosition="0">
        <references count="6">
          <reference field="1" count="1" selected="0">
            <x v="381"/>
          </reference>
          <reference field="2" count="1" selected="0">
            <x v="1"/>
          </reference>
          <reference field="4" count="1" selected="0">
            <x v="11"/>
          </reference>
          <reference field="5" count="1" selected="0">
            <x v="10"/>
          </reference>
          <reference field="6" count="1">
            <x v="87"/>
          </reference>
          <reference field="62" count="1" selected="0">
            <x v="4"/>
          </reference>
        </references>
      </pivotArea>
    </format>
    <format dxfId="2766">
      <pivotArea dataOnly="0" labelOnly="1" outline="0" fieldPosition="0">
        <references count="6">
          <reference field="1" count="1" selected="0">
            <x v="382"/>
          </reference>
          <reference field="2" count="1" selected="0">
            <x v="1"/>
          </reference>
          <reference field="4" count="1" selected="0">
            <x v="11"/>
          </reference>
          <reference field="5" count="1" selected="0">
            <x v="10"/>
          </reference>
          <reference field="6" count="1">
            <x v="247"/>
          </reference>
          <reference field="62" count="1" selected="0">
            <x v="4"/>
          </reference>
        </references>
      </pivotArea>
    </format>
    <format dxfId="2765">
      <pivotArea dataOnly="0" labelOnly="1" outline="0" fieldPosition="0">
        <references count="6">
          <reference field="1" count="1" selected="0">
            <x v="383"/>
          </reference>
          <reference field="2" count="1" selected="0">
            <x v="1"/>
          </reference>
          <reference field="4" count="1" selected="0">
            <x v="11"/>
          </reference>
          <reference field="5" count="1" selected="0">
            <x v="10"/>
          </reference>
          <reference field="6" count="1">
            <x v="280"/>
          </reference>
          <reference field="62" count="1" selected="0">
            <x v="4"/>
          </reference>
        </references>
      </pivotArea>
    </format>
    <format dxfId="2764">
      <pivotArea dataOnly="0" labelOnly="1" outline="0" fieldPosition="0">
        <references count="6">
          <reference field="1" count="1" selected="0">
            <x v="384"/>
          </reference>
          <reference field="2" count="1" selected="0">
            <x v="1"/>
          </reference>
          <reference field="4" count="1" selected="0">
            <x v="11"/>
          </reference>
          <reference field="5" count="1" selected="0">
            <x v="10"/>
          </reference>
          <reference field="6" count="1">
            <x v="370"/>
          </reference>
          <reference field="62" count="1" selected="0">
            <x v="4"/>
          </reference>
        </references>
      </pivotArea>
    </format>
    <format dxfId="2763">
      <pivotArea dataOnly="0" labelOnly="1" outline="0" fieldPosition="0">
        <references count="6">
          <reference field="1" count="1" selected="0">
            <x v="385"/>
          </reference>
          <reference field="2" count="1" selected="0">
            <x v="1"/>
          </reference>
          <reference field="4" count="1" selected="0">
            <x v="11"/>
          </reference>
          <reference field="5" count="1" selected="0">
            <x v="10"/>
          </reference>
          <reference field="6" count="1">
            <x v="242"/>
          </reference>
          <reference field="62" count="1" selected="0">
            <x v="4"/>
          </reference>
        </references>
      </pivotArea>
    </format>
    <format dxfId="2762">
      <pivotArea dataOnly="0" labelOnly="1" outline="0" fieldPosition="0">
        <references count="6">
          <reference field="1" count="1" selected="0">
            <x v="386"/>
          </reference>
          <reference field="2" count="1" selected="0">
            <x v="1"/>
          </reference>
          <reference field="4" count="1" selected="0">
            <x v="11"/>
          </reference>
          <reference field="5" count="1" selected="0">
            <x v="10"/>
          </reference>
          <reference field="6" count="1">
            <x v="4"/>
          </reference>
          <reference field="62" count="1" selected="0">
            <x v="4"/>
          </reference>
        </references>
      </pivotArea>
    </format>
    <format dxfId="2761">
      <pivotArea dataOnly="0" labelOnly="1" outline="0" fieldPosition="0">
        <references count="6">
          <reference field="1" count="1" selected="0">
            <x v="387"/>
          </reference>
          <reference field="2" count="1" selected="0">
            <x v="1"/>
          </reference>
          <reference field="4" count="1" selected="0">
            <x v="11"/>
          </reference>
          <reference field="5" count="1" selected="0">
            <x v="10"/>
          </reference>
          <reference field="6" count="1">
            <x v="136"/>
          </reference>
          <reference field="62" count="1" selected="0">
            <x v="4"/>
          </reference>
        </references>
      </pivotArea>
    </format>
    <format dxfId="2760">
      <pivotArea dataOnly="0" labelOnly="1" outline="0" fieldPosition="0">
        <references count="6">
          <reference field="1" count="1" selected="0">
            <x v="388"/>
          </reference>
          <reference field="2" count="1" selected="0">
            <x v="1"/>
          </reference>
          <reference field="4" count="1" selected="0">
            <x v="11"/>
          </reference>
          <reference field="5" count="1" selected="0">
            <x v="10"/>
          </reference>
          <reference field="6" count="1">
            <x v="396"/>
          </reference>
          <reference field="62" count="1" selected="0">
            <x v="4"/>
          </reference>
        </references>
      </pivotArea>
    </format>
    <format dxfId="2759">
      <pivotArea dataOnly="0" labelOnly="1" outline="0" fieldPosition="0">
        <references count="6">
          <reference field="1" count="1" selected="0">
            <x v="389"/>
          </reference>
          <reference field="2" count="1" selected="0">
            <x v="1"/>
          </reference>
          <reference field="4" count="1" selected="0">
            <x v="11"/>
          </reference>
          <reference field="5" count="1" selected="0">
            <x v="10"/>
          </reference>
          <reference field="6" count="1">
            <x v="383"/>
          </reference>
          <reference field="62" count="1" selected="0">
            <x v="4"/>
          </reference>
        </references>
      </pivotArea>
    </format>
    <format dxfId="2758">
      <pivotArea dataOnly="0" labelOnly="1" outline="0" fieldPosition="0">
        <references count="6">
          <reference field="1" count="1" selected="0">
            <x v="390"/>
          </reference>
          <reference field="2" count="1" selected="0">
            <x v="2"/>
          </reference>
          <reference field="4" count="1" selected="0">
            <x v="11"/>
          </reference>
          <reference field="5" count="1" selected="0">
            <x v="10"/>
          </reference>
          <reference field="6" count="1">
            <x v="454"/>
          </reference>
          <reference field="62" count="1" selected="0">
            <x v="0"/>
          </reference>
        </references>
      </pivotArea>
    </format>
    <format dxfId="2757">
      <pivotArea dataOnly="0" labelOnly="1" outline="0" fieldPosition="0">
        <references count="6">
          <reference field="1" count="1" selected="0">
            <x v="392"/>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6">
      <pivotArea dataOnly="0" labelOnly="1" outline="0" fieldPosition="0">
        <references count="6">
          <reference field="1" count="1" selected="0">
            <x v="393"/>
          </reference>
          <reference field="2" count="1" selected="0">
            <x v="2"/>
          </reference>
          <reference field="4" count="1" selected="0">
            <x v="11"/>
          </reference>
          <reference field="5" count="1" selected="0">
            <x v="10"/>
          </reference>
          <reference field="6" count="1">
            <x v="504"/>
          </reference>
          <reference field="62" count="1" selected="0">
            <x v="0"/>
          </reference>
        </references>
      </pivotArea>
    </format>
    <format dxfId="2755">
      <pivotArea dataOnly="0" labelOnly="1" outline="0" fieldPosition="0">
        <references count="6">
          <reference field="1" count="1" selected="0">
            <x v="394"/>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4">
      <pivotArea dataOnly="0" labelOnly="1" outline="0" fieldPosition="0">
        <references count="6">
          <reference field="1" count="1" selected="0">
            <x v="395"/>
          </reference>
          <reference field="2" count="1" selected="0">
            <x v="2"/>
          </reference>
          <reference field="4" count="1" selected="0">
            <x v="11"/>
          </reference>
          <reference field="5" count="1" selected="0">
            <x v="10"/>
          </reference>
          <reference field="6" count="1">
            <x v="277"/>
          </reference>
          <reference field="62" count="1" selected="0">
            <x v="0"/>
          </reference>
        </references>
      </pivotArea>
    </format>
    <format dxfId="2753">
      <pivotArea dataOnly="0" labelOnly="1" outline="0" fieldPosition="0">
        <references count="6">
          <reference field="1" count="1" selected="0">
            <x v="397"/>
          </reference>
          <reference field="2" count="1" selected="0">
            <x v="2"/>
          </reference>
          <reference field="4" count="1" selected="0">
            <x v="11"/>
          </reference>
          <reference field="5" count="1" selected="0">
            <x v="10"/>
          </reference>
          <reference field="6" count="1">
            <x v="111"/>
          </reference>
          <reference field="62" count="1" selected="0">
            <x v="0"/>
          </reference>
        </references>
      </pivotArea>
    </format>
    <format dxfId="2752">
      <pivotArea dataOnly="0" labelOnly="1" outline="0" fieldPosition="0">
        <references count="6">
          <reference field="1" count="1" selected="0">
            <x v="403"/>
          </reference>
          <reference field="2" count="1" selected="0">
            <x v="2"/>
          </reference>
          <reference field="4" count="1" selected="0">
            <x v="11"/>
          </reference>
          <reference field="5" count="1" selected="0">
            <x v="10"/>
          </reference>
          <reference field="6" count="1">
            <x v="428"/>
          </reference>
          <reference field="62" count="1" selected="0">
            <x v="0"/>
          </reference>
        </references>
      </pivotArea>
    </format>
    <format dxfId="2751">
      <pivotArea dataOnly="0" labelOnly="1" outline="0" fieldPosition="0">
        <references count="6">
          <reference field="1" count="1" selected="0">
            <x v="404"/>
          </reference>
          <reference field="2" count="1" selected="0">
            <x v="2"/>
          </reference>
          <reference field="4" count="1" selected="0">
            <x v="11"/>
          </reference>
          <reference field="5" count="1" selected="0">
            <x v="10"/>
          </reference>
          <reference field="6" count="1">
            <x v="421"/>
          </reference>
          <reference field="62" count="1" selected="0">
            <x v="0"/>
          </reference>
        </references>
      </pivotArea>
    </format>
    <format dxfId="2750">
      <pivotArea dataOnly="0" labelOnly="1" outline="0" fieldPosition="0">
        <references count="6">
          <reference field="1" count="1" selected="0">
            <x v="405"/>
          </reference>
          <reference field="2" count="1" selected="0">
            <x v="2"/>
          </reference>
          <reference field="4" count="1" selected="0">
            <x v="11"/>
          </reference>
          <reference field="5" count="1" selected="0">
            <x v="10"/>
          </reference>
          <reference field="6" count="2">
            <x v="0"/>
            <x v="347"/>
          </reference>
          <reference field="62" count="1" selected="0">
            <x v="0"/>
          </reference>
        </references>
      </pivotArea>
    </format>
    <format dxfId="2749">
      <pivotArea dataOnly="0" labelOnly="1" outline="0" fieldPosition="0">
        <references count="7">
          <reference field="1" count="1" selected="0">
            <x v="322"/>
          </reference>
          <reference field="2" count="1" selected="0">
            <x v="0"/>
          </reference>
          <reference field="4" count="1" selected="0">
            <x v="0"/>
          </reference>
          <reference field="5" count="1" selected="0">
            <x v="6"/>
          </reference>
          <reference field="6" count="1" selected="0">
            <x v="11"/>
          </reference>
          <reference field="9" count="1">
            <x v="322"/>
          </reference>
          <reference field="62" count="1" selected="0">
            <x v="5"/>
          </reference>
        </references>
      </pivotArea>
    </format>
    <format dxfId="2748">
      <pivotArea dataOnly="0" labelOnly="1" outline="0" fieldPosition="0">
        <references count="7">
          <reference field="1" count="1" selected="0">
            <x v="294"/>
          </reference>
          <reference field="2" count="1" selected="0">
            <x v="1"/>
          </reference>
          <reference field="4" count="1" selected="0">
            <x v="0"/>
          </reference>
          <reference field="5" count="1" selected="0">
            <x v="6"/>
          </reference>
          <reference field="6" count="1" selected="0">
            <x v="132"/>
          </reference>
          <reference field="9" count="1">
            <x v="114"/>
          </reference>
          <reference field="62" count="1" selected="0">
            <x v="4"/>
          </reference>
        </references>
      </pivotArea>
    </format>
    <format dxfId="274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274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274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274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274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274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2741">
      <pivotArea dataOnly="0" labelOnly="1" outline="0" fieldPosition="0">
        <references count="7">
          <reference field="1" count="1" selected="0">
            <x v="361"/>
          </reference>
          <reference field="2" count="1" selected="0">
            <x v="1"/>
          </reference>
          <reference field="4" count="1" selected="0">
            <x v="2"/>
          </reference>
          <reference field="5" count="1" selected="0">
            <x v="2"/>
          </reference>
          <reference field="6" count="1" selected="0">
            <x v="90"/>
          </reference>
          <reference field="9" count="1">
            <x v="0"/>
          </reference>
          <reference field="62" count="1" selected="0">
            <x v="4"/>
          </reference>
        </references>
      </pivotArea>
    </format>
    <format dxfId="2740">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2739">
      <pivotArea dataOnly="0" labelOnly="1" outline="0" fieldPosition="0">
        <references count="7">
          <reference field="1" count="1" selected="0">
            <x v="280"/>
          </reference>
          <reference field="2" count="1" selected="0">
            <x v="0"/>
          </reference>
          <reference field="4" count="1" selected="0">
            <x v="4"/>
          </reference>
          <reference field="5" count="1" selected="0">
            <x v="7"/>
          </reference>
          <reference field="6" count="1" selected="0">
            <x v="430"/>
          </reference>
          <reference field="9" count="1">
            <x v="0"/>
          </reference>
          <reference field="62" count="1" selected="0">
            <x v="3"/>
          </reference>
        </references>
      </pivotArea>
    </format>
    <format dxfId="2738">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2737">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2736">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2735">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273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2733">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2732">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2731">
      <pivotArea dataOnly="0" labelOnly="1" outline="0" fieldPosition="0">
        <references count="7">
          <reference field="1" count="1" selected="0">
            <x v="317"/>
          </reference>
          <reference field="2" count="1" selected="0">
            <x v="0"/>
          </reference>
          <reference field="4" count="1" selected="0">
            <x v="5"/>
          </reference>
          <reference field="5" count="1" selected="0">
            <x v="8"/>
          </reference>
          <reference field="6" count="1" selected="0">
            <x v="445"/>
          </reference>
          <reference field="9" count="1">
            <x v="328"/>
          </reference>
          <reference field="62" count="1" selected="0">
            <x v="5"/>
          </reference>
        </references>
      </pivotArea>
    </format>
    <format dxfId="2730">
      <pivotArea dataOnly="0" labelOnly="1" outline="0" fieldPosition="0">
        <references count="7">
          <reference field="1" count="1" selected="0">
            <x v="318"/>
          </reference>
          <reference field="2" count="1" selected="0">
            <x v="0"/>
          </reference>
          <reference field="4" count="1" selected="0">
            <x v="5"/>
          </reference>
          <reference field="5" count="1" selected="0">
            <x v="8"/>
          </reference>
          <reference field="6" count="1" selected="0">
            <x v="290"/>
          </reference>
          <reference field="9" count="1">
            <x v="332"/>
          </reference>
          <reference field="62" count="1" selected="0">
            <x v="5"/>
          </reference>
        </references>
      </pivotArea>
    </format>
    <format dxfId="2729">
      <pivotArea dataOnly="0" labelOnly="1" outline="0" fieldPosition="0">
        <references count="7">
          <reference field="1" count="1" selected="0">
            <x v="319"/>
          </reference>
          <reference field="2" count="1" selected="0">
            <x v="0"/>
          </reference>
          <reference field="4" count="1" selected="0">
            <x v="5"/>
          </reference>
          <reference field="5" count="1" selected="0">
            <x v="8"/>
          </reference>
          <reference field="6" count="1" selected="0">
            <x v="290"/>
          </reference>
          <reference field="9" count="1">
            <x v="335"/>
          </reference>
          <reference field="62" count="1" selected="0">
            <x v="5"/>
          </reference>
        </references>
      </pivotArea>
    </format>
    <format dxfId="2728">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0"/>
          </reference>
          <reference field="9" count="1">
            <x v="321"/>
          </reference>
          <reference field="62" count="1" selected="0">
            <x v="5"/>
          </reference>
        </references>
      </pivotArea>
    </format>
    <format dxfId="2727">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11"/>
          </reference>
          <reference field="9" count="1">
            <x v="320"/>
          </reference>
          <reference field="62" count="1" selected="0">
            <x v="5"/>
          </reference>
        </references>
      </pivotArea>
    </format>
    <format dxfId="2726">
      <pivotArea dataOnly="0" labelOnly="1" outline="0" fieldPosition="0">
        <references count="7">
          <reference field="1" count="1" selected="0">
            <x v="321"/>
          </reference>
          <reference field="2" count="1" selected="0">
            <x v="0"/>
          </reference>
          <reference field="4" count="1" selected="0">
            <x v="5"/>
          </reference>
          <reference field="5" count="1" selected="0">
            <x v="8"/>
          </reference>
          <reference field="6" count="1" selected="0">
            <x v="11"/>
          </reference>
          <reference field="9" count="1">
            <x v="323"/>
          </reference>
          <reference field="62" count="1" selected="0">
            <x v="5"/>
          </reference>
        </references>
      </pivotArea>
    </format>
    <format dxfId="2725">
      <pivotArea dataOnly="0" labelOnly="1" outline="0" fieldPosition="0">
        <references count="7">
          <reference field="1" count="1" selected="0">
            <x v="323"/>
          </reference>
          <reference field="2" count="1" selected="0">
            <x v="0"/>
          </reference>
          <reference field="4" count="1" selected="0">
            <x v="5"/>
          </reference>
          <reference field="5" count="1" selected="0">
            <x v="8"/>
          </reference>
          <reference field="6" count="1" selected="0">
            <x v="11"/>
          </reference>
          <reference field="9" count="1">
            <x v="326"/>
          </reference>
          <reference field="62" count="1" selected="0">
            <x v="5"/>
          </reference>
        </references>
      </pivotArea>
    </format>
    <format dxfId="2724">
      <pivotArea dataOnly="0" labelOnly="1" outline="0" fieldPosition="0">
        <references count="7">
          <reference field="1" count="1" selected="0">
            <x v="325"/>
          </reference>
          <reference field="2" count="1" selected="0">
            <x v="0"/>
          </reference>
          <reference field="4" count="1" selected="0">
            <x v="5"/>
          </reference>
          <reference field="5" count="1" selected="0">
            <x v="8"/>
          </reference>
          <reference field="6" count="1" selected="0">
            <x v="11"/>
          </reference>
          <reference field="9" count="1">
            <x v="0"/>
          </reference>
          <reference field="62" count="1" selected="0">
            <x v="5"/>
          </reference>
        </references>
      </pivotArea>
    </format>
    <format dxfId="2723">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2722">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2721">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2720">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2719">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2718">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0"/>
          </reference>
          <reference field="9" count="1">
            <x v="344"/>
          </reference>
          <reference field="62" count="1" selected="0">
            <x v="5"/>
          </reference>
        </references>
      </pivotArea>
    </format>
    <format dxfId="2717">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464"/>
          </reference>
          <reference field="9" count="1">
            <x v="343"/>
          </reference>
          <reference field="62" count="1" selected="0">
            <x v="5"/>
          </reference>
        </references>
      </pivotArea>
    </format>
    <format dxfId="2716">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2715">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271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2713">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271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2711">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2710">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2709">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2708">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2707">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2706">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270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2704">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2703">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2702">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2701">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2700">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2699">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2698">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2697">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2696">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2695">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2694">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2693">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2692">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2691">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2690">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2689">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8">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268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6">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2685">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2684">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2683">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2682">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2681">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2680">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2679">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2678">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2677">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2676">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2675">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2674">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2673">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267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2671">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267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2669">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266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2667">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2666">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2665">
      <pivotArea dataOnly="0" labelOnly="1" outline="0" fieldPosition="0">
        <references count="7">
          <reference field="1" count="1" selected="0">
            <x v="376"/>
          </reference>
          <reference field="2" count="1" selected="0">
            <x v="0"/>
          </reference>
          <reference field="4" count="1" selected="0">
            <x v="11"/>
          </reference>
          <reference field="5" count="1" selected="0">
            <x v="10"/>
          </reference>
          <reference field="6" count="1" selected="0">
            <x v="5"/>
          </reference>
          <reference field="9" count="1">
            <x v="311"/>
          </reference>
          <reference field="62" count="1" selected="0">
            <x v="5"/>
          </reference>
        </references>
      </pivotArea>
    </format>
    <format dxfId="2664">
      <pivotArea dataOnly="0" labelOnly="1" outline="0" fieldPosition="0">
        <references count="7">
          <reference field="1" count="1" selected="0">
            <x v="406"/>
          </reference>
          <reference field="2" count="1" selected="0">
            <x v="0"/>
          </reference>
          <reference field="4" count="1" selected="0">
            <x v="11"/>
          </reference>
          <reference field="5" count="1" selected="0">
            <x v="10"/>
          </reference>
          <reference field="6" count="1" selected="0">
            <x v="93"/>
          </reference>
          <reference field="9" count="1">
            <x v="331"/>
          </reference>
          <reference field="62" count="1" selected="0">
            <x v="5"/>
          </reference>
        </references>
      </pivotArea>
    </format>
    <format dxfId="2663">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2662">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2661">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2660">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2659">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2658">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2657">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2656">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2655">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2654">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2653">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2652">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2651">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2650">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2649">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2648">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2647">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2646">
      <pivotArea dataOnly="0" labelOnly="1" outline="0" fieldPosition="0">
        <references count="8">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x v="324"/>
          </reference>
          <reference field="62" count="1" selected="0">
            <x v="5"/>
          </reference>
        </references>
      </pivotArea>
    </format>
    <format dxfId="2645">
      <pivotArea dataOnly="0" labelOnly="1" outline="0" fieldPosition="0">
        <references count="8">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x v="116"/>
          </reference>
          <reference field="62" count="1" selected="0">
            <x v="4"/>
          </reference>
        </references>
      </pivotArea>
    </format>
    <format dxfId="2644">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2643">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2642">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2641">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2640">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2639">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2638">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2637">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2636">
      <pivotArea dataOnly="0" labelOnly="1" outline="0" fieldPosition="0">
        <references count="8">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x v="0"/>
          </reference>
          <reference field="62" count="1" selected="0">
            <x v="4"/>
          </reference>
        </references>
      </pivotArea>
    </format>
    <format dxfId="2635">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2634">
      <pivotArea dataOnly="0" labelOnly="1" outline="0" fieldPosition="0">
        <references count="8">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x v="0"/>
          </reference>
          <reference field="62" count="1" selected="0">
            <x v="3"/>
          </reference>
        </references>
      </pivotArea>
    </format>
    <format dxfId="2633">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2632">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2631">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2630">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2629">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628">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2627">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2626">
      <pivotArea dataOnly="0" labelOnly="1" outline="0" fieldPosition="0">
        <references count="8">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x v="332"/>
          </reference>
          <reference field="62" count="1" selected="0">
            <x v="5"/>
          </reference>
        </references>
      </pivotArea>
    </format>
    <format dxfId="2625">
      <pivotArea dataOnly="0" labelOnly="1" outline="0" fieldPosition="0">
        <references count="8">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x v="336"/>
          </reference>
          <reference field="62" count="1" selected="0">
            <x v="5"/>
          </reference>
        </references>
      </pivotArea>
    </format>
    <format dxfId="2624">
      <pivotArea dataOnly="0" labelOnly="1" outline="0" fieldPosition="0">
        <references count="8">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x v="342"/>
          </reference>
          <reference field="62" count="1" selected="0">
            <x v="5"/>
          </reference>
        </references>
      </pivotArea>
    </format>
    <format dxfId="2623">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x v="323"/>
          </reference>
          <reference field="62" count="1" selected="0">
            <x v="5"/>
          </reference>
        </references>
      </pivotArea>
    </format>
    <format dxfId="2622">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x v="321"/>
          </reference>
          <reference field="62" count="1" selected="0">
            <x v="5"/>
          </reference>
        </references>
      </pivotArea>
    </format>
    <format dxfId="2621">
      <pivotArea dataOnly="0" labelOnly="1" outline="0" fieldPosition="0">
        <references count="8">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x v="327"/>
          </reference>
          <reference field="62" count="1" selected="0">
            <x v="5"/>
          </reference>
        </references>
      </pivotArea>
    </format>
    <format dxfId="2620">
      <pivotArea dataOnly="0" labelOnly="1" outline="0" fieldPosition="0">
        <references count="8">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x v="328"/>
          </reference>
          <reference field="62" count="1" selected="0">
            <x v="5"/>
          </reference>
        </references>
      </pivotArea>
    </format>
    <format dxfId="2619">
      <pivotArea dataOnly="0" labelOnly="1" outline="0" fieldPosition="0">
        <references count="8">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x v="330"/>
          </reference>
          <reference field="62" count="1" selected="0">
            <x v="5"/>
          </reference>
        </references>
      </pivotArea>
    </format>
    <format dxfId="2618">
      <pivotArea dataOnly="0" labelOnly="1" outline="0" fieldPosition="0">
        <references count="8">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x v="0"/>
          </reference>
          <reference field="62" count="1" selected="0">
            <x v="5"/>
          </reference>
        </references>
      </pivotArea>
    </format>
    <format dxfId="2617">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2616">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2615">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2614">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2613">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2612">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x v="347"/>
          </reference>
          <reference field="62" count="1" selected="0">
            <x v="5"/>
          </reference>
        </references>
      </pivotArea>
    </format>
    <format dxfId="2611">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x v="346"/>
          </reference>
          <reference field="62" count="1" selected="0">
            <x v="5"/>
          </reference>
        </references>
      </pivotArea>
    </format>
    <format dxfId="2610">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2609">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2608">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2607">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2606">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2605">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2604">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2603">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2602">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2601">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2600">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2599">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2598">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2597">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2596">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2595">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2594">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2593">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2592">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2591">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2590">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2589">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2588">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2587">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2586">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2585">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2584">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2583">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2582">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2581">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80">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2579">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78">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2577">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2576">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2575">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2574">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2573">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2572">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2571">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2570">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2569">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2568">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2567">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2566">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2565">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2564">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2563">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2562">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61">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2560">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2559">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58">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2557">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2556">
      <pivotArea dataOnly="0" labelOnly="1" outline="0" fieldPosition="0">
        <references count="8">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x v="312"/>
          </reference>
          <reference field="62" count="1" selected="0">
            <x v="5"/>
          </reference>
        </references>
      </pivotArea>
    </format>
    <format dxfId="2555">
      <pivotArea dataOnly="0" labelOnly="1" outline="0" fieldPosition="0">
        <references count="8">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x v="333"/>
          </reference>
          <reference field="62" count="1" selected="0">
            <x v="5"/>
          </reference>
        </references>
      </pivotArea>
    </format>
    <format dxfId="2554">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2553">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2552">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2551">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2550">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2549">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2548">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2547">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2546">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2545">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2544">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2543">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2542">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2541">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2540">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2539">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253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2537">
      <pivotArea dataOnly="0" labelOnly="1" outline="0" fieldPosition="0">
        <references count="9">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x v="0"/>
          </reference>
          <reference field="62" count="1" selected="0">
            <x v="5"/>
          </reference>
        </references>
      </pivotArea>
    </format>
    <format dxfId="2536">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2535">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2534">
      <pivotArea dataOnly="0" labelOnly="1" outline="0" fieldPosition="0">
        <references count="9">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x v="88"/>
          </reference>
          <reference field="62" count="1" selected="0">
            <x v="4"/>
          </reference>
        </references>
      </pivotArea>
    </format>
    <format dxfId="2533">
      <pivotArea dataOnly="0" labelOnly="1" outline="0" fieldPosition="0">
        <references count="9">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x v="86"/>
          </reference>
          <reference field="62" count="1" selected="0">
            <x v="4"/>
          </reference>
        </references>
      </pivotArea>
    </format>
    <format dxfId="2532">
      <pivotArea dataOnly="0" labelOnly="1" outline="0" fieldPosition="0">
        <references count="9">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x v="84"/>
          </reference>
          <reference field="62" count="1" selected="0">
            <x v="4"/>
          </reference>
        </references>
      </pivotArea>
    </format>
    <format dxfId="2531">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2530">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2529">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2528">
      <pivotArea dataOnly="0" labelOnly="1" outline="0" fieldPosition="0">
        <references count="9">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x v="106"/>
          </reference>
          <reference field="62" count="1" selected="0">
            <x v="4"/>
          </reference>
        </references>
      </pivotArea>
    </format>
    <format dxfId="2527">
      <pivotArea dataOnly="0" labelOnly="1" outline="0" fieldPosition="0">
        <references count="9">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x v="99"/>
          </reference>
          <reference field="62" count="1" selected="0">
            <x v="4"/>
          </reference>
        </references>
      </pivotArea>
    </format>
    <format dxfId="2526">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2525">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2524">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2523">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2522">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2521">
      <pivotArea dataOnly="0" labelOnly="1" outline="0" fieldPosition="0">
        <references count="9">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x v="257"/>
          </reference>
          <reference field="62" count="1" selected="0">
            <x v="3"/>
          </reference>
        </references>
      </pivotArea>
    </format>
    <format dxfId="2520">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2519">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2518">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2517">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2516">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2515">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2514">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2513">
      <pivotArea dataOnly="0" labelOnly="1" outline="0" fieldPosition="0">
        <references count="9">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x v="286"/>
          </reference>
          <reference field="62" count="1" selected="0">
            <x v="5"/>
          </reference>
        </references>
      </pivotArea>
    </format>
    <format dxfId="2512">
      <pivotArea dataOnly="0" labelOnly="1" outline="0" fieldPosition="0">
        <references count="9">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x v="0"/>
          </reference>
          <reference field="62" count="1" selected="0">
            <x v="5"/>
          </reference>
        </references>
      </pivotArea>
    </format>
    <format dxfId="2511">
      <pivotArea dataOnly="0" labelOnly="1" outline="0" fieldPosition="0">
        <references count="9">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x v="276"/>
          </reference>
          <reference field="62" count="1" selected="0">
            <x v="5"/>
          </reference>
        </references>
      </pivotArea>
    </format>
    <format dxfId="2510">
      <pivotArea dataOnly="0" labelOnly="1" outline="0" fieldPosition="0">
        <references count="9">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x v="0"/>
          </reference>
          <reference field="62" count="1" selected="0">
            <x v="5"/>
          </reference>
        </references>
      </pivotArea>
    </format>
    <format dxfId="2509">
      <pivotArea dataOnly="0" labelOnly="1" outline="0" fieldPosition="0">
        <references count="9">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x v="279"/>
          </reference>
          <reference field="62" count="1" selected="0">
            <x v="5"/>
          </reference>
        </references>
      </pivotArea>
    </format>
    <format dxfId="250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250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250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250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250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2503">
      <pivotArea dataOnly="0" labelOnly="1" outline="0" fieldPosition="0">
        <references count="9">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x v="92"/>
          </reference>
          <reference field="62" count="1" selected="0">
            <x v="4"/>
          </reference>
        </references>
      </pivotArea>
    </format>
    <format dxfId="2502">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2501">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x v="307"/>
          </reference>
          <reference field="62" count="1" selected="0">
            <x v="5"/>
          </reference>
        </references>
      </pivotArea>
    </format>
    <format dxfId="2500">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x v="305"/>
          </reference>
          <reference field="62" count="1" selected="0">
            <x v="5"/>
          </reference>
        </references>
      </pivotArea>
    </format>
    <format dxfId="2499">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2498">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2497">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2496">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2495">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2494">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2493">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2492">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2491">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2490">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2489">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2488">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2487">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2486">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2485">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2484">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2483">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2482">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2481">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2480">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2479">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2478">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2477">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2476">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2475">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2474">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2473">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2472">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2471">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2470">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2469">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2468">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2467">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2466">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2465">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2464">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2463">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2462">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2461">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2460">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2459">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2458">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2457">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2456">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2455">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2454">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2453">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2452">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2451">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2450">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2449">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2448">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2447">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2446">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2445">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2444">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2443">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2442">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2441">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2440">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2439">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2438">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2437">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2436">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2435">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2434">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2433">
      <pivotArea dataOnly="0" labelOnly="1" outline="0" fieldPosition="0">
        <references count="10">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x v="0"/>
          </reference>
          <reference field="62" count="1" selected="0">
            <x v="5"/>
          </reference>
        </references>
      </pivotArea>
    </format>
    <format dxfId="2432">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2431">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2430">
      <pivotArea dataOnly="0" labelOnly="1" outline="0" fieldPosition="0">
        <references count="10">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x v="88"/>
          </reference>
          <reference field="62" count="1" selected="0">
            <x v="4"/>
          </reference>
        </references>
      </pivotArea>
    </format>
    <format dxfId="2429">
      <pivotArea dataOnly="0" labelOnly="1" outline="0" fieldPosition="0">
        <references count="10">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x v="86"/>
          </reference>
          <reference field="62" count="1" selected="0">
            <x v="4"/>
          </reference>
        </references>
      </pivotArea>
    </format>
    <format dxfId="2428">
      <pivotArea dataOnly="0" labelOnly="1" outline="0" fieldPosition="0">
        <references count="10">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x v="84"/>
          </reference>
          <reference field="62" count="1" selected="0">
            <x v="4"/>
          </reference>
        </references>
      </pivotArea>
    </format>
    <format dxfId="2427">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2426">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2425">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2424">
      <pivotArea dataOnly="0" labelOnly="1" outline="0" fieldPosition="0">
        <references count="10">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x v="105"/>
          </reference>
          <reference field="62" count="1" selected="0">
            <x v="4"/>
          </reference>
        </references>
      </pivotArea>
    </format>
    <format dxfId="2423">
      <pivotArea dataOnly="0" labelOnly="1" outline="0" fieldPosition="0">
        <references count="10">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x v="99"/>
          </reference>
          <reference field="62" count="1" selected="0">
            <x v="4"/>
          </reference>
        </references>
      </pivotArea>
    </format>
    <format dxfId="2422">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2421">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2420">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2419">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2418">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2417">
      <pivotArea dataOnly="0" labelOnly="1" outline="0" fieldPosition="0">
        <references count="10">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x v="259"/>
          </reference>
          <reference field="62" count="1" selected="0">
            <x v="3"/>
          </reference>
        </references>
      </pivotArea>
    </format>
    <format dxfId="2416">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241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2414">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2413">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241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2411">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410">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409">
      <pivotArea dataOnly="0" labelOnly="1" outline="0" fieldPosition="0">
        <references count="10">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x v="292"/>
          </reference>
          <reference field="62" count="1" selected="0">
            <x v="5"/>
          </reference>
        </references>
      </pivotArea>
    </format>
    <format dxfId="2408">
      <pivotArea dataOnly="0" labelOnly="1" outline="0" fieldPosition="0">
        <references count="10">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x v="0"/>
          </reference>
          <reference field="62" count="1" selected="0">
            <x v="5"/>
          </reference>
        </references>
      </pivotArea>
    </format>
    <format dxfId="2407">
      <pivotArea dataOnly="0" labelOnly="1" outline="0" fieldPosition="0">
        <references count="10">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x v="278"/>
          </reference>
          <reference field="62" count="1" selected="0">
            <x v="5"/>
          </reference>
        </references>
      </pivotArea>
    </format>
    <format dxfId="2406">
      <pivotArea dataOnly="0" labelOnly="1" outline="0" fieldPosition="0">
        <references count="10">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x v="0"/>
          </reference>
          <reference field="62" count="1" selected="0">
            <x v="5"/>
          </reference>
        </references>
      </pivotArea>
    </format>
    <format dxfId="2405">
      <pivotArea dataOnly="0" labelOnly="1" outline="0" fieldPosition="0">
        <references count="10">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x v="285"/>
          </reference>
          <reference field="62" count="1" selected="0">
            <x v="5"/>
          </reference>
        </references>
      </pivotArea>
    </format>
    <format dxfId="2404">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403">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402">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401">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400">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399">
      <pivotArea dataOnly="0" labelOnly="1" outline="0" fieldPosition="0">
        <references count="10">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x v="92"/>
          </reference>
          <reference field="62" count="1" selected="0">
            <x v="4"/>
          </reference>
        </references>
      </pivotArea>
    </format>
    <format dxfId="2398">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397">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x v="307"/>
          </reference>
          <reference field="62" count="1" selected="0">
            <x v="5"/>
          </reference>
        </references>
      </pivotArea>
    </format>
    <format dxfId="2396">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x v="305"/>
          </reference>
          <reference field="62" count="1" selected="0">
            <x v="5"/>
          </reference>
        </references>
      </pivotArea>
    </format>
    <format dxfId="2395">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394">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393">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392">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391">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390">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3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388">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387">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386">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385">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384">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383">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382">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381">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380">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379">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378">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377">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376">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375">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374">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373">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372">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371">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370">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369">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368">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367">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366">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365">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364">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363">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362">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361">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360">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359">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358">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357">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356">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355">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354">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353">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352">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351">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350">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349">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348">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347">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346">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345">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344">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343">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342">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341">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340">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339">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338">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337">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336">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335">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334">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333">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332">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331">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330">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329">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328">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327">
      <pivotArea dataOnly="0" labelOnly="1" outline="0" fieldPosition="0">
        <references count="11">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x v="1"/>
          </reference>
          <reference field="62" count="1" selected="0">
            <x v="5"/>
          </reference>
        </references>
      </pivotArea>
    </format>
    <format dxfId="2326">
      <pivotArea dataOnly="0" labelOnly="1" outline="0" fieldPosition="0">
        <references count="11">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x v="0"/>
          </reference>
          <reference field="62" count="1" selected="0">
            <x v="4"/>
          </reference>
        </references>
      </pivotArea>
    </format>
    <format dxfId="2325">
      <pivotArea dataOnly="0" labelOnly="1" outline="0" fieldPosition="0">
        <references count="11">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x v="1"/>
          </reference>
          <reference field="62" count="1" selected="0">
            <x v="4"/>
          </reference>
        </references>
      </pivotArea>
    </format>
    <format dxfId="2324">
      <pivotArea dataOnly="0" labelOnly="1" outline="0" fieldPosition="0">
        <references count="11">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x v="0"/>
          </reference>
          <reference field="62" count="1" selected="0">
            <x v="5"/>
          </reference>
        </references>
      </pivotArea>
    </format>
    <format dxfId="2323">
      <pivotArea dataOnly="0" labelOnly="1" outline="0" fieldPosition="0">
        <references count="11">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x v="1"/>
          </reference>
          <reference field="62" count="1" selected="0">
            <x v="4"/>
          </reference>
        </references>
      </pivotArea>
    </format>
    <format dxfId="2322">
      <pivotArea dataOnly="0" labelOnly="1" outline="0" fieldPosition="0">
        <references count="11">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x v="0"/>
          </reference>
          <reference field="62" count="1" selected="0">
            <x v="4"/>
          </reference>
        </references>
      </pivotArea>
    </format>
    <format dxfId="2321">
      <pivotArea dataOnly="0" labelOnly="1" outline="0" fieldPosition="0">
        <references count="12">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320">
      <pivotArea dataOnly="0" labelOnly="1" outline="0" fieldPosition="0">
        <references count="12">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selected="0">
            <x v="11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319">
      <pivotArea dataOnly="0" labelOnly="1" outline="0" fieldPosition="0">
        <references count="12">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18">
      <pivotArea dataOnly="0" labelOnly="1" outline="0" fieldPosition="0">
        <references count="12">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selected="0">
            <x v="108"/>
          </reference>
          <reference field="57" count="1" selected="0">
            <x v="1"/>
          </reference>
          <reference field="58" count="1">
            <x v="1"/>
          </reference>
          <reference field="62" count="1" selected="0">
            <x v="4"/>
          </reference>
        </references>
      </pivotArea>
    </format>
    <format dxfId="2317">
      <pivotArea dataOnly="0" labelOnly="1" outline="0" fieldPosition="0">
        <references count="12">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selected="0">
            <x v="89"/>
          </reference>
          <reference field="57" count="1" selected="0">
            <x v="1"/>
          </reference>
          <reference field="58" count="1">
            <x v="0"/>
          </reference>
          <reference field="62" count="1" selected="0">
            <x v="4"/>
          </reference>
        </references>
      </pivotArea>
    </format>
    <format dxfId="2316">
      <pivotArea dataOnly="0" labelOnly="1" outline="0" fieldPosition="0">
        <references count="12">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selected="0">
            <x v="88"/>
          </reference>
          <reference field="57" count="1" selected="0">
            <x v="1"/>
          </reference>
          <reference field="58" count="1">
            <x v="1"/>
          </reference>
          <reference field="62" count="1" selected="0">
            <x v="4"/>
          </reference>
        </references>
      </pivotArea>
    </format>
    <format dxfId="2315">
      <pivotArea dataOnly="0" labelOnly="1" outline="0" fieldPosition="0">
        <references count="12">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selected="0">
            <x v="86"/>
          </reference>
          <reference field="57" count="1" selected="0">
            <x v="1"/>
          </reference>
          <reference field="58" count="1">
            <x v="0"/>
          </reference>
          <reference field="62" count="1" selected="0">
            <x v="4"/>
          </reference>
        </references>
      </pivotArea>
    </format>
    <format dxfId="2314">
      <pivotArea dataOnly="0" labelOnly="1" outline="0" fieldPosition="0">
        <references count="12">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selected="0">
            <x v="84"/>
          </reference>
          <reference field="57" count="1" selected="0">
            <x v="1"/>
          </reference>
          <reference field="58" count="1">
            <x v="0"/>
          </reference>
          <reference field="62" count="1" selected="0">
            <x v="4"/>
          </reference>
        </references>
      </pivotArea>
    </format>
    <format dxfId="2313">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2">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selected="0">
            <x v="1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1">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selected="0">
            <x v="1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0">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selected="0">
            <x v="8"/>
          </reference>
          <reference field="57" count="1" selected="0">
            <x v="1"/>
          </reference>
          <reference field="58" count="1">
            <x v="1"/>
          </reference>
          <reference field="62" count="1" selected="0">
            <x v="0"/>
          </reference>
        </references>
      </pivotArea>
    </format>
    <format dxfId="2309">
      <pivotArea dataOnly="0" labelOnly="1" outline="0" fieldPosition="0">
        <references count="12">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8">
      <pivotArea dataOnly="0" labelOnly="1" outline="0" fieldPosition="0">
        <references count="12">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7">
      <pivotArea dataOnly="0" labelOnly="1" outline="0" fieldPosition="0">
        <references count="12">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selected="0">
            <x v="105"/>
          </reference>
          <reference field="57" count="1" selected="0">
            <x v="1"/>
          </reference>
          <reference field="58" count="1">
            <x v="0"/>
          </reference>
          <reference field="62" count="1" selected="0">
            <x v="4"/>
          </reference>
        </references>
      </pivotArea>
    </format>
    <format dxfId="2306">
      <pivotArea dataOnly="0" labelOnly="1" outline="0" fieldPosition="0">
        <references count="12">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selected="0">
            <x v="99"/>
          </reference>
          <reference field="57" count="1" selected="0">
            <x v="1"/>
          </reference>
          <reference field="58" count="1">
            <x v="0"/>
          </reference>
          <reference field="62" count="1" selected="0">
            <x v="4"/>
          </reference>
        </references>
      </pivotArea>
    </format>
    <format dxfId="2305">
      <pivotArea dataOnly="0" labelOnly="1" outline="0" fieldPosition="0">
        <references count="12">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selected="0">
            <x v="96"/>
          </reference>
          <reference field="57" count="1" selected="0">
            <x v="1"/>
          </reference>
          <reference field="58" count="1">
            <x v="0"/>
          </reference>
          <reference field="62" count="1" selected="0">
            <x v="4"/>
          </reference>
        </references>
      </pivotArea>
    </format>
    <format dxfId="2304">
      <pivotArea dataOnly="0" labelOnly="1" outline="0" fieldPosition="0">
        <references count="12">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selected="0">
            <x v="91"/>
          </reference>
          <reference field="57" count="1" selected="0">
            <x v="1"/>
          </reference>
          <reference field="58" count="1">
            <x v="0"/>
          </reference>
          <reference field="62" count="1" selected="0">
            <x v="4"/>
          </reference>
        </references>
      </pivotArea>
    </format>
    <format dxfId="2303">
      <pivotArea dataOnly="0" labelOnly="1" outline="0" fieldPosition="0">
        <references count="12">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selected="0">
            <x v="90"/>
          </reference>
          <reference field="57" count="1" selected="0">
            <x v="1"/>
          </reference>
          <reference field="58" count="1">
            <x v="1"/>
          </reference>
          <reference field="62" count="1" selected="0">
            <x v="4"/>
          </reference>
        </references>
      </pivotArea>
    </format>
    <format dxfId="2302">
      <pivotArea dataOnly="0" labelOnly="1" outline="0" fieldPosition="0">
        <references count="12">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selected="0">
            <x v="87"/>
          </reference>
          <reference field="57" count="1" selected="0">
            <x v="1"/>
          </reference>
          <reference field="58" count="1">
            <x v="1"/>
          </reference>
          <reference field="62" count="1" selected="0">
            <x v="4"/>
          </reference>
        </references>
      </pivotArea>
    </format>
    <format dxfId="2301">
      <pivotArea dataOnly="0" labelOnly="1" outline="0" fieldPosition="0">
        <references count="12">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selected="0">
            <x v="68"/>
          </reference>
          <reference field="57" count="1" selected="0">
            <x v="1"/>
          </reference>
          <reference field="58" count="1">
            <x v="0"/>
          </reference>
          <reference field="62" count="1" selected="0">
            <x v="0"/>
          </reference>
        </references>
      </pivotArea>
    </format>
    <format dxfId="2300">
      <pivotArea dataOnly="0" labelOnly="1" outline="0" fieldPosition="0">
        <references count="12">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selected="0">
            <x v="259"/>
          </reference>
          <reference field="57" count="1" selected="0">
            <x v="1"/>
          </reference>
          <reference field="58" count="1">
            <x v="0"/>
          </reference>
          <reference field="62" count="1" selected="0">
            <x v="3"/>
          </reference>
        </references>
      </pivotArea>
    </format>
    <format dxfId="2299">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8">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selected="0">
            <x v="109"/>
          </reference>
          <reference field="57" count="1" selected="0">
            <x v="1"/>
          </reference>
          <reference field="58" count="1">
            <x v="0"/>
          </reference>
          <reference field="62" count="1" selected="0">
            <x v="4"/>
          </reference>
        </references>
      </pivotArea>
    </format>
    <format dxfId="2297">
      <pivotArea dataOnly="0" labelOnly="1" outline="0" fieldPosition="0">
        <references count="12">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6">
      <pivotArea dataOnly="0" labelOnly="1" outline="0" fieldPosition="0">
        <references count="12">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selected="0">
            <x v="9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5">
      <pivotArea dataOnly="0" labelOnly="1" outline="0" fieldPosition="0">
        <references count="12">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selected="0">
            <x v="9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4">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selected="0">
            <x v="78"/>
          </reference>
          <reference field="57" count="1" selected="0">
            <x v="1"/>
          </reference>
          <reference field="58" count="1">
            <x v="0"/>
          </reference>
          <reference field="62" count="1" selected="0">
            <x v="4"/>
          </reference>
        </references>
      </pivotArea>
    </format>
    <format dxfId="2293">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selected="0">
            <x v="74"/>
          </reference>
          <reference field="57" count="1" selected="0">
            <x v="1"/>
          </reference>
          <reference field="58" count="1">
            <x v="0"/>
          </reference>
          <reference field="62" count="1" selected="0">
            <x v="4"/>
          </reference>
        </references>
      </pivotArea>
    </format>
    <format dxfId="2292">
      <pivotArea dataOnly="0" labelOnly="1" outline="0" fieldPosition="0">
        <references count="12">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selected="0">
            <x v="77"/>
          </reference>
          <reference field="57" count="1" selected="0">
            <x v="1"/>
          </reference>
          <reference field="58" count="1">
            <x v="0"/>
          </reference>
          <reference field="62" count="1" selected="0">
            <x v="4"/>
          </reference>
        </references>
      </pivotArea>
    </format>
    <format dxfId="2291">
      <pivotArea dataOnly="0" labelOnly="1" outline="0" fieldPosition="0">
        <references count="12">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selected="0">
            <x v="4"/>
          </reference>
          <reference field="57" count="1" selected="0">
            <x v="1"/>
          </reference>
          <reference field="58" count="1">
            <x v="0"/>
          </reference>
          <reference field="62" count="1" selected="0">
            <x v="5"/>
          </reference>
        </references>
      </pivotArea>
    </format>
    <format dxfId="2290">
      <pivotArea dataOnly="0" labelOnly="1" outline="0" fieldPosition="0">
        <references count="12">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selected="0">
            <x v="292"/>
          </reference>
          <reference field="57" count="1" selected="0">
            <x v="1"/>
          </reference>
          <reference field="58" count="1">
            <x v="0"/>
          </reference>
          <reference field="62" count="1" selected="0">
            <x v="5"/>
          </reference>
        </references>
      </pivotArea>
    </format>
    <format dxfId="2289">
      <pivotArea dataOnly="0" labelOnly="1" outline="0" fieldPosition="0">
        <references count="12">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8">
      <pivotArea dataOnly="0" labelOnly="1" outline="0" fieldPosition="0">
        <references count="12">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selected="0">
            <x v="342"/>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7">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selected="0">
            <x v="323"/>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6">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selected="0">
            <x v="278"/>
          </reference>
          <reference field="57" count="1" selected="0">
            <x v="1"/>
          </reference>
          <reference field="58" count="1">
            <x v="1"/>
          </reference>
          <reference field="62" count="1" selected="0">
            <x v="5"/>
          </reference>
        </references>
      </pivotArea>
    </format>
    <format dxfId="2285">
      <pivotArea dataOnly="0" labelOnly="1" outline="0" fieldPosition="0">
        <references count="12">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4">
      <pivotArea dataOnly="0" labelOnly="1" outline="0" fieldPosition="0">
        <references count="12">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selected="0">
            <x v="328"/>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3">
      <pivotArea dataOnly="0" labelOnly="1" outline="0" fieldPosition="0">
        <references count="12">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selected="0">
            <x v="330"/>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2">
      <pivotArea dataOnly="0" labelOnly="1" outline="0" fieldPosition="0">
        <references count="12">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selected="0">
            <x v="285"/>
          </reference>
          <reference field="57" count="1" selected="0">
            <x v="1"/>
          </reference>
          <reference field="58" count="1">
            <x v="1"/>
          </reference>
          <reference field="62" count="1" selected="0">
            <x v="5"/>
          </reference>
        </references>
      </pivotArea>
    </format>
    <format dxfId="2281">
      <pivotArea dataOnly="0" labelOnly="1" outline="0" fieldPosition="0">
        <references count="12">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80">
      <pivotArea dataOnly="0" labelOnly="1" outline="0" fieldPosition="0">
        <references count="12">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selected="0">
            <x v="0"/>
          </reference>
          <reference field="58" count="1">
            <x v="0"/>
          </reference>
          <reference field="62" count="1" selected="0">
            <x v="4"/>
          </reference>
        </references>
      </pivotArea>
    </format>
    <format dxfId="2279">
      <pivotArea dataOnly="0" labelOnly="1" outline="0" fieldPosition="0">
        <references count="12">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selected="0">
            <x v="1"/>
          </reference>
          <reference field="58" count="1">
            <x v="0"/>
          </reference>
          <reference field="62" count="1" selected="0">
            <x v="4"/>
          </reference>
        </references>
      </pivotArea>
    </format>
    <format dxfId="2278">
      <pivotArea dataOnly="0" labelOnly="1" outline="0" fieldPosition="0">
        <references count="12">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selected="0">
            <x v="107"/>
          </reference>
          <reference field="57" count="1" selected="0">
            <x v="1"/>
          </reference>
          <reference field="58" count="1">
            <x v="0"/>
          </reference>
          <reference field="62" count="1" selected="0">
            <x v="4"/>
          </reference>
        </references>
      </pivotArea>
    </format>
    <format dxfId="2277">
      <pivotArea dataOnly="0" labelOnly="1" outline="0" fieldPosition="0">
        <references count="12">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selected="0">
            <x v="102"/>
          </reference>
          <reference field="57" count="1" selected="0">
            <x v="1"/>
          </reference>
          <reference field="58" count="1">
            <x v="0"/>
          </reference>
          <reference field="62" count="1" selected="0">
            <x v="4"/>
          </reference>
        </references>
      </pivotArea>
    </format>
    <format dxfId="2276">
      <pivotArea dataOnly="0" labelOnly="1" outline="0" fieldPosition="0">
        <references count="12">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selected="0">
            <x v="92"/>
          </reference>
          <reference field="57" count="1" selected="0">
            <x v="1"/>
          </reference>
          <reference field="58" count="1">
            <x v="0"/>
          </reference>
          <reference field="62" count="1" selected="0">
            <x v="4"/>
          </reference>
        </references>
      </pivotArea>
    </format>
    <format dxfId="2275">
      <pivotArea dataOnly="0" labelOnly="1" outline="0" fieldPosition="0">
        <references count="12">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74">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selected="0">
            <x v="307"/>
          </reference>
          <reference field="57" count="1" selected="0">
            <x v="1"/>
          </reference>
          <reference field="58" count="1">
            <x v="0"/>
          </reference>
          <reference field="62" count="1" selected="0">
            <x v="5"/>
          </reference>
        </references>
      </pivotArea>
    </format>
    <format dxfId="2273">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selected="0">
            <x v="305"/>
          </reference>
          <reference field="57" count="1" selected="0">
            <x v="1"/>
          </reference>
          <reference field="58" count="1">
            <x v="0"/>
          </reference>
          <reference field="62" count="1" selected="0">
            <x v="5"/>
          </reference>
        </references>
      </pivotArea>
    </format>
    <format dxfId="2272">
      <pivotArea dataOnly="0" labelOnly="1" outline="0" fieldPosition="0">
        <references count="12">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selected="0">
            <x v="160"/>
          </reference>
          <reference field="57" count="1" selected="0">
            <x v="1"/>
          </reference>
          <reference field="58" count="1">
            <x v="0"/>
          </reference>
          <reference field="62" count="1" selected="0">
            <x v="4"/>
          </reference>
        </references>
      </pivotArea>
    </format>
    <format dxfId="2271">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selected="0">
            <x v="263"/>
          </reference>
          <reference field="57" count="1" selected="0">
            <x v="1"/>
          </reference>
          <reference field="58" count="1">
            <x v="0"/>
          </reference>
          <reference field="62" count="1" selected="0">
            <x v="4"/>
          </reference>
        </references>
      </pivotArea>
    </format>
    <format dxfId="2270">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selected="0">
            <x v="253"/>
          </reference>
          <reference field="57" count="1" selected="0">
            <x v="1"/>
          </reference>
          <reference field="58" count="1">
            <x v="1"/>
          </reference>
          <reference field="62" count="1" selected="0">
            <x v="4"/>
          </reference>
        </references>
      </pivotArea>
    </format>
    <format dxfId="2269">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selected="0">
            <x v="249"/>
          </reference>
          <reference field="57" count="1" selected="0">
            <x v="1"/>
          </reference>
          <reference field="58" count="1">
            <x v="0"/>
          </reference>
          <reference field="62" count="1" selected="0">
            <x v="4"/>
          </reference>
        </references>
      </pivotArea>
    </format>
    <format dxfId="2268">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selected="0">
            <x v="252"/>
          </reference>
          <reference field="57" count="1" selected="0">
            <x v="1"/>
          </reference>
          <reference field="58" count="1">
            <x v="0"/>
          </reference>
          <reference field="62" count="1" selected="0">
            <x v="4"/>
          </reference>
        </references>
      </pivotArea>
    </format>
    <format dxfId="2267">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selected="0">
            <x v="248"/>
          </reference>
          <reference field="57" count="1" selected="0">
            <x v="1"/>
          </reference>
          <reference field="58" count="1">
            <x v="0"/>
          </reference>
          <reference field="62" count="1" selected="0">
            <x v="4"/>
          </reference>
        </references>
      </pivotArea>
    </format>
    <format dxfId="2266">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selected="0">
            <x v="171"/>
          </reference>
          <reference field="57" count="1" selected="0">
            <x v="1"/>
          </reference>
          <reference field="58" count="1">
            <x v="1"/>
          </reference>
          <reference field="62" count="1" selected="0">
            <x v="4"/>
          </reference>
        </references>
      </pivotArea>
    </format>
    <format dxfId="2265">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selected="0">
            <x v="167"/>
          </reference>
          <reference field="57" count="1" selected="0">
            <x v="1"/>
          </reference>
          <reference field="58" count="1">
            <x v="0"/>
          </reference>
          <reference field="62" count="1" selected="0">
            <x v="4"/>
          </reference>
        </references>
      </pivotArea>
    </format>
    <format dxfId="2264">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selected="0">
            <x v="250"/>
          </reference>
          <reference field="57" count="1" selected="0">
            <x v="1"/>
          </reference>
          <reference field="58" count="1">
            <x v="0"/>
          </reference>
          <reference field="62" count="1" selected="0">
            <x v="4"/>
          </reference>
        </references>
      </pivotArea>
    </format>
    <format dxfId="2263">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selected="0">
            <x v="147"/>
          </reference>
          <reference field="57" count="1" selected="0">
            <x v="1"/>
          </reference>
          <reference field="58" count="1">
            <x v="1"/>
          </reference>
          <reference field="62" count="1" selected="0">
            <x v="4"/>
          </reference>
        </references>
      </pivotArea>
    </format>
    <format dxfId="2262">
      <pivotArea dataOnly="0" labelOnly="1" outline="0" fieldPosition="0">
        <references count="12">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61">
      <pivotArea dataOnly="0" labelOnly="1" outline="0" fieldPosition="0">
        <references count="12">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selected="0">
            <x v="303"/>
          </reference>
          <reference field="57" count="1" selected="0">
            <x v="1"/>
          </reference>
          <reference field="58" count="1">
            <x v="0"/>
          </reference>
          <reference field="62" count="1" selected="0">
            <x v="5"/>
          </reference>
        </references>
      </pivotArea>
    </format>
    <format dxfId="2260">
      <pivotArea dataOnly="0" labelOnly="1" outline="0" fieldPosition="0">
        <references count="12">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selected="0">
            <x v="275"/>
          </reference>
          <reference field="57" count="1" selected="0">
            <x v="1"/>
          </reference>
          <reference field="58" count="1">
            <x v="0"/>
          </reference>
          <reference field="62" count="1" selected="0">
            <x v="5"/>
          </reference>
        </references>
      </pivotArea>
    </format>
    <format dxfId="2259">
      <pivotArea dataOnly="0" labelOnly="1" outline="0" fieldPosition="0">
        <references count="12">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selected="0">
            <x v="274"/>
          </reference>
          <reference field="57" count="1" selected="0">
            <x v="1"/>
          </reference>
          <reference field="58" count="1">
            <x v="1"/>
          </reference>
          <reference field="62" count="1" selected="0">
            <x v="5"/>
          </reference>
        </references>
      </pivotArea>
    </format>
    <format dxfId="2258">
      <pivotArea dataOnly="0" labelOnly="1" outline="0" fieldPosition="0">
        <references count="12">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selected="0">
            <x v="270"/>
          </reference>
          <reference field="57" count="1" selected="0">
            <x v="1"/>
          </reference>
          <reference field="58" count="1">
            <x v="1"/>
          </reference>
          <reference field="62" count="1" selected="0">
            <x v="5"/>
          </reference>
        </references>
      </pivotArea>
    </format>
    <format dxfId="2257">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selected="0">
            <x v="271"/>
          </reference>
          <reference field="57" count="1" selected="0">
            <x v="1"/>
          </reference>
          <reference field="58" count="1">
            <x v="0"/>
          </reference>
          <reference field="62" count="1" selected="0">
            <x v="5"/>
          </reference>
        </references>
      </pivotArea>
    </format>
    <format dxfId="2256">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selected="0">
            <x v="268"/>
          </reference>
          <reference field="57" count="1" selected="0">
            <x v="1"/>
          </reference>
          <reference field="58" count="1">
            <x v="0"/>
          </reference>
          <reference field="62" count="1" selected="0">
            <x v="5"/>
          </reference>
        </references>
      </pivotArea>
    </format>
    <format dxfId="2255">
      <pivotArea dataOnly="0" labelOnly="1" outline="0" fieldPosition="0">
        <references count="12">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selected="0">
            <x v="266"/>
          </reference>
          <reference field="57" count="1" selected="0">
            <x v="1"/>
          </reference>
          <reference field="58" count="1">
            <x v="1"/>
          </reference>
          <reference field="62" count="1" selected="0">
            <x v="5"/>
          </reference>
        </references>
      </pivotArea>
    </format>
    <format dxfId="2254">
      <pivotArea dataOnly="0" labelOnly="1" outline="0" fieldPosition="0">
        <references count="12">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selected="0">
            <x v="265"/>
          </reference>
          <reference field="57" count="1" selected="0">
            <x v="1"/>
          </reference>
          <reference field="58" count="1">
            <x v="1"/>
          </reference>
          <reference field="62" count="1" selected="0">
            <x v="5"/>
          </reference>
        </references>
      </pivotArea>
    </format>
    <format dxfId="2253">
      <pivotArea dataOnly="0" labelOnly="1" outline="0" fieldPosition="0">
        <references count="12">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selected="0">
            <x v="163"/>
          </reference>
          <reference field="57" count="1" selected="0">
            <x v="1"/>
          </reference>
          <reference field="58" count="1">
            <x v="0"/>
          </reference>
          <reference field="62" count="1" selected="0">
            <x v="4"/>
          </reference>
        </references>
      </pivotArea>
    </format>
    <format dxfId="2252">
      <pivotArea dataOnly="0" labelOnly="1" outline="0" fieldPosition="0">
        <references count="12">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selected="0">
            <x v="162"/>
          </reference>
          <reference field="57" count="1" selected="0">
            <x v="1"/>
          </reference>
          <reference field="58" count="1">
            <x v="0"/>
          </reference>
          <reference field="62" count="1" selected="0">
            <x v="4"/>
          </reference>
        </references>
      </pivotArea>
    </format>
    <format dxfId="2251">
      <pivotArea dataOnly="0" labelOnly="1" outline="0" fieldPosition="0">
        <references count="12">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50">
      <pivotArea dataOnly="0" labelOnly="1" outline="0" fieldPosition="0">
        <references count="12">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selected="0">
            <x v="135"/>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9">
      <pivotArea dataOnly="0" labelOnly="1" outline="0" fieldPosition="0">
        <references count="12">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selected="0">
            <x v="129"/>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8">
      <pivotArea dataOnly="0" labelOnly="1" outline="0" fieldPosition="0">
        <references count="12">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selected="0">
            <x v="12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7">
      <pivotArea dataOnly="0" labelOnly="1" outline="0" fieldPosition="0">
        <references count="12">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selected="0">
            <x v="12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6">
      <pivotArea dataOnly="0" labelOnly="1" outline="0" fieldPosition="0">
        <references count="12">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selected="0">
            <x v="11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5">
      <pivotArea dataOnly="0" labelOnly="1" outline="0" fieldPosition="0">
        <references count="12">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selected="0">
            <x v="12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4">
      <pivotArea dataOnly="0" labelOnly="1" outline="0" fieldPosition="0">
        <references count="12">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selected="0">
            <x v="117"/>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3">
      <pivotArea dataOnly="0" labelOnly="1" outline="0" fieldPosition="0">
        <references count="12">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selected="0">
            <x v="11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2">
      <pivotArea dataOnly="0" labelOnly="1" outline="0" fieldPosition="0">
        <references count="12">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selected="0">
            <x v="11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1">
      <pivotArea dataOnly="0" labelOnly="1" outline="0" fieldPosition="0">
        <references count="12">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selected="0">
            <x v="251"/>
          </reference>
          <reference field="57" count="1" selected="0">
            <x v="1"/>
          </reference>
          <reference field="58" count="1">
            <x v="0"/>
          </reference>
          <reference field="62" count="1" selected="0">
            <x v="4"/>
          </reference>
        </references>
      </pivotArea>
    </format>
    <format dxfId="2240">
      <pivotArea dataOnly="0" labelOnly="1" outline="0" fieldPosition="0">
        <references count="12">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selected="0">
            <x v="161"/>
          </reference>
          <reference field="57" count="1" selected="0">
            <x v="1"/>
          </reference>
          <reference field="58" count="1">
            <x v="0"/>
          </reference>
          <reference field="62" count="1" selected="0">
            <x v="4"/>
          </reference>
        </references>
      </pivotArea>
    </format>
    <format dxfId="2239">
      <pivotArea dataOnly="0" labelOnly="1" outline="0" fieldPosition="0">
        <references count="12">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selected="0">
            <x v="156"/>
          </reference>
          <reference field="57" count="1" selected="0">
            <x v="1"/>
          </reference>
          <reference field="58" count="1">
            <x v="0"/>
          </reference>
          <reference field="62" count="1" selected="0">
            <x v="4"/>
          </reference>
        </references>
      </pivotArea>
    </format>
    <format dxfId="2238">
      <pivotArea dataOnly="0" labelOnly="1" outline="0" fieldPosition="0">
        <references count="12">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selected="0">
            <x v="136"/>
          </reference>
          <reference field="57" count="1" selected="0">
            <x v="1"/>
          </reference>
          <reference field="58" count="1">
            <x v="0"/>
          </reference>
          <reference field="62" count="1" selected="0">
            <x v="4"/>
          </reference>
        </references>
      </pivotArea>
    </format>
    <format dxfId="2237">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selected="0">
            <x v="127"/>
          </reference>
          <reference field="57" count="1" selected="0">
            <x v="1"/>
          </reference>
          <reference field="58" count="1">
            <x v="0"/>
          </reference>
          <reference field="62" count="1" selected="0">
            <x v="4"/>
          </reference>
        </references>
      </pivotArea>
    </format>
    <format dxfId="2236">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selected="0">
            <x v="125"/>
          </reference>
          <reference field="57" count="1" selected="0">
            <x v="1"/>
          </reference>
          <reference field="58" count="1">
            <x v="1"/>
          </reference>
          <reference field="62" count="1" selected="0">
            <x v="4"/>
          </reference>
        </references>
      </pivotArea>
    </format>
    <format dxfId="2235">
      <pivotArea dataOnly="0" labelOnly="1" outline="0" fieldPosition="0">
        <references count="12">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selected="0">
            <x v="126"/>
          </reference>
          <reference field="57" count="1" selected="0">
            <x v="1"/>
          </reference>
          <reference field="58" count="1">
            <x v="1"/>
          </reference>
          <reference field="62" count="1" selected="0">
            <x v="4"/>
          </reference>
        </references>
      </pivotArea>
    </format>
    <format dxfId="2234">
      <pivotArea dataOnly="0" labelOnly="1" outline="0" fieldPosition="0">
        <references count="12">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selected="0">
            <x v="122"/>
          </reference>
          <reference field="57" count="1" selected="0">
            <x v="1"/>
          </reference>
          <reference field="58" count="1">
            <x v="1"/>
          </reference>
          <reference field="62" count="1" selected="0">
            <x v="4"/>
          </reference>
        </references>
      </pivotArea>
    </format>
    <format dxfId="2233">
      <pivotArea dataOnly="0" labelOnly="1" outline="0" fieldPosition="0">
        <references count="12">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selected="0">
            <x v="515"/>
          </reference>
          <reference field="57" count="1" selected="0">
            <x v="1"/>
          </reference>
          <reference field="58" count="1">
            <x v="0"/>
          </reference>
          <reference field="62" count="1" selected="0">
            <x v="4"/>
          </reference>
        </references>
      </pivotArea>
    </format>
    <format dxfId="2232">
      <pivotArea dataOnly="0" labelOnly="1" outline="0" fieldPosition="0">
        <references count="12">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31">
      <pivotArea dataOnly="0" labelOnly="1" outline="0" fieldPosition="0">
        <references count="12">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selected="0">
            <x v="8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30">
      <pivotArea dataOnly="0" labelOnly="1" outline="0" fieldPosition="0">
        <references count="12">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selected="0">
            <x v="8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2229">
      <pivotArea dataOnly="0" labelOnly="1" outline="0" fieldPosition="0">
        <references count="12">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selected="0">
            <x v="59"/>
          </reference>
          <reference field="57" count="1" selected="0">
            <x v="1"/>
          </reference>
          <reference field="58" count="1">
            <x v="1"/>
          </reference>
          <reference field="62" count="1" selected="0">
            <x v="0"/>
          </reference>
        </references>
      </pivotArea>
    </format>
    <format dxfId="2228">
      <pivotArea dataOnly="0" labelOnly="1" outline="0" fieldPosition="0">
        <references count="12">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selected="0">
            <x v="49"/>
          </reference>
          <reference field="57" count="1" selected="0">
            <x v="1"/>
          </reference>
          <reference field="58" count="1">
            <x v="0"/>
          </reference>
          <reference field="62" count="1" selected="0">
            <x v="0"/>
          </reference>
        </references>
      </pivotArea>
    </format>
    <format dxfId="2227">
      <pivotArea dataOnly="0" labelOnly="1" outline="0" fieldPosition="0">
        <references count="12">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selected="0">
            <x v="46"/>
          </reference>
          <reference field="57" count="1" selected="0">
            <x v="1"/>
          </reference>
          <reference field="58" count="1">
            <x v="0"/>
          </reference>
          <reference field="62" count="1" selected="0">
            <x v="0"/>
          </reference>
        </references>
      </pivotArea>
    </format>
    <format dxfId="2226">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selected="0">
            <x v="44"/>
          </reference>
          <reference field="57" count="1" selected="0">
            <x v="1"/>
          </reference>
          <reference field="58" count="1">
            <x v="0"/>
          </reference>
          <reference field="62" count="1" selected="0">
            <x v="0"/>
          </reference>
        </references>
      </pivotArea>
    </format>
    <format dxfId="2225">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selected="0">
            <x v="514"/>
          </reference>
          <reference field="57" count="1" selected="0">
            <x v="1"/>
          </reference>
          <reference field="58" count="1">
            <x v="1"/>
          </reference>
          <reference field="62" count="1" selected="0">
            <x v="0"/>
          </reference>
        </references>
      </pivotArea>
    </format>
    <format dxfId="2224">
      <pivotArea dataOnly="0" labelOnly="1" outline="0" fieldPosition="0">
        <references count="12">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selected="0">
            <x v="5"/>
          </reference>
          <reference field="57" count="1" selected="0">
            <x v="1"/>
          </reference>
          <reference field="58" count="1">
            <x v="0"/>
          </reference>
          <reference field="62" count="1" selected="0">
            <x v="0"/>
          </reference>
        </references>
      </pivotArea>
    </format>
    <format dxfId="2223">
      <pivotArea dataOnly="0" labelOnly="1" outline="0" fieldPosition="0">
        <references count="12">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selected="0">
            <x v="42"/>
          </reference>
          <reference field="57" count="1" selected="0">
            <x v="1"/>
          </reference>
          <reference field="58" count="1">
            <x v="0"/>
          </reference>
          <reference field="62" count="1" selected="0">
            <x v="0"/>
          </reference>
        </references>
      </pivotArea>
    </format>
    <format dxfId="2222">
      <pivotArea dataOnly="0" labelOnly="1" outline="0" fieldPosition="0">
        <references count="12">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selected="0">
            <x v="38"/>
          </reference>
          <reference field="57" count="1" selected="0">
            <x v="1"/>
          </reference>
          <reference field="58" count="1">
            <x v="1"/>
          </reference>
          <reference field="62" count="1" selected="0">
            <x v="0"/>
          </reference>
        </references>
      </pivotArea>
    </format>
    <format dxfId="2221">
      <pivotArea dataOnly="0" labelOnly="1" outline="0" fieldPosition="0">
        <references count="12">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selected="0">
            <x v="35"/>
          </reference>
          <reference field="57" count="1" selected="0">
            <x v="1"/>
          </reference>
          <reference field="58" count="1">
            <x v="1"/>
          </reference>
          <reference field="62" count="1" selected="0">
            <x v="0"/>
          </reference>
        </references>
      </pivotArea>
    </format>
    <format dxfId="2220">
      <pivotArea dataOnly="0" labelOnly="1" outline="0" fieldPosition="0">
        <references count="12">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selected="0">
            <x v="29"/>
          </reference>
          <reference field="57" count="1" selected="0">
            <x v="1"/>
          </reference>
          <reference field="58" count="1">
            <x v="1"/>
          </reference>
          <reference field="62" count="1" selected="0">
            <x v="0"/>
          </reference>
        </references>
      </pivotArea>
    </format>
    <format dxfId="2219">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18">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selected="0">
            <x v="22"/>
          </reference>
          <reference field="57" count="1" selected="0">
            <x v="1"/>
          </reference>
          <reference field="58" count="1">
            <x v="1"/>
          </reference>
          <reference field="62" count="1" selected="0">
            <x v="0"/>
          </reference>
        </references>
      </pivotArea>
    </format>
    <format dxfId="2217">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selected="0">
            <x v="19"/>
          </reference>
          <reference field="57" count="1" selected="0">
            <x v="1"/>
          </reference>
          <reference field="58" count="1">
            <x v="0"/>
          </reference>
          <reference field="62" count="1" selected="0">
            <x v="0"/>
          </reference>
        </references>
      </pivotArea>
    </format>
    <format dxfId="2216">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selected="0">
            <x v="15"/>
          </reference>
          <reference field="57" count="1" selected="0">
            <x v="1"/>
          </reference>
          <reference field="58" count="1">
            <x v="0"/>
          </reference>
          <reference field="62" count="1" selected="0">
            <x v="0"/>
          </reference>
        </references>
      </pivotArea>
    </format>
    <format dxfId="2215">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selected="0">
            <x v="7"/>
          </reference>
          <reference field="57" count="1" selected="0">
            <x v="1"/>
          </reference>
          <reference field="58" count="1">
            <x v="1"/>
          </reference>
          <reference field="62" count="1" selected="0">
            <x v="0"/>
          </reference>
        </references>
      </pivotArea>
    </format>
    <format dxfId="2214">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selected="0">
            <x v="6"/>
          </reference>
          <reference field="57" count="1" selected="0">
            <x v="1"/>
          </reference>
          <reference field="58" count="1">
            <x v="0"/>
          </reference>
          <reference field="62" count="1" selected="0">
            <x v="0"/>
          </reference>
        </references>
      </pivotArea>
    </format>
    <format dxfId="2213">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selected="0">
            <x v="3"/>
          </reference>
          <reference field="57" count="1" selected="0">
            <x v="1"/>
          </reference>
          <reference field="58" count="1">
            <x v="0"/>
          </reference>
          <reference field="62" count="1" selected="0">
            <x v="0"/>
          </reference>
        </references>
      </pivotArea>
    </format>
    <format dxfId="2212">
      <pivotArea dataOnly="0" labelOnly="1" outline="0" fieldPosition="0">
        <references count="12">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selected="0">
            <x v="1"/>
          </reference>
          <reference field="57" count="1" selected="0">
            <x v="1"/>
          </reference>
          <reference field="58" count="1">
            <x v="0"/>
          </reference>
          <reference field="62" count="1" selected="0">
            <x v="0"/>
          </reference>
        </references>
      </pivotArea>
    </format>
    <format dxfId="2211">
      <pivotArea dataOnly="0" labelOnly="1" outline="0" fieldPosition="0">
        <references count="12">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10">
      <pivotArea dataOnly="0" labelOnly="1" outline="0" fieldPosition="0">
        <references count="12">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selected="0">
            <x v="333"/>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09">
      <pivotArea dataOnly="0" labelOnly="1" outline="0" fieldPosition="0">
        <references count="12">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selected="0">
            <x v="1"/>
          </reference>
          <reference field="58" count="1">
            <x v="0"/>
          </reference>
          <reference field="62" count="1" selected="0">
            <x v="4"/>
          </reference>
        </references>
      </pivotArea>
    </format>
    <format dxfId="2208">
      <pivotArea dataOnly="0" labelOnly="1" outline="0" fieldPosition="0">
        <references count="12">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selected="0">
            <x v="0"/>
          </reference>
          <reference field="58" count="1">
            <x v="1"/>
          </reference>
          <reference field="62" count="1" selected="0">
            <x v="4"/>
          </reference>
        </references>
      </pivotArea>
    </format>
    <format dxfId="2207">
      <pivotArea dataOnly="0" labelOnly="1" outline="0" fieldPosition="0">
        <references count="12">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selected="0">
            <x v="117"/>
          </reference>
          <reference field="57" count="1" selected="0">
            <x v="0"/>
          </reference>
          <reference field="58" count="1">
            <x v="0"/>
          </reference>
          <reference field="62" count="1" selected="0">
            <x v="4"/>
          </reference>
        </references>
      </pivotArea>
    </format>
    <format dxfId="2206">
      <pivotArea dataOnly="0" labelOnly="1" outline="0" fieldPosition="0">
        <references count="12">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selected="0">
            <x v="114"/>
          </reference>
          <reference field="57" count="1" selected="0">
            <x v="0"/>
          </reference>
          <reference field="58" count="1">
            <x v="0"/>
          </reference>
          <reference field="62" count="1" selected="0">
            <x v="4"/>
          </reference>
        </references>
      </pivotArea>
    </format>
    <format dxfId="2205">
      <pivotArea dataOnly="0" labelOnly="1" outline="0" fieldPosition="0">
        <references count="12">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selected="0">
            <x v="106"/>
          </reference>
          <reference field="57" count="1" selected="0">
            <x v="0"/>
          </reference>
          <reference field="58" count="1">
            <x v="0"/>
          </reference>
          <reference field="62" count="1" selected="0">
            <x v="4"/>
          </reference>
        </references>
      </pivotArea>
    </format>
    <format dxfId="2204">
      <pivotArea dataOnly="0" labelOnly="1" outline="0" fieldPosition="0">
        <references count="12">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selected="0">
            <x v="104"/>
          </reference>
          <reference field="57" count="1" selected="0">
            <x v="0"/>
          </reference>
          <reference field="58" count="1">
            <x v="0"/>
          </reference>
          <reference field="62" count="1" selected="0">
            <x v="4"/>
          </reference>
        </references>
      </pivotArea>
    </format>
    <format dxfId="2203">
      <pivotArea dataOnly="0" labelOnly="1" outline="0" fieldPosition="0">
        <references count="12">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selected="0">
            <x v="103"/>
          </reference>
          <reference field="57" count="1" selected="0">
            <x v="0"/>
          </reference>
          <reference field="58" count="1">
            <x v="0"/>
          </reference>
          <reference field="62" count="1" selected="0">
            <x v="4"/>
          </reference>
        </references>
      </pivotArea>
    </format>
    <format dxfId="2202">
      <pivotArea dataOnly="0" labelOnly="1" outline="0" fieldPosition="0">
        <references count="12">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selected="0">
            <x v="100"/>
          </reference>
          <reference field="57" count="1" selected="0">
            <x v="0"/>
          </reference>
          <reference field="58" count="1">
            <x v="0"/>
          </reference>
          <reference field="62" count="1" selected="0">
            <x v="4"/>
          </reference>
        </references>
      </pivotArea>
    </format>
    <format dxfId="2201">
      <pivotArea dataOnly="0" labelOnly="1" outline="0" fieldPosition="0">
        <references count="12">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selected="0">
            <x v="98"/>
          </reference>
          <reference field="57" count="1" selected="0">
            <x v="0"/>
          </reference>
          <reference field="58" count="1">
            <x v="0"/>
          </reference>
          <reference field="62" count="1" selected="0">
            <x v="4"/>
          </reference>
        </references>
      </pivotArea>
    </format>
    <format dxfId="2200">
      <pivotArea dataOnly="0" labelOnly="1" outline="0" fieldPosition="0">
        <references count="12">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selected="0">
            <x v="97"/>
          </reference>
          <reference field="57" count="1" selected="0">
            <x v="0"/>
          </reference>
          <reference field="58" count="1">
            <x v="0"/>
          </reference>
          <reference field="62" count="1" selected="0">
            <x v="4"/>
          </reference>
        </references>
      </pivotArea>
    </format>
    <format dxfId="2199">
      <pivotArea dataOnly="0" labelOnly="1" outline="0" fieldPosition="0">
        <references count="12">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selected="0">
            <x v="95"/>
          </reference>
          <reference field="57" count="1" selected="0">
            <x v="0"/>
          </reference>
          <reference field="58" count="1">
            <x v="0"/>
          </reference>
          <reference field="62" count="1" selected="0">
            <x v="4"/>
          </reference>
        </references>
      </pivotArea>
    </format>
    <format dxfId="2198">
      <pivotArea dataOnly="0" labelOnly="1" outline="0" fieldPosition="0">
        <references count="12">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selected="0">
            <x v="94"/>
          </reference>
          <reference field="57" count="1" selected="0">
            <x v="0"/>
          </reference>
          <reference field="58" count="1">
            <x v="0"/>
          </reference>
          <reference field="62" count="1" selected="0">
            <x v="4"/>
          </reference>
        </references>
      </pivotArea>
    </format>
    <format dxfId="2197">
      <pivotArea dataOnly="0" labelOnly="1" outline="0" fieldPosition="0">
        <references count="12">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selected="0">
            <x v="93"/>
          </reference>
          <reference field="57" count="1" selected="0">
            <x v="0"/>
          </reference>
          <reference field="58" count="1">
            <x v="0"/>
          </reference>
          <reference field="62" count="1" selected="0">
            <x v="4"/>
          </reference>
        </references>
      </pivotArea>
    </format>
    <format dxfId="2196">
      <pivotArea dataOnly="0" labelOnly="1" outline="0" fieldPosition="0">
        <references count="12">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selected="0">
            <x v="79"/>
          </reference>
          <reference field="57" count="1" selected="0">
            <x v="0"/>
          </reference>
          <reference field="58" count="1">
            <x v="0"/>
          </reference>
          <reference field="62" count="1" selected="0">
            <x v="4"/>
          </reference>
        </references>
      </pivotArea>
    </format>
    <format dxfId="2195">
      <pivotArea dataOnly="0" labelOnly="1" outline="0" fieldPosition="0">
        <references count="12">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selected="0">
            <x v="64"/>
          </reference>
          <reference field="57" count="1" selected="0">
            <x v="0"/>
          </reference>
          <reference field="58" count="1">
            <x v="0"/>
          </reference>
          <reference field="62" count="1" selected="0">
            <x v="0"/>
          </reference>
        </references>
      </pivotArea>
    </format>
    <format dxfId="2194">
      <pivotArea dataOnly="0" labelOnly="1" outline="0" fieldPosition="0">
        <references count="12">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selected="0">
            <x v="66"/>
          </reference>
          <reference field="57" count="1" selected="0">
            <x v="0"/>
          </reference>
          <reference field="58" count="1">
            <x v="0"/>
          </reference>
          <reference field="62" count="1" selected="0">
            <x v="0"/>
          </reference>
        </references>
      </pivotArea>
    </format>
    <format dxfId="2193">
      <pivotArea dataOnly="0" labelOnly="1" outline="0" fieldPosition="0">
        <references count="12">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selected="0">
            <x v="62"/>
          </reference>
          <reference field="57" count="1" selected="0">
            <x v="0"/>
          </reference>
          <reference field="58" count="1">
            <x v="1"/>
          </reference>
          <reference field="62" count="1" selected="0">
            <x v="0"/>
          </reference>
        </references>
      </pivotArea>
    </format>
    <format dxfId="2192">
      <pivotArea dataOnly="0" labelOnly="1" outline="0" fieldPosition="0">
        <references count="12">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1">
      <pivotArea dataOnly="0" labelOnly="1" outline="0" fieldPosition="0">
        <references count="12">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selected="0">
            <x v="75"/>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0">
      <pivotArea dataOnly="0" labelOnly="1" outline="0" fieldPosition="0">
        <references count="12">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selected="0">
            <x v="7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9">
      <pivotArea dataOnly="0" labelOnly="1" outline="0" fieldPosition="0">
        <references count="12">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selected="0">
            <x v="6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8">
      <pivotArea dataOnly="0" labelOnly="1" outline="0" fieldPosition="0">
        <references count="12">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selected="0">
            <x v="6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7">
      <pivotArea dataOnly="0" labelOnly="1" outline="0" fieldPosition="0">
        <references count="12">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selected="0">
            <x v="6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6">
      <pivotArea dataOnly="0" labelOnly="1" outline="0" fieldPosition="0">
        <references count="12">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selected="0">
            <x v="62"/>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5">
      <pivotArea dataOnly="0" labelOnly="1" outline="0" fieldPosition="0">
        <references count="12">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selected="0">
            <x v="63"/>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4">
      <pivotArea dataOnly="0" labelOnly="1" outline="0" fieldPosition="0">
        <references count="12">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selected="0">
            <x v="64"/>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3">
      <pivotArea dataOnly="0" labelOnly="1" outline="0" fieldPosition="0">
        <references count="12">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selected="0">
            <x v="66"/>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2">
      <pivotArea dataOnly="0" labelOnly="1" outline="0" fieldPosition="0">
        <references count="12">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selected="0">
            <x v="67"/>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1">
      <pivotArea dataOnly="0" labelOnly="1" outline="0" fieldPosition="0">
        <references count="12">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selected="0">
            <x v="5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0">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selected="0">
            <x v="5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9">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selected="0">
            <x v="4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8">
      <pivotArea dataOnly="0" labelOnly="1" outline="0" fieldPosition="0">
        <references count="1">
          <reference field="4294967294" count="2">
            <x v="0"/>
            <x v="1"/>
          </reference>
        </references>
      </pivotArea>
    </format>
    <format dxfId="2177">
      <pivotArea dataOnly="0" labelOnly="1" outline="0" fieldPosition="0">
        <references count="1">
          <reference field="4" count="1">
            <x v="10"/>
          </reference>
        </references>
      </pivotArea>
    </format>
    <format dxfId="2176">
      <pivotArea dataOnly="0" labelOnly="1" outline="0" fieldPosition="0">
        <references count="2">
          <reference field="4" count="1" selected="0">
            <x v="10"/>
          </reference>
          <reference field="5" count="1">
            <x v="0"/>
          </reference>
        </references>
      </pivotArea>
    </format>
    <format dxfId="2175">
      <pivotArea dataOnly="0" labelOnly="1" outline="0" fieldPosition="0">
        <references count="3">
          <reference field="2" count="3">
            <x v="0"/>
            <x v="1"/>
            <x v="2"/>
          </reference>
          <reference field="4" count="1" selected="0">
            <x v="10"/>
          </reference>
          <reference field="5" count="1" selected="0">
            <x v="0"/>
          </reference>
        </references>
      </pivotArea>
    </format>
    <format dxfId="2174">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17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17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171">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17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16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168">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167">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166">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165">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164">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163">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162">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161">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160">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159">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158">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157">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156">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155">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154">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153">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152">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151">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150">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149">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148">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147">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146">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145">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144">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143">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142">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141">
      <pivotArea dataOnly="0" labelOnly="1" outline="0" fieldPosition="0">
        <references count="1">
          <reference field="4" count="1">
            <x v="0"/>
          </reference>
        </references>
      </pivotArea>
    </format>
    <format dxfId="2140">
      <pivotArea dataOnly="0" labelOnly="1" outline="0" fieldPosition="0">
        <references count="2">
          <reference field="4" count="1" selected="0">
            <x v="0"/>
          </reference>
          <reference field="5" count="1">
            <x v="6"/>
          </reference>
        </references>
      </pivotArea>
    </format>
    <format dxfId="2139">
      <pivotArea dataOnly="0" labelOnly="1" outline="0" fieldPosition="0">
        <references count="3">
          <reference field="2" count="3">
            <x v="0"/>
            <x v="1"/>
            <x v="2"/>
          </reference>
          <reference field="4" count="1" selected="0">
            <x v="0"/>
          </reference>
          <reference field="5" count="1" selected="0">
            <x v="6"/>
          </reference>
        </references>
      </pivotArea>
    </format>
    <format dxfId="2138">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137">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13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135">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134">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133">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132">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131">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130">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129">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128">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127">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126">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125">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124">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123">
      <pivotArea dataOnly="0" labelOnly="1" outline="0" fieldPosition="0">
        <references count="1">
          <reference field="4" count="1">
            <x v="2"/>
          </reference>
        </references>
      </pivotArea>
    </format>
    <format dxfId="2122">
      <pivotArea dataOnly="0" labelOnly="1" outline="0" fieldPosition="0">
        <references count="2">
          <reference field="4" count="1" selected="0">
            <x v="2"/>
          </reference>
          <reference field="5" count="1">
            <x v="2"/>
          </reference>
        </references>
      </pivotArea>
    </format>
    <format dxfId="2121">
      <pivotArea dataOnly="0" labelOnly="1" outline="0" fieldPosition="0">
        <references count="3">
          <reference field="2" count="2">
            <x v="1"/>
            <x v="2"/>
          </reference>
          <reference field="4" count="1" selected="0">
            <x v="2"/>
          </reference>
          <reference field="5" count="1" selected="0">
            <x v="2"/>
          </reference>
        </references>
      </pivotArea>
    </format>
    <format dxfId="2120">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119">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118">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117">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116">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115">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114">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113">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112">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111">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110">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109">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108">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107">
      <pivotArea dataOnly="0" labelOnly="1" outline="0" fieldPosition="0">
        <references count="1">
          <reference field="4" count="1">
            <x v="5"/>
          </reference>
        </references>
      </pivotArea>
    </format>
    <format dxfId="2106">
      <pivotArea dataOnly="0" labelOnly="1" outline="0" fieldPosition="0">
        <references count="2">
          <reference field="4" count="1" selected="0">
            <x v="5"/>
          </reference>
          <reference field="5" count="1">
            <x v="8"/>
          </reference>
        </references>
      </pivotArea>
    </format>
    <format dxfId="2105">
      <pivotArea dataOnly="0" labelOnly="1" outline="0" fieldPosition="0">
        <references count="3">
          <reference field="2" count="3">
            <x v="0"/>
            <x v="1"/>
            <x v="2"/>
          </reference>
          <reference field="4" count="1" selected="0">
            <x v="5"/>
          </reference>
          <reference field="5" count="1" selected="0">
            <x v="8"/>
          </reference>
        </references>
      </pivotArea>
    </format>
    <format dxfId="2104">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103">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102">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101">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100">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099">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098">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097">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096">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095">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094">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093">
      <pivotArea dataOnly="0" labelOnly="1" outline="0" fieldPosition="0">
        <references count="1">
          <reference field="4" count="1">
            <x v="4"/>
          </reference>
        </references>
      </pivotArea>
    </format>
    <format dxfId="2092">
      <pivotArea dataOnly="0" labelOnly="1" outline="0" fieldPosition="0">
        <references count="2">
          <reference field="4" count="1" selected="0">
            <x v="4"/>
          </reference>
          <reference field="5" count="1">
            <x v="7"/>
          </reference>
        </references>
      </pivotArea>
    </format>
    <format dxfId="2091">
      <pivotArea dataOnly="0" labelOnly="1" outline="0" fieldPosition="0">
        <references count="3">
          <reference field="2" count="2">
            <x v="0"/>
            <x v="1"/>
          </reference>
          <reference field="4" count="1" selected="0">
            <x v="4"/>
          </reference>
          <reference field="5" count="1" selected="0">
            <x v="7"/>
          </reference>
        </references>
      </pivotArea>
    </format>
    <format dxfId="2090">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089">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88">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87">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086">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85">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84">
      <pivotArea dataOnly="0" labelOnly="1" outline="0" fieldPosition="0">
        <references count="1">
          <reference field="4" count="1">
            <x v="6"/>
          </reference>
        </references>
      </pivotArea>
    </format>
    <format dxfId="2083">
      <pivotArea dataOnly="0" labelOnly="1" outline="0" fieldPosition="0">
        <references count="2">
          <reference field="4" count="1" selected="0">
            <x v="6"/>
          </reference>
          <reference field="5" count="1">
            <x v="9"/>
          </reference>
        </references>
      </pivotArea>
    </format>
    <format dxfId="2082">
      <pivotArea dataOnly="0" labelOnly="1" outline="0" fieldPosition="0">
        <references count="3">
          <reference field="2" count="1">
            <x v="0"/>
          </reference>
          <reference field="4" count="1" selected="0">
            <x v="6"/>
          </reference>
          <reference field="5" count="1" selected="0">
            <x v="9"/>
          </reference>
        </references>
      </pivotArea>
    </format>
    <format dxfId="2081">
      <pivotArea dataOnly="0" labelOnly="1" outline="0" offset="IV1:IV10" fieldPosition="0">
        <references count="3">
          <reference field="2" count="1">
            <x v="1"/>
          </reference>
          <reference field="4" count="1" selected="0">
            <x v="6"/>
          </reference>
          <reference field="5" count="1" selected="0">
            <x v="9"/>
          </reference>
        </references>
      </pivotArea>
    </format>
    <format dxfId="2080">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079">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2078">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077">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076">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075">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074">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073">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072">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071">
      <pivotArea dataOnly="0" labelOnly="1" outline="0" offset="IV2:IV256" fieldPosition="0">
        <references count="4">
          <reference field="2" count="1" selected="0">
            <x v="1"/>
          </reference>
          <reference field="4" count="1" selected="0">
            <x v="4"/>
          </reference>
          <reference field="5" count="1" selected="0">
            <x v="7"/>
          </reference>
          <reference field="62" count="1">
            <x v="5"/>
          </reference>
        </references>
      </pivotArea>
    </format>
    <format dxfId="2070">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069">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068">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067">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066">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065">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064">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063">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62">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61">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60">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59">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058">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057">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056">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055">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054">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053">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052">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051">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050">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049">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048">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047">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046">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045">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044">
      <pivotArea dataOnly="0" labelOnly="1" outline="0" offset="IV2:IV256" fieldPosition="0">
        <references count="1">
          <reference field="4" count="1">
            <x v="0"/>
          </reference>
        </references>
      </pivotArea>
    </format>
    <format dxfId="2043">
      <pivotArea dataOnly="0" labelOnly="1" outline="0" offset="IV2:IV256" fieldPosition="0">
        <references count="2">
          <reference field="4" count="1" selected="0">
            <x v="0"/>
          </reference>
          <reference field="5" count="1">
            <x v="6"/>
          </reference>
        </references>
      </pivotArea>
    </format>
    <format dxfId="2042">
      <pivotArea dataOnly="0" labelOnly="1" outline="0" fieldPosition="0">
        <references count="3">
          <reference field="2" count="2">
            <x v="1"/>
            <x v="2"/>
          </reference>
          <reference field="4" count="1" selected="0">
            <x v="0"/>
          </reference>
          <reference field="5" count="1" selected="0">
            <x v="6"/>
          </reference>
        </references>
      </pivotArea>
    </format>
    <format dxfId="204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040">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039">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038">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037">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036">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035">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034">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033">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032">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031">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030">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029">
      <pivotArea dataOnly="0" labelOnly="1" outline="0" offset="IV2:IV256" fieldPosition="0">
        <references count="1">
          <reference field="4" count="1">
            <x v="2"/>
          </reference>
        </references>
      </pivotArea>
    </format>
    <format dxfId="2028">
      <pivotArea dataOnly="0" labelOnly="1" outline="0" offset="IV2:IV256" fieldPosition="0">
        <references count="2">
          <reference field="4" count="1" selected="0">
            <x v="2"/>
          </reference>
          <reference field="5" count="1">
            <x v="2"/>
          </reference>
        </references>
      </pivotArea>
    </format>
    <format dxfId="2027">
      <pivotArea dataOnly="0" labelOnly="1" outline="0" offset="IV2:IV256" fieldPosition="0">
        <references count="3">
          <reference field="2" count="1">
            <x v="1"/>
          </reference>
          <reference field="4" count="1" selected="0">
            <x v="2"/>
          </reference>
          <reference field="5" count="1" selected="0">
            <x v="2"/>
          </reference>
        </references>
      </pivotArea>
    </format>
    <format dxfId="2026">
      <pivotArea dataOnly="0" labelOnly="1" outline="0" fieldPosition="0">
        <references count="3">
          <reference field="2" count="1">
            <x v="2"/>
          </reference>
          <reference field="4" count="1" selected="0">
            <x v="2"/>
          </reference>
          <reference field="5" count="1" selected="0">
            <x v="2"/>
          </reference>
        </references>
      </pivotArea>
    </format>
    <format dxfId="2025">
      <pivotArea dataOnly="0" labelOnly="1" outline="0" offset="IV2:IV256" fieldPosition="0">
        <references count="4">
          <reference field="2" count="1" selected="0">
            <x v="1"/>
          </reference>
          <reference field="4" count="1" selected="0">
            <x v="2"/>
          </reference>
          <reference field="5" count="1" selected="0">
            <x v="2"/>
          </reference>
          <reference field="62" count="1">
            <x v="4"/>
          </reference>
        </references>
      </pivotArea>
    </format>
    <format dxfId="2024">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023">
      <pivotArea dataOnly="0" labelOnly="1" outline="0" fieldPosition="0">
        <references count="5">
          <reference field="1" count="8">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022">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021">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020">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019">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018">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017">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016">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015">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014">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013">
      <pivotArea dataOnly="0" labelOnly="1" outline="0" offset="IV2:IV256" fieldPosition="0">
        <references count="1">
          <reference field="4" count="1">
            <x v="4"/>
          </reference>
        </references>
      </pivotArea>
    </format>
    <format dxfId="2012">
      <pivotArea dataOnly="0" labelOnly="1" outline="0" offset="IV2:IV256" fieldPosition="0">
        <references count="2">
          <reference field="4" count="1" selected="0">
            <x v="4"/>
          </reference>
          <reference field="5" count="1">
            <x v="7"/>
          </reference>
        </references>
      </pivotArea>
    </format>
    <format dxfId="2011">
      <pivotArea dataOnly="0" labelOnly="1" outline="0" fieldPosition="0">
        <references count="3">
          <reference field="2" count="1">
            <x v="1"/>
          </reference>
          <reference field="4" count="1" selected="0">
            <x v="4"/>
          </reference>
          <reference field="5" count="1" selected="0">
            <x v="7"/>
          </reference>
        </references>
      </pivotArea>
    </format>
    <format dxfId="2010">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09">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08">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07">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06">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05">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4">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03">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2">
      <pivotArea dataOnly="0" labelOnly="1" outline="0" offset="IV2:IV256" fieldPosition="0">
        <references count="1">
          <reference field="4" count="1">
            <x v="5"/>
          </reference>
        </references>
      </pivotArea>
    </format>
    <format dxfId="2001">
      <pivotArea dataOnly="0" labelOnly="1" outline="0" offset="IV2:IV256" fieldPosition="0">
        <references count="2">
          <reference field="4" count="1" selected="0">
            <x v="5"/>
          </reference>
          <reference field="5" count="1">
            <x v="8"/>
          </reference>
        </references>
      </pivotArea>
    </format>
    <format dxfId="2000">
      <pivotArea dataOnly="0" labelOnly="1" outline="0" offset="IV2:IV256" fieldPosition="0">
        <references count="3">
          <reference field="2" count="1">
            <x v="0"/>
          </reference>
          <reference field="4" count="1" selected="0">
            <x v="5"/>
          </reference>
          <reference field="5" count="1" selected="0">
            <x v="8"/>
          </reference>
        </references>
      </pivotArea>
    </format>
    <format dxfId="1999">
      <pivotArea dataOnly="0" labelOnly="1" outline="0" fieldPosition="0">
        <references count="3">
          <reference field="2" count="2">
            <x v="1"/>
            <x v="2"/>
          </reference>
          <reference field="4" count="1" selected="0">
            <x v="5"/>
          </reference>
          <reference field="5" count="1" selected="0">
            <x v="8"/>
          </reference>
        </references>
      </pivotArea>
    </format>
    <format dxfId="1998">
      <pivotArea dataOnly="0" labelOnly="1" outline="0" offset="IV3:IV256" fieldPosition="0">
        <references count="4">
          <reference field="2" count="1" selected="0">
            <x v="1"/>
          </reference>
          <reference field="4" count="1" selected="0">
            <x v="4"/>
          </reference>
          <reference field="5" count="1" selected="0">
            <x v="7"/>
          </reference>
          <reference field="62" count="1">
            <x v="5"/>
          </reference>
        </references>
      </pivotArea>
    </format>
    <format dxfId="199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199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1995">
      <pivotArea dataOnly="0" labelOnly="1" outline="0" fieldPosition="0">
        <references count="5">
          <reference field="1" count="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1994">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1993">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1992">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1991">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1990">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1989">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1988">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1987">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1986">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1985">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1984">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1983">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1982">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1981">
      <pivotArea dataOnly="0" labelOnly="1" outline="0" offset="IV2:IV256" fieldPosition="0">
        <references count="1">
          <reference field="4" count="1">
            <x v="6"/>
          </reference>
        </references>
      </pivotArea>
    </format>
    <format dxfId="1980">
      <pivotArea dataOnly="0" labelOnly="1" outline="0" offset="IV2:IV256" fieldPosition="0">
        <references count="2">
          <reference field="4" count="1" selected="0">
            <x v="6"/>
          </reference>
          <reference field="5" count="1">
            <x v="9"/>
          </reference>
        </references>
      </pivotArea>
    </format>
    <format dxfId="1979">
      <pivotArea dataOnly="0" labelOnly="1" outline="0" offset="IV256" fieldPosition="0">
        <references count="3">
          <reference field="2" count="1">
            <x v="0"/>
          </reference>
          <reference field="4" count="1" selected="0">
            <x v="6"/>
          </reference>
          <reference field="5" count="1" selected="0">
            <x v="9"/>
          </reference>
        </references>
      </pivotArea>
    </format>
    <format dxfId="1978">
      <pivotArea dataOnly="0" labelOnly="1" outline="0" offset="IV1:IV10" fieldPosition="0">
        <references count="3">
          <reference field="2" count="1">
            <x v="1"/>
          </reference>
          <reference field="4" count="1" selected="0">
            <x v="6"/>
          </reference>
          <reference field="5" count="1" selected="0">
            <x v="9"/>
          </reference>
        </references>
      </pivotArea>
    </format>
    <format dxfId="1977">
      <pivotArea dataOnly="0" labelOnly="1" outline="0" offset="IV256" fieldPosition="0">
        <references count="4">
          <reference field="2" count="1" selected="0">
            <x v="0"/>
          </reference>
          <reference field="4" count="1" selected="0">
            <x v="6"/>
          </reference>
          <reference field="5" count="1" selected="0">
            <x v="9"/>
          </reference>
          <reference field="62" count="1">
            <x v="5"/>
          </reference>
        </references>
      </pivotArea>
    </format>
    <format dxfId="1976">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1975">
      <pivotArea dataOnly="0" labelOnly="1" outline="0" offset="IV256"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1974">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1973">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1">
            <x v="464"/>
          </reference>
          <reference field="62" count="1" selected="0">
            <x v="5"/>
          </reference>
        </references>
      </pivotArea>
    </format>
    <format dxfId="1972">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1971">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1970">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1969">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1968">
      <pivotArea dataOnly="0" labelOnly="1" outline="0" offset="IV2:IV256" fieldPosition="0">
        <references count="1">
          <reference field="4" count="1">
            <x v="10"/>
          </reference>
        </references>
      </pivotArea>
    </format>
    <format dxfId="1967">
      <pivotArea dataOnly="0" labelOnly="1" outline="0" offset="IV2:IV256" fieldPosition="0">
        <references count="2">
          <reference field="4" count="1" selected="0">
            <x v="10"/>
          </reference>
          <reference field="5" count="1">
            <x v="0"/>
          </reference>
        </references>
      </pivotArea>
    </format>
    <format dxfId="1966">
      <pivotArea dataOnly="0" labelOnly="1" outline="0" offset="IV2:IV256" fieldPosition="0">
        <references count="3">
          <reference field="2" count="1">
            <x v="0"/>
          </reference>
          <reference field="4" count="1" selected="0">
            <x v="10"/>
          </reference>
          <reference field="5" count="1" selected="0">
            <x v="0"/>
          </reference>
        </references>
      </pivotArea>
    </format>
    <format dxfId="1965">
      <pivotArea dataOnly="0" labelOnly="1" outline="0" fieldPosition="0">
        <references count="3">
          <reference field="2" count="2">
            <x v="1"/>
            <x v="2"/>
          </reference>
          <reference field="4" count="1" selected="0">
            <x v="10"/>
          </reference>
          <reference field="5" count="1" selected="0">
            <x v="0"/>
          </reference>
        </references>
      </pivotArea>
    </format>
    <format dxfId="1964">
      <pivotArea dataOnly="0" labelOnly="1" outline="0" offset="IV2:IV256" fieldPosition="0">
        <references count="4">
          <reference field="2" count="1" selected="0">
            <x v="0"/>
          </reference>
          <reference field="4" count="1" selected="0">
            <x v="10"/>
          </reference>
          <reference field="5" count="1" selected="0">
            <x v="0"/>
          </reference>
          <reference field="62" count="1">
            <x v="5"/>
          </reference>
        </references>
      </pivotArea>
    </format>
    <format dxfId="196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196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1961">
      <pivotArea dataOnly="0" labelOnly="1" outline="0" fieldPosition="0">
        <references count="5">
          <reference field="1" count="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196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195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1958">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1957">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1956">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1955">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1954">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1953">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1952">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1951">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1950">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1949">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1948">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47">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1946">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1945">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1944">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1943">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1942">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1941">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1940">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1939">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1938">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1937">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1936">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1935">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34">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1933">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1932">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1931">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1930">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1929">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1928">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1927">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1926">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1925">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1924">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1923">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1922">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1921">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1920">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1919">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1918">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1917">
      <pivotArea dataOnly="0" labelOnly="1" outline="0" offset="IV1" fieldPosition="0">
        <references count="1">
          <reference field="4" count="1">
            <x v="11"/>
          </reference>
        </references>
      </pivotArea>
    </format>
    <format dxfId="1916">
      <pivotArea dataOnly="0" labelOnly="1" outline="0" offset="IV1" fieldPosition="0">
        <references count="2">
          <reference field="4" count="1" selected="0">
            <x v="11"/>
          </reference>
          <reference field="5" count="1">
            <x v="10"/>
          </reference>
        </references>
      </pivotArea>
    </format>
    <format dxfId="1915">
      <pivotArea dataOnly="0" labelOnly="1" outline="0" offset="IV1" fieldPosition="0">
        <references count="3">
          <reference field="2" count="1">
            <x v="0"/>
          </reference>
          <reference field="4" count="1" selected="0">
            <x v="11"/>
          </reference>
          <reference field="5" count="1" selected="0">
            <x v="10"/>
          </reference>
        </references>
      </pivotArea>
    </format>
    <format dxfId="1914">
      <pivotArea dataOnly="0" labelOnly="1" outline="0" offset="IV1" fieldPosition="0">
        <references count="4">
          <reference field="2" count="1" selected="0">
            <x v="0"/>
          </reference>
          <reference field="4" count="1" selected="0">
            <x v="11"/>
          </reference>
          <reference field="5" count="1" selected="0">
            <x v="10"/>
          </reference>
          <reference field="62" count="1">
            <x v="5"/>
          </reference>
        </references>
      </pivotArea>
    </format>
    <format dxfId="1913">
      <pivotArea dataOnly="0" labelOnly="1" outline="0" fieldPosition="0">
        <references count="5">
          <reference field="1" count="1">
            <x v="376"/>
          </reference>
          <reference field="2" count="1" selected="0">
            <x v="0"/>
          </reference>
          <reference field="4" count="1" selected="0">
            <x v="11"/>
          </reference>
          <reference field="5" count="1" selected="0">
            <x v="10"/>
          </reference>
          <reference field="62" count="1" selected="0">
            <x v="5"/>
          </reference>
        </references>
      </pivotArea>
    </format>
    <format dxfId="1912">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60">
    <i>
      <x/>
      <x v="6"/>
      <x v="2"/>
      <x/>
      <x v="441"/>
      <x v="108"/>
      <x v="22"/>
      <x v="24"/>
      <x/>
      <x/>
      <x v="1"/>
      <x v="1"/>
    </i>
    <i r="4">
      <x v="445"/>
      <x v="483"/>
      <x/>
      <x/>
      <x v="12"/>
      <x v="11"/>
      <x v="1"/>
      <x/>
    </i>
    <i r="4">
      <x v="456"/>
      <x v="493"/>
      <x/>
      <x v="2"/>
      <x/>
      <x/>
      <x v="1"/>
      <x v="1"/>
    </i>
    <i r="4">
      <x v="459"/>
      <x v="35"/>
      <x v="72"/>
      <x v="76"/>
      <x/>
      <x/>
      <x v="1"/>
      <x/>
    </i>
    <i>
      <x v="1"/>
      <x v="1"/>
      <x v="2"/>
      <x/>
      <x v="424"/>
      <x/>
      <x/>
      <x/>
      <x v="35"/>
      <x v="36"/>
      <x v="1"/>
      <x/>
    </i>
    <i r="5">
      <x v="392"/>
      <x v="42"/>
      <x v="43"/>
      <x v="31"/>
      <x v="32"/>
      <x v="1"/>
      <x v="1"/>
    </i>
    <i r="4">
      <x v="454"/>
      <x v="493"/>
      <x v="6"/>
      <x v="8"/>
      <x/>
      <x/>
      <x v="1"/>
      <x v="1"/>
    </i>
    <i r="4">
      <x v="455"/>
      <x v="493"/>
      <x v="4"/>
      <x v="4"/>
      <x/>
      <x/>
      <x v="1"/>
      <x v="1"/>
    </i>
    <i r="4">
      <x v="654"/>
      <x v="493"/>
      <x v="475"/>
      <x v="481"/>
      <x/>
      <x v="535"/>
      <x v="3"/>
      <x/>
    </i>
    <i>
      <x v="2"/>
      <x v="2"/>
      <x v="2"/>
      <x/>
      <x v="417"/>
      <x v="296"/>
      <x v="55"/>
      <x v="59"/>
      <x v="42"/>
      <x v="43"/>
      <x v="1"/>
      <x v="1"/>
    </i>
    <i>
      <x v="4"/>
      <x v="8"/>
      <x v="2"/>
      <x/>
      <x v="412"/>
      <x v="403"/>
      <x v="68"/>
      <x v="72"/>
      <x v="48"/>
      <x v="51"/>
      <x v="1"/>
      <x v="1"/>
    </i>
    <i r="4">
      <x v="419"/>
      <x v="458"/>
      <x v="51"/>
      <x v="54"/>
      <x v="39"/>
      <x v="41"/>
      <x v="1"/>
      <x v="1"/>
    </i>
    <i>
      <x v="6"/>
      <x v="9"/>
      <x v="2"/>
      <x/>
      <x v="420"/>
      <x v="288"/>
      <x v="52"/>
      <x v="55"/>
      <x/>
      <x/>
      <x v="1"/>
      <x/>
    </i>
    <i>
      <x v="7"/>
      <x v="4"/>
      <x v="2"/>
      <x/>
      <x v="408"/>
      <x v="2"/>
      <x/>
      <x/>
      <x v="52"/>
      <x v="53"/>
      <x v="1"/>
      <x/>
    </i>
    <i r="4">
      <x v="410"/>
      <x v="212"/>
      <x v="70"/>
      <x v="73"/>
      <x/>
      <x/>
      <x v="1"/>
      <x/>
    </i>
    <i r="4">
      <x v="425"/>
      <x v="195"/>
      <x v="43"/>
      <x v="46"/>
      <x v="33"/>
      <x v="33"/>
      <x v="1"/>
      <x v="1"/>
    </i>
    <i r="4">
      <x v="438"/>
      <x v="113"/>
      <x v="27"/>
      <x v="28"/>
      <x/>
      <x/>
      <x v="1"/>
      <x v="1"/>
    </i>
    <i>
      <x v="8"/>
      <x v="5"/>
      <x v="2"/>
      <x/>
      <x v="436"/>
      <x v="261"/>
      <x v="30"/>
      <x v="31"/>
      <x/>
      <x/>
      <x v="1"/>
      <x/>
    </i>
    <i>
      <x v="10"/>
      <x/>
      <x v="2"/>
      <x/>
      <x v="407"/>
      <x v="455"/>
      <x v="71"/>
      <x v="74"/>
      <x/>
      <x/>
      <x v="1"/>
      <x/>
    </i>
    <i r="4">
      <x v="409"/>
      <x v="470"/>
      <x/>
      <x/>
      <x v="51"/>
      <x v="52"/>
      <x v="1"/>
      <x/>
    </i>
    <i r="4">
      <x v="411"/>
      <x v="492"/>
      <x/>
      <x/>
      <x v="49"/>
      <x v="50"/>
      <x v="1"/>
      <x/>
    </i>
    <i r="4">
      <x v="413"/>
      <x v="99"/>
      <x v="464"/>
      <x v="468"/>
      <x v="517"/>
      <x v="518"/>
      <x v="1"/>
      <x v="1"/>
    </i>
    <i r="4">
      <x v="414"/>
      <x v="159"/>
      <x/>
      <x/>
      <x v="45"/>
      <x v="47"/>
      <x v="1"/>
      <x/>
    </i>
    <i r="4">
      <x v="415"/>
      <x v="56"/>
      <x v="62"/>
      <x v="69"/>
      <x/>
      <x/>
      <x v="1"/>
      <x v="1"/>
    </i>
    <i r="4">
      <x v="416"/>
      <x/>
      <x v="57"/>
      <x v="65"/>
      <x/>
      <x/>
      <x v="1"/>
      <x/>
    </i>
    <i r="5">
      <x v="138"/>
      <x v="54"/>
      <x v="57"/>
      <x v="43"/>
      <x v="45"/>
      <x v="1"/>
      <x/>
    </i>
    <i r="4">
      <x v="418"/>
      <x v="157"/>
      <x v="53"/>
      <x v="56"/>
      <x/>
      <x/>
      <x v="1"/>
      <x/>
    </i>
    <i r="4">
      <x v="421"/>
      <x v="91"/>
      <x/>
      <x/>
      <x v="38"/>
      <x v="40"/>
      <x v="1"/>
      <x/>
    </i>
    <i r="4">
      <x v="422"/>
      <x/>
      <x/>
      <x/>
      <x/>
      <x/>
      <x v="1"/>
      <x/>
    </i>
    <i r="5">
      <x v="497"/>
      <x v="50"/>
      <x v="53"/>
      <x v="37"/>
      <x v="39"/>
      <x v="1"/>
      <x v="1"/>
    </i>
    <i r="4">
      <x v="423"/>
      <x v="86"/>
      <x v="45"/>
      <x v="52"/>
      <x v="34"/>
      <x v="37"/>
      <x v="1"/>
      <x/>
    </i>
    <i r="4">
      <x v="426"/>
      <x v="67"/>
      <x v="37"/>
      <x v="41"/>
      <x v="25"/>
      <x v="26"/>
      <x v="1"/>
      <x v="1"/>
    </i>
    <i r="4">
      <x v="427"/>
      <x v="211"/>
      <x/>
      <x/>
      <x v="29"/>
      <x v="30"/>
      <x v="1"/>
      <x/>
    </i>
    <i r="4">
      <x v="428"/>
      <x v="500"/>
      <x/>
      <x/>
      <x v="26"/>
      <x v="27"/>
      <x v="1"/>
      <x v="1"/>
    </i>
    <i r="4">
      <x v="429"/>
      <x v="500"/>
      <x v="34"/>
      <x v="35"/>
      <x v="22"/>
      <x v="23"/>
      <x v="1"/>
      <x v="1"/>
    </i>
    <i r="4">
      <x v="430"/>
      <x/>
      <x v="36"/>
      <x v="36"/>
      <x/>
      <x/>
      <x v="1"/>
      <x/>
    </i>
    <i r="5">
      <x v="433"/>
      <x v="32"/>
      <x v="33"/>
      <x v="24"/>
      <x v="24"/>
      <x v="1"/>
      <x v="1"/>
    </i>
    <i r="4">
      <x v="431"/>
      <x v="410"/>
      <x/>
      <x/>
      <x v="16"/>
      <x v="21"/>
      <x v="1"/>
      <x/>
    </i>
    <i r="4">
      <x v="432"/>
      <x v="334"/>
      <x v="468"/>
      <x v="473"/>
      <x/>
      <x/>
      <x v="1"/>
      <x/>
    </i>
    <i r="4">
      <x v="433"/>
      <x v="24"/>
      <x/>
      <x/>
      <x v="19"/>
      <x v="18"/>
      <x v="1"/>
      <x/>
    </i>
    <i r="4">
      <x v="434"/>
      <x v="420"/>
      <x v="29"/>
      <x v="30"/>
      <x/>
      <x/>
      <x v="1"/>
      <x/>
    </i>
    <i r="4">
      <x v="435"/>
      <x v="197"/>
      <x v="28"/>
      <x v="29"/>
      <x/>
      <x/>
      <x v="1"/>
      <x/>
    </i>
    <i r="4">
      <x v="437"/>
      <x v="315"/>
      <x v="29"/>
      <x v="30"/>
      <x v="519"/>
      <x v="521"/>
      <x v="1"/>
      <x/>
    </i>
    <i r="4">
      <x v="439"/>
      <x v="258"/>
      <x v="26"/>
      <x v="26"/>
      <x v="18"/>
      <x v="17"/>
      <x v="1"/>
      <x/>
    </i>
    <i r="4">
      <x v="440"/>
      <x v="281"/>
      <x v="25"/>
      <x v="25"/>
      <x/>
      <x/>
      <x v="1"/>
      <x/>
    </i>
    <i r="4">
      <x v="442"/>
      <x v="221"/>
      <x v="21"/>
      <x v="23"/>
      <x/>
      <x/>
      <x v="1"/>
      <x v="1"/>
    </i>
    <i r="4">
      <x v="443"/>
      <x v="221"/>
      <x v="20"/>
      <x v="22"/>
      <x/>
      <x/>
      <x v="1"/>
      <x v="1"/>
    </i>
    <i r="4">
      <x v="444"/>
      <x v="214"/>
      <x v="16"/>
      <x v="18"/>
      <x/>
      <x/>
      <x v="1"/>
      <x v="1"/>
    </i>
    <i r="4">
      <x v="446"/>
      <x v="441"/>
      <x/>
      <x/>
      <x v="15"/>
      <x v="14"/>
      <x v="1"/>
      <x v="1"/>
    </i>
    <i r="4">
      <x v="447"/>
      <x v="441"/>
      <x/>
      <x/>
      <x v="14"/>
      <x v="13"/>
      <x v="1"/>
      <x v="1"/>
    </i>
    <i r="4">
      <x v="448"/>
      <x v="442"/>
      <x/>
      <x/>
      <x v="13"/>
      <x v="12"/>
      <x v="1"/>
      <x/>
    </i>
    <i r="4">
      <x v="449"/>
      <x v="417"/>
      <x v="19"/>
      <x v="472"/>
      <x/>
      <x/>
      <x v="1"/>
      <x v="1"/>
    </i>
    <i r="4">
      <x v="450"/>
      <x v="462"/>
      <x v="18"/>
      <x v="20"/>
      <x/>
      <x/>
      <x v="1"/>
      <x/>
    </i>
    <i r="4">
      <x v="451"/>
      <x v="322"/>
      <x v="17"/>
      <x v="19"/>
      <x/>
      <x/>
      <x v="1"/>
      <x/>
    </i>
    <i r="4">
      <x v="452"/>
      <x v="190"/>
      <x v="467"/>
      <x v="471"/>
      <x/>
      <x v="520"/>
      <x v="1"/>
      <x v="1"/>
    </i>
    <i r="4">
      <x v="453"/>
      <x v="190"/>
      <x v="2"/>
      <x v="7"/>
      <x/>
      <x/>
      <x v="1"/>
      <x v="1"/>
    </i>
    <i r="4">
      <x v="457"/>
      <x/>
      <x/>
      <x/>
      <x v="53"/>
      <x v="54"/>
      <x v="1"/>
      <x/>
    </i>
    <i r="5">
      <x v="183"/>
      <x/>
      <x/>
      <x/>
      <x v="2"/>
      <x v="1"/>
      <x v="1"/>
    </i>
    <i r="4">
      <x v="458"/>
      <x v="183"/>
      <x/>
      <x v="5"/>
      <x v="54"/>
      <x v="55"/>
      <x v="1"/>
      <x v="1"/>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650">
    <format dxfId="1911">
      <pivotArea field="9" type="button" dataOnly="0" labelOnly="1" outline="0" axis="axisRow" fieldPosition="6"/>
    </format>
    <format dxfId="1910">
      <pivotArea field="10" type="button" dataOnly="0" labelOnly="1" outline="0" axis="axisRow" fieldPosition="7"/>
    </format>
    <format dxfId="1909">
      <pivotArea field="12" type="button" dataOnly="0" labelOnly="1" outline="0" axis="axisRow" fieldPosition="8"/>
    </format>
    <format dxfId="1908">
      <pivotArea field="13" type="button" dataOnly="0" labelOnly="1" outline="0" axis="axisRow" fieldPosition="9"/>
    </format>
    <format dxfId="1907">
      <pivotArea dataOnly="0" labelOnly="1" outline="0" fieldPosition="0">
        <references count="1">
          <reference field="4294967294" count="2">
            <x v="0"/>
            <x v="1"/>
          </reference>
        </references>
      </pivotArea>
    </format>
    <format dxfId="1906">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905">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904">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903">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902">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901">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900">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899">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898">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897">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896">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895">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894">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893">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892">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891">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890">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889">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888">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887">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886">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885">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884">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883">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882">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881">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880">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879">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878">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877">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876">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875">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874">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873">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872">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871">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870">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869">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868">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867">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866">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865">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864">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863">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862">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861">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860">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859">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858">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857">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856">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855">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854">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853">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852">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851">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850">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849">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848">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847">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846">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845">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844">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843">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842">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841">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840">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839">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838">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837">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836">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835">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834">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833">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832">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831">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830">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829">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828">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827">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826">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825">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824">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823">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822">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821">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820">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819">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818">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817">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816">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815">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814">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813">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812">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811">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810">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809">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808">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807">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806">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805">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804">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803">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802">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801">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800">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799">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798">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797">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796">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795">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794">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793">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792">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791">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790">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789">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788">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787">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786">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785">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784">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783">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782">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781">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780">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779">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778">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777">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776">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775">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774">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773">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772">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771">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770">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769">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768">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767">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766">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765">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764">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763">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762">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761">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760">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759">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758">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757">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756">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755">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754">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753">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752">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751">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750">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749">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748">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747">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746">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745">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744">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743">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742">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741">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740">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739">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738">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737">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736">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735">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734">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733">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732">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731">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730">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729">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728">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727">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726">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725">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724">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723">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722">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721">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720">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719">
      <pivotArea outline="0" collapsedLevelsAreSubtotals="1" fieldPosition="0"/>
    </format>
    <format dxfId="1718">
      <pivotArea field="4" type="button" dataOnly="0" labelOnly="1" outline="0" axis="axisRow" fieldPosition="0"/>
    </format>
    <format dxfId="1717">
      <pivotArea field="5" type="button" dataOnly="0" labelOnly="1" outline="0" axis="axisRow" fieldPosition="1"/>
    </format>
    <format dxfId="1716">
      <pivotArea field="2" type="button" dataOnly="0" labelOnly="1" outline="0" axis="axisRow" fieldPosition="2"/>
    </format>
    <format dxfId="1715">
      <pivotArea field="62" type="button" dataOnly="0" labelOnly="1" outline="0" axis="axisRow" fieldPosition="3"/>
    </format>
    <format dxfId="1714">
      <pivotArea field="1" type="button" dataOnly="0" labelOnly="1" outline="0" axis="axisRow" fieldPosition="4"/>
    </format>
    <format dxfId="1713">
      <pivotArea field="6" type="button" dataOnly="0" labelOnly="1" outline="0" axis="axisRow" fieldPosition="5"/>
    </format>
    <format dxfId="1712">
      <pivotArea field="9" type="button" dataOnly="0" labelOnly="1" outline="0" axis="axisRow" fieldPosition="6"/>
    </format>
    <format dxfId="1711">
      <pivotArea field="10" type="button" dataOnly="0" labelOnly="1" outline="0" axis="axisRow" fieldPosition="7"/>
    </format>
    <format dxfId="1710">
      <pivotArea field="12" type="button" dataOnly="0" labelOnly="1" outline="0" axis="axisRow" fieldPosition="8"/>
    </format>
    <format dxfId="1709">
      <pivotArea field="13" type="button" dataOnly="0" labelOnly="1" outline="0" axis="axisRow" fieldPosition="9"/>
    </format>
    <format dxfId="1708">
      <pivotArea field="57" type="button" dataOnly="0" labelOnly="1" outline="0" axis="axisRow" fieldPosition="10"/>
    </format>
    <format dxfId="1707">
      <pivotArea field="58" type="button" dataOnly="0" labelOnly="1" outline="0" axis="axisRow" fieldPosition="11"/>
    </format>
    <format dxfId="1706">
      <pivotArea dataOnly="0" labelOnly="1" outline="0" fieldPosition="0">
        <references count="1">
          <reference field="4" count="7">
            <x v="0"/>
            <x v="1"/>
            <x v="2"/>
            <x v="6"/>
            <x v="7"/>
            <x v="8"/>
            <x v="10"/>
          </reference>
        </references>
      </pivotArea>
    </format>
    <format dxfId="1705">
      <pivotArea dataOnly="0" labelOnly="1" grandRow="1" outline="0" fieldPosition="0"/>
    </format>
    <format dxfId="1704">
      <pivotArea dataOnly="0" labelOnly="1" outline="0" fieldPosition="0">
        <references count="2">
          <reference field="4" count="1" selected="0">
            <x v="0"/>
          </reference>
          <reference field="5" count="1">
            <x v="6"/>
          </reference>
        </references>
      </pivotArea>
    </format>
    <format dxfId="1703">
      <pivotArea dataOnly="0" labelOnly="1" outline="0" fieldPosition="0">
        <references count="2">
          <reference field="4" count="1" selected="0">
            <x v="1"/>
          </reference>
          <reference field="5" count="1">
            <x v="1"/>
          </reference>
        </references>
      </pivotArea>
    </format>
    <format dxfId="1702">
      <pivotArea dataOnly="0" labelOnly="1" outline="0" fieldPosition="0">
        <references count="2">
          <reference field="4" count="1" selected="0">
            <x v="2"/>
          </reference>
          <reference field="5" count="1">
            <x v="2"/>
          </reference>
        </references>
      </pivotArea>
    </format>
    <format dxfId="1701">
      <pivotArea dataOnly="0" labelOnly="1" outline="0" fieldPosition="0">
        <references count="2">
          <reference field="4" count="1" selected="0">
            <x v="6"/>
          </reference>
          <reference field="5" count="1">
            <x v="9"/>
          </reference>
        </references>
      </pivotArea>
    </format>
    <format dxfId="1700">
      <pivotArea dataOnly="0" labelOnly="1" outline="0" fieldPosition="0">
        <references count="2">
          <reference field="4" count="1" selected="0">
            <x v="7"/>
          </reference>
          <reference field="5" count="1">
            <x v="4"/>
          </reference>
        </references>
      </pivotArea>
    </format>
    <format dxfId="1699">
      <pivotArea dataOnly="0" labelOnly="1" outline="0" fieldPosition="0">
        <references count="2">
          <reference field="4" count="1" selected="0">
            <x v="8"/>
          </reference>
          <reference field="5" count="1">
            <x v="5"/>
          </reference>
        </references>
      </pivotArea>
    </format>
    <format dxfId="1698">
      <pivotArea dataOnly="0" labelOnly="1" outline="0" fieldPosition="0">
        <references count="2">
          <reference field="4" count="1" selected="0">
            <x v="10"/>
          </reference>
          <reference field="5" count="1">
            <x v="0"/>
          </reference>
        </references>
      </pivotArea>
    </format>
    <format dxfId="1697">
      <pivotArea dataOnly="0" labelOnly="1" outline="0" fieldPosition="0">
        <references count="3">
          <reference field="2" count="1">
            <x v="2"/>
          </reference>
          <reference field="4" count="1" selected="0">
            <x v="0"/>
          </reference>
          <reference field="5" count="1" selected="0">
            <x v="6"/>
          </reference>
        </references>
      </pivotArea>
    </format>
    <format dxfId="169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1695">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694">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693">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692">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691">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690">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689">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688">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687">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686">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685">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68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68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682">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681">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680">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679">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678">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677">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676">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675">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67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673">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672">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671">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670">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669">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668">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667">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666">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665">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664">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663">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662">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661">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660">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659">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658">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657">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656">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655">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654">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653">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652">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651">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650">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649">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648">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647">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646">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645">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644">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643">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642">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641">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640">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639">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638">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637">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636">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635">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634">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633">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632">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631">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630">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629">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628">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627">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626">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625">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624">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623">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622">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621">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620">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619">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618">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617">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616">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615">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614">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613">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612">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611">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610">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609">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608">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607">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606">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605">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604">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603">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602">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601">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600">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599">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598">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597">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596">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595">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594">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593">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592">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591">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590">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589">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588">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587">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586">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585">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584">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583">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582">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581">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580">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579">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578">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577">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576">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575">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574">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573">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572">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571">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570">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569">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568">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567">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566">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565">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564">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563">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562">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561">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560">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559">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558">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557">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556">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555">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554">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553">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552">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551">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550">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549">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548">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547">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546">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545">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544">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543">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542">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541">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540">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539">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538">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537">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536">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535">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534">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533">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532">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531">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530">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529">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528">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527">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526">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525">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524">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523">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522">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521">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520">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519">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518">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517">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516">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515">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514">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513">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512">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511">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510">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509">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508">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507">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506">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505">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504">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503">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502">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501">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500">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499">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498">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497">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496">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495">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494">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493">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492">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491">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490">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489">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488">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487">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486">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485">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484">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483">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482">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481">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480">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479">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478">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477">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476">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475">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474">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473">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472">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471">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470">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469">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468">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467">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466">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465">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464">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463">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462">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461">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460">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459">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458">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457">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456">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455">
      <pivotArea dataOnly="0" labelOnly="1" outline="0" fieldPosition="0">
        <references count="11">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x v="1"/>
          </reference>
          <reference field="62" count="1" selected="0">
            <x v="0"/>
          </reference>
        </references>
      </pivotArea>
    </format>
    <format dxfId="1454">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selected="0">
            <x v="1"/>
          </reference>
          <reference field="58" count="1">
            <x v="0"/>
          </reference>
          <reference field="62" count="1" selected="0">
            <x v="0"/>
          </reference>
        </references>
      </pivotArea>
    </format>
    <format dxfId="1453">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selected="0">
            <x v="32"/>
          </reference>
          <reference field="57" count="1" selected="0">
            <x v="1"/>
          </reference>
          <reference field="58" count="1">
            <x v="1"/>
          </reference>
          <reference field="62" count="1" selected="0">
            <x v="0"/>
          </reference>
        </references>
      </pivotArea>
    </format>
    <format dxfId="1452">
      <pivotArea dataOnly="0" labelOnly="1" outline="0" fieldPosition="0">
        <references count="12">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51">
      <pivotArea dataOnly="0" labelOnly="1" outline="0" fieldPosition="0">
        <references count="12">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selected="0">
            <x v="2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50">
      <pivotArea dataOnly="0" labelOnly="1" outline="0" fieldPosition="0">
        <references count="12">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selected="0">
            <x v="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9">
      <pivotArea dataOnly="0" labelOnly="1" outline="0" fieldPosition="0">
        <references count="12">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selected="0">
            <x v="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8">
      <pivotArea dataOnly="0" labelOnly="1" outline="0" fieldPosition="0">
        <references count="12">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selected="0">
            <x v="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7">
      <pivotArea dataOnly="0" labelOnly="1" outline="0" fieldPosition="0">
        <references count="12">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selected="0">
            <x v="51"/>
          </reference>
          <reference field="57" count="1" selected="0">
            <x v="1"/>
          </reference>
          <reference field="58" count="1">
            <x v="1"/>
          </reference>
          <reference field="62" count="1" selected="0">
            <x v="0"/>
          </reference>
        </references>
      </pivotArea>
    </format>
    <format dxfId="1446">
      <pivotArea dataOnly="0" labelOnly="1" outline="0" fieldPosition="0">
        <references count="12">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selected="0">
            <x v="43"/>
          </reference>
          <reference field="57" count="1" selected="0">
            <x v="1"/>
          </reference>
          <reference field="58" count="1">
            <x v="1"/>
          </reference>
          <reference field="62" count="1" selected="0">
            <x v="0"/>
          </reference>
        </references>
      </pivotArea>
    </format>
    <format dxfId="1445">
      <pivotArea dataOnly="0" labelOnly="1" outline="0" fieldPosition="0">
        <references count="12">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selected="0">
            <x v="53"/>
          </reference>
          <reference field="57" count="1" selected="0">
            <x v="1"/>
          </reference>
          <reference field="58" count="1">
            <x v="0"/>
          </reference>
          <reference field="62" count="1" selected="0">
            <x v="0"/>
          </reference>
        </references>
      </pivotArea>
    </format>
    <format dxfId="1444">
      <pivotArea dataOnly="0" labelOnly="1" outline="0" fieldPosition="0">
        <references count="12">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3">
      <pivotArea dataOnly="0" labelOnly="1" outline="0" fieldPosition="0">
        <references count="12">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selected="0">
            <x v="41"/>
          </reference>
          <reference field="57" count="1" selected="0">
            <x v="1"/>
          </reference>
          <reference field="58" count="1">
            <x v="1"/>
          </reference>
          <reference field="62" count="1" selected="0">
            <x v="0"/>
          </reference>
        </references>
      </pivotArea>
    </format>
    <format dxfId="1442">
      <pivotArea dataOnly="0" labelOnly="1" outline="0" fieldPosition="0">
        <references count="12">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1">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0">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selected="0">
            <x v="39"/>
          </reference>
          <reference field="57" count="1" selected="0">
            <x v="1"/>
          </reference>
          <reference field="58" count="1">
            <x v="1"/>
          </reference>
          <reference field="62" count="1" selected="0">
            <x v="0"/>
          </reference>
        </references>
      </pivotArea>
    </format>
    <format dxfId="1439">
      <pivotArea dataOnly="0" labelOnly="1" outline="0" fieldPosition="0">
        <references count="12">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selected="0">
            <x v="33"/>
          </reference>
          <reference field="57" count="1" selected="0">
            <x v="1"/>
          </reference>
          <reference field="58" count="1">
            <x v="1"/>
          </reference>
          <reference field="62" count="1" selected="0">
            <x v="0"/>
          </reference>
        </references>
      </pivotArea>
    </format>
    <format dxfId="1438">
      <pivotArea dataOnly="0" labelOnly="1" outline="0" fieldPosition="0">
        <references count="12">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37">
      <pivotArea dataOnly="0" labelOnly="1" outline="0" fieldPosition="0">
        <references count="12">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selected="0">
            <x v="7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6">
      <pivotArea dataOnly="0" labelOnly="1" outline="0" fieldPosition="0">
        <references count="12">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selected="0">
            <x v="52"/>
          </reference>
          <reference field="57" count="1" selected="0">
            <x v="1"/>
          </reference>
          <reference field="58" count="1">
            <x v="0"/>
          </reference>
          <reference field="62" count="1" selected="0">
            <x v="0"/>
          </reference>
        </references>
      </pivotArea>
    </format>
    <format dxfId="1435">
      <pivotArea dataOnly="0" labelOnly="1" outline="0" fieldPosition="0">
        <references count="12">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selected="0">
            <x v="11"/>
          </reference>
          <reference field="57" count="1" selected="0">
            <x v="1"/>
          </reference>
          <reference field="58" count="1">
            <x v="0"/>
          </reference>
          <reference field="62" count="1" selected="0">
            <x v="0"/>
          </reference>
        </references>
      </pivotArea>
    </format>
    <format dxfId="1434">
      <pivotArea dataOnly="0" labelOnly="1" outline="0" fieldPosition="0">
        <references count="12">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3">
      <pivotArea dataOnly="0" labelOnly="1" outline="0" fieldPosition="0">
        <references count="12">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selected="0">
            <x v="50"/>
          </reference>
          <reference field="57" count="1" selected="0">
            <x v="1"/>
          </reference>
          <reference field="58" count="1">
            <x v="0"/>
          </reference>
          <reference field="62" count="1" selected="0">
            <x v="0"/>
          </reference>
        </references>
      </pivotArea>
    </format>
    <format dxfId="1432">
      <pivotArea dataOnly="0" labelOnly="1" outline="0" fieldPosition="0">
        <references count="12">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selected="0">
            <x v="48"/>
          </reference>
          <reference field="57" count="1" selected="0">
            <x v="1"/>
          </reference>
          <reference field="58" count="1">
            <x v="1"/>
          </reference>
          <reference field="62" count="1" selected="0">
            <x v="0"/>
          </reference>
        </references>
      </pivotArea>
    </format>
    <format dxfId="1431">
      <pivotArea dataOnly="0" labelOnly="1" outline="0" fieldPosition="0">
        <references count="12">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selected="0">
            <x v="47"/>
          </reference>
          <reference field="57" count="1" selected="0">
            <x v="1"/>
          </reference>
          <reference field="58" count="1">
            <x v="0"/>
          </reference>
          <reference field="62" count="1" selected="0">
            <x v="0"/>
          </reference>
        </references>
      </pivotArea>
    </format>
    <format dxfId="1430">
      <pivotArea dataOnly="0" labelOnly="1" outline="0" fieldPosition="0">
        <references count="12">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29">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selected="0">
            <x v="6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8">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selected="0">
            <x v="45"/>
          </reference>
          <reference field="57" count="1" selected="0">
            <x v="1"/>
          </reference>
          <reference field="58" count="1">
            <x v="0"/>
          </reference>
          <reference field="62" count="1" selected="0">
            <x v="0"/>
          </reference>
        </references>
      </pivotArea>
    </format>
    <format dxfId="1427">
      <pivotArea dataOnly="0" labelOnly="1" outline="0" fieldPosition="0">
        <references count="12">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6">
      <pivotArea dataOnly="0" labelOnly="1" outline="0" fieldPosition="0">
        <references count="12">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selected="0">
            <x v="40"/>
          </reference>
          <reference field="57" count="1" selected="0">
            <x v="1"/>
          </reference>
          <reference field="58" count="1">
            <x v="0"/>
          </reference>
          <reference field="62" count="1" selected="0">
            <x v="0"/>
          </reference>
        </references>
      </pivotArea>
    </format>
    <format dxfId="1425">
      <pivotArea dataOnly="0" labelOnly="1" outline="0" fieldPosition="0">
        <references count="12">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selected="0">
            <x v="37"/>
          </reference>
          <reference field="57" count="1" selected="0">
            <x v="1"/>
          </reference>
          <reference field="58" count="1">
            <x v="0"/>
          </reference>
          <reference field="62" count="1" selected="0">
            <x v="0"/>
          </reference>
        </references>
      </pivotArea>
    </format>
    <format dxfId="1424">
      <pivotArea dataOnly="0" labelOnly="1" outline="0" fieldPosition="0">
        <references count="12">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selected="0">
            <x v="26"/>
          </reference>
          <reference field="57" count="1" selected="0">
            <x v="1"/>
          </reference>
          <reference field="58" count="1">
            <x v="1"/>
          </reference>
          <reference field="62" count="1" selected="0">
            <x v="0"/>
          </reference>
        </references>
      </pivotArea>
    </format>
    <format dxfId="1423">
      <pivotArea dataOnly="0" labelOnly="1" outline="0" fieldPosition="0">
        <references count="12">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selected="0">
            <x v="30"/>
          </reference>
          <reference field="57" count="1" selected="0">
            <x v="1"/>
          </reference>
          <reference field="58" count="1">
            <x v="0"/>
          </reference>
          <reference field="62" count="1" selected="0">
            <x v="0"/>
          </reference>
        </references>
      </pivotArea>
    </format>
    <format dxfId="1422">
      <pivotArea dataOnly="0" labelOnly="1" outline="0" fieldPosition="0">
        <references count="12">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selected="0">
            <x v="27"/>
          </reference>
          <reference field="57" count="1" selected="0">
            <x v="1"/>
          </reference>
          <reference field="58" count="1">
            <x v="1"/>
          </reference>
          <reference field="62" count="1" selected="0">
            <x v="0"/>
          </reference>
        </references>
      </pivotArea>
    </format>
    <format dxfId="1421">
      <pivotArea dataOnly="0" labelOnly="1" outline="0" fieldPosition="0">
        <references count="12">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selected="0">
            <x v="23"/>
          </reference>
          <reference field="57" count="1" selected="0">
            <x v="1"/>
          </reference>
          <reference field="58" count="1">
            <x v="1"/>
          </reference>
          <reference field="62" count="1" selected="0">
            <x v="0"/>
          </reference>
        </references>
      </pivotArea>
    </format>
    <format dxfId="1420">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9">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selected="0">
            <x v="24"/>
          </reference>
          <reference field="57" count="1" selected="0">
            <x v="1"/>
          </reference>
          <reference field="58" count="1">
            <x v="1"/>
          </reference>
          <reference field="62" count="1" selected="0">
            <x v="0"/>
          </reference>
        </references>
      </pivotArea>
    </format>
    <format dxfId="1418">
      <pivotArea dataOnly="0" labelOnly="1" outline="0" fieldPosition="0">
        <references count="12">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selected="0">
            <x v="21"/>
          </reference>
          <reference field="57" count="1" selected="0">
            <x v="1"/>
          </reference>
          <reference field="58" count="1">
            <x v="0"/>
          </reference>
          <reference field="62" count="1" selected="0">
            <x v="0"/>
          </reference>
        </references>
      </pivotArea>
    </format>
    <format dxfId="1417">
      <pivotArea dataOnly="0" labelOnly="1" outline="0" fieldPosition="0">
        <references count="12">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selected="0">
            <x v="20"/>
          </reference>
          <reference field="57" count="1" selected="0">
            <x v="1"/>
          </reference>
          <reference field="58" count="1">
            <x v="0"/>
          </reference>
          <reference field="62" count="1" selected="0">
            <x v="0"/>
          </reference>
        </references>
      </pivotArea>
    </format>
    <format dxfId="1416">
      <pivotArea dataOnly="0" labelOnly="1" outline="0" fieldPosition="0">
        <references count="12">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selected="0">
            <x v="18"/>
          </reference>
          <reference field="57" count="1" selected="0">
            <x v="1"/>
          </reference>
          <reference field="58" count="1">
            <x v="0"/>
          </reference>
          <reference field="62" count="1" selected="0">
            <x v="0"/>
          </reference>
        </references>
      </pivotArea>
    </format>
    <format dxfId="1415">
      <pivotArea dataOnly="0" labelOnly="1" outline="0" fieldPosition="0">
        <references count="12">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4">
      <pivotArea dataOnly="0" labelOnly="1" outline="0" fieldPosition="0">
        <references count="12">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selected="0">
            <x v="2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3">
      <pivotArea dataOnly="0" labelOnly="1" outline="0" fieldPosition="0">
        <references count="12">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2">
      <pivotArea dataOnly="0" labelOnly="1" outline="0" fieldPosition="0">
        <references count="12">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selected="0">
            <x v="17"/>
          </reference>
          <reference field="57" count="1" selected="0">
            <x v="1"/>
          </reference>
          <reference field="58" count="1">
            <x v="0"/>
          </reference>
          <reference field="62" count="1" selected="0">
            <x v="0"/>
          </reference>
        </references>
      </pivotArea>
    </format>
    <format dxfId="1411">
      <pivotArea dataOnly="0" labelOnly="1" outline="0" fieldPosition="0">
        <references count="12">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0">
      <pivotArea dataOnly="0" labelOnly="1" outline="0" fieldPosition="0">
        <references count="12">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selected="0">
            <x v="23"/>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9">
      <pivotArea dataOnly="0" labelOnly="1" outline="0" fieldPosition="0">
        <references count="12">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selected="0">
            <x v="2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8">
      <pivotArea dataOnly="0" labelOnly="1" outline="0" fieldPosition="0">
        <references count="12">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selected="0">
            <x v="1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7">
      <pivotArea dataOnly="0" labelOnly="1" outline="0" fieldPosition="0">
        <references count="12">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selected="0">
            <x v="14"/>
          </reference>
          <reference field="57" count="1" selected="0">
            <x v="1"/>
          </reference>
          <reference field="58" count="1">
            <x v="1"/>
          </reference>
          <reference field="62" count="1" selected="0">
            <x v="0"/>
          </reference>
        </references>
      </pivotArea>
    </format>
    <format dxfId="1406">
      <pivotArea dataOnly="0" labelOnly="1" outline="0" fieldPosition="0">
        <references count="12">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selected="0">
            <x v="13"/>
          </reference>
          <reference field="57" count="1" selected="0">
            <x v="1"/>
          </reference>
          <reference field="58" count="1">
            <x v="1"/>
          </reference>
          <reference field="62" count="1" selected="0">
            <x v="0"/>
          </reference>
        </references>
      </pivotArea>
    </format>
    <format dxfId="1405">
      <pivotArea dataOnly="0" labelOnly="1" outline="0" fieldPosition="0">
        <references count="12">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selected="0">
            <x v="12"/>
          </reference>
          <reference field="57" count="1" selected="0">
            <x v="1"/>
          </reference>
          <reference field="58" count="1">
            <x v="0"/>
          </reference>
          <reference field="62" count="1" selected="0">
            <x v="0"/>
          </reference>
        </references>
      </pivotArea>
    </format>
    <format dxfId="1404">
      <pivotArea dataOnly="0" labelOnly="1" outline="0" fieldPosition="0">
        <references count="12">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3">
      <pivotArea dataOnly="0" labelOnly="1" outline="0" fieldPosition="0">
        <references count="12">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selected="0">
            <x v="2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2">
      <pivotArea dataOnly="0" labelOnly="1" outline="0" fieldPosition="0">
        <references count="12">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selected="0">
            <x v="1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1">
      <pivotArea dataOnly="0" labelOnly="1" outline="0" fieldPosition="0">
        <references count="12">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selected="0">
            <x v="10"/>
          </reference>
          <reference field="57" count="1" selected="0">
            <x v="1"/>
          </reference>
          <reference field="58" count="1">
            <x v="1"/>
          </reference>
          <reference field="62" count="1" selected="0">
            <x v="0"/>
          </reference>
        </references>
      </pivotArea>
    </format>
    <format dxfId="1400">
      <pivotArea dataOnly="0" labelOnly="1" outline="0" fieldPosition="0">
        <references count="12">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399">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selected="0">
            <x v="54"/>
          </reference>
          <reference field="57" count="1" selected="0">
            <x v="1"/>
          </reference>
          <reference field="58" count="1">
            <x v="0"/>
          </reference>
          <reference field="62" count="1" selected="0">
            <x v="0"/>
          </reference>
        </references>
      </pivotArea>
    </format>
    <format dxfId="1398">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selected="0">
            <x v="2"/>
          </reference>
          <reference field="57" count="1" selected="0">
            <x v="1"/>
          </reference>
          <reference field="58" count="1">
            <x v="1"/>
          </reference>
          <reference field="62" count="1" selected="0">
            <x v="0"/>
          </reference>
        </references>
      </pivotArea>
    </format>
    <format dxfId="1397">
      <pivotArea dataOnly="0" labelOnly="1" outline="0" fieldPosition="0">
        <references count="12">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selected="0">
            <x v="55"/>
          </reference>
          <reference field="57" count="1" selected="0">
            <x v="1"/>
          </reference>
          <reference field="58" count="1">
            <x v="1"/>
          </reference>
          <reference field="62" count="1" selected="0">
            <x v="0"/>
          </reference>
        </references>
      </pivotArea>
    </format>
    <format dxfId="1396">
      <pivotArea dataOnly="0" labelOnly="1" outline="0" fieldPosition="0">
        <references count="1">
          <reference field="4294967294" count="2">
            <x v="0"/>
            <x v="1"/>
          </reference>
        </references>
      </pivotArea>
    </format>
    <format dxfId="1395">
      <pivotArea dataOnly="0" labelOnly="1" outline="0" fieldPosition="0">
        <references count="1">
          <reference field="4" count="1">
            <x v="10"/>
          </reference>
        </references>
      </pivotArea>
    </format>
    <format dxfId="1394">
      <pivotArea dataOnly="0" labelOnly="1" outline="0" fieldPosition="0">
        <references count="2">
          <reference field="4" count="1" selected="0">
            <x v="10"/>
          </reference>
          <reference field="5" count="1">
            <x v="0"/>
          </reference>
        </references>
      </pivotArea>
    </format>
    <format dxfId="1393">
      <pivotArea dataOnly="0" labelOnly="1" outline="0" offset="IV21:IV256" fieldPosition="0">
        <references count="3">
          <reference field="2" count="1">
            <x v="2"/>
          </reference>
          <reference field="4" count="1" selected="0">
            <x v="0"/>
          </reference>
          <reference field="5" count="1" selected="0">
            <x v="6"/>
          </reference>
        </references>
      </pivotArea>
    </format>
    <format dxfId="1392">
      <pivotArea dataOnly="0" labelOnly="1" outline="0" offset="IV21:IV256" fieldPosition="0">
        <references count="4">
          <reference field="2" count="1" selected="0">
            <x v="2"/>
          </reference>
          <reference field="4" count="1" selected="0">
            <x v="0"/>
          </reference>
          <reference field="5" count="1" selected="0">
            <x v="6"/>
          </reference>
          <reference field="62" count="1">
            <x v="0"/>
          </reference>
        </references>
      </pivotArea>
    </format>
    <format dxfId="1391">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90">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389">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88">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87">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86">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85">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84">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83">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82">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81">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80">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79">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78">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77">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376">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375">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374">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373">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372">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371">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370">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369">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368">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367">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366">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365">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364">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363">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362">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361">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360">
      <pivotArea dataOnly="0" labelOnly="1" outline="0" fieldPosition="0">
        <references count="1">
          <reference field="4" count="1">
            <x v="0"/>
          </reference>
        </references>
      </pivotArea>
    </format>
    <format dxfId="1359">
      <pivotArea dataOnly="0" labelOnly="1" outline="0" fieldPosition="0">
        <references count="2">
          <reference field="4" count="1" selected="0">
            <x v="0"/>
          </reference>
          <reference field="5" count="1">
            <x v="6"/>
          </reference>
        </references>
      </pivotArea>
    </format>
    <format dxfId="1358">
      <pivotArea dataOnly="0" labelOnly="1" outline="0" offset="IV1:IV7" fieldPosition="0">
        <references count="3">
          <reference field="2" count="1">
            <x v="2"/>
          </reference>
          <reference field="4" count="1" selected="0">
            <x v="0"/>
          </reference>
          <reference field="5" count="1" selected="0">
            <x v="6"/>
          </reference>
        </references>
      </pivotArea>
    </format>
    <format dxfId="1357">
      <pivotArea dataOnly="0" labelOnly="1" outline="0" offset="IV1:IV7" fieldPosition="0">
        <references count="4">
          <reference field="2" count="1" selected="0">
            <x v="2"/>
          </reference>
          <reference field="4" count="1" selected="0">
            <x v="0"/>
          </reference>
          <reference field="5" count="1" selected="0">
            <x v="6"/>
          </reference>
          <reference field="62" count="1">
            <x v="0"/>
          </reference>
        </references>
      </pivotArea>
    </format>
    <format dxfId="1356">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35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35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35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35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351">
      <pivotArea dataOnly="0" labelOnly="1" outline="0" fieldPosition="0">
        <references count="1">
          <reference field="4" count="2">
            <x v="1"/>
            <x v="2"/>
          </reference>
        </references>
      </pivotArea>
    </format>
    <format dxfId="1350">
      <pivotArea dataOnly="0" labelOnly="1" outline="0" fieldPosition="0">
        <references count="2">
          <reference field="4" count="1" selected="0">
            <x v="1"/>
          </reference>
          <reference field="5" count="1">
            <x v="1"/>
          </reference>
        </references>
      </pivotArea>
    </format>
    <format dxfId="1349">
      <pivotArea dataOnly="0" labelOnly="1" outline="0" fieldPosition="0">
        <references count="2">
          <reference field="4" count="1" selected="0">
            <x v="2"/>
          </reference>
          <reference field="5" count="1">
            <x v="2"/>
          </reference>
        </references>
      </pivotArea>
    </format>
    <format dxfId="1348">
      <pivotArea dataOnly="0" labelOnly="1" outline="0" offset="IV8:IV9" fieldPosition="0">
        <references count="3">
          <reference field="2" count="1">
            <x v="2"/>
          </reference>
          <reference field="4" count="1" selected="0">
            <x v="0"/>
          </reference>
          <reference field="5" count="1" selected="0">
            <x v="6"/>
          </reference>
        </references>
      </pivotArea>
    </format>
    <format dxfId="1347">
      <pivotArea dataOnly="0" labelOnly="1" outline="0" offset="IV8:IV9" fieldPosition="0">
        <references count="4">
          <reference field="2" count="1" selected="0">
            <x v="2"/>
          </reference>
          <reference field="4" count="1" selected="0">
            <x v="0"/>
          </reference>
          <reference field="5" count="1" selected="0">
            <x v="6"/>
          </reference>
          <reference field="62" count="1">
            <x v="0"/>
          </reference>
        </references>
      </pivotArea>
    </format>
    <format dxfId="1346">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345">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34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34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342">
      <pivotArea dataOnly="0" labelOnly="1" outline="0" fieldPosition="0">
        <references count="1">
          <reference field="4" count="1">
            <x v="6"/>
          </reference>
        </references>
      </pivotArea>
    </format>
    <format dxfId="1341">
      <pivotArea dataOnly="0" labelOnly="1" outline="0" fieldPosition="0">
        <references count="2">
          <reference field="4" count="1" selected="0">
            <x v="6"/>
          </reference>
          <reference field="5" count="1">
            <x v="9"/>
          </reference>
        </references>
      </pivotArea>
    </format>
    <format dxfId="1340">
      <pivotArea dataOnly="0" labelOnly="1" outline="0" offset="IV10:IV18" fieldPosition="0">
        <references count="3">
          <reference field="2" count="1">
            <x v="2"/>
          </reference>
          <reference field="4" count="1" selected="0">
            <x v="0"/>
          </reference>
          <reference field="5" count="1" selected="0">
            <x v="6"/>
          </reference>
        </references>
      </pivotArea>
    </format>
    <format dxfId="1339">
      <pivotArea dataOnly="0" labelOnly="1" outline="0" offset="IV10:IV18" fieldPosition="0">
        <references count="4">
          <reference field="2" count="1" selected="0">
            <x v="2"/>
          </reference>
          <reference field="4" count="1" selected="0">
            <x v="0"/>
          </reference>
          <reference field="5" count="1" selected="0">
            <x v="6"/>
          </reference>
          <reference field="62" count="1">
            <x v="0"/>
          </reference>
        </references>
      </pivotArea>
    </format>
    <format dxfId="1338">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337">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336">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335">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334">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333">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332">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331">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330">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329">
      <pivotArea dataOnly="0" labelOnly="1" outline="0" fieldPosition="0">
        <references count="1">
          <reference field="4" count="1">
            <x v="7"/>
          </reference>
        </references>
      </pivotArea>
    </format>
    <format dxfId="1328">
      <pivotArea dataOnly="0" labelOnly="1" outline="0" fieldPosition="0">
        <references count="2">
          <reference field="4" count="1" selected="0">
            <x v="7"/>
          </reference>
          <reference field="5" count="1">
            <x v="4"/>
          </reference>
        </references>
      </pivotArea>
    </format>
    <format dxfId="1327">
      <pivotArea dataOnly="0" labelOnly="1" outline="0" offset="IV19" fieldPosition="0">
        <references count="3">
          <reference field="2" count="1">
            <x v="2"/>
          </reference>
          <reference field="4" count="1" selected="0">
            <x v="0"/>
          </reference>
          <reference field="5" count="1" selected="0">
            <x v="6"/>
          </reference>
        </references>
      </pivotArea>
    </format>
    <format dxfId="1326">
      <pivotArea dataOnly="0" labelOnly="1" outline="0" offset="IV19" fieldPosition="0">
        <references count="4">
          <reference field="2" count="1" selected="0">
            <x v="2"/>
          </reference>
          <reference field="4" count="1" selected="0">
            <x v="0"/>
          </reference>
          <reference field="5" count="1" selected="0">
            <x v="6"/>
          </reference>
          <reference field="62" count="1">
            <x v="0"/>
          </reference>
        </references>
      </pivotArea>
    </format>
    <format dxfId="1325">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32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323">
      <pivotArea dataOnly="0" labelOnly="1" outline="0" fieldPosition="0">
        <references count="1">
          <reference field="4" count="1">
            <x v="8"/>
          </reference>
        </references>
      </pivotArea>
    </format>
    <format dxfId="1322">
      <pivotArea dataOnly="0" labelOnly="1" outline="0" fieldPosition="0">
        <references count="2">
          <reference field="4" count="1" selected="0">
            <x v="8"/>
          </reference>
          <reference field="5" count="1">
            <x v="5"/>
          </reference>
        </references>
      </pivotArea>
    </format>
    <format dxfId="1321">
      <pivotArea dataOnly="0" labelOnly="1" outline="0" offset="IV20" fieldPosition="0">
        <references count="3">
          <reference field="2" count="1">
            <x v="2"/>
          </reference>
          <reference field="4" count="1" selected="0">
            <x v="0"/>
          </reference>
          <reference field="5" count="1" selected="0">
            <x v="6"/>
          </reference>
        </references>
      </pivotArea>
    </format>
    <format dxfId="1320">
      <pivotArea dataOnly="0" labelOnly="1" outline="0" offset="IV20" fieldPosition="0">
        <references count="4">
          <reference field="2" count="1" selected="0">
            <x v="2"/>
          </reference>
          <reference field="4" count="1" selected="0">
            <x v="0"/>
          </reference>
          <reference field="5" count="1" selected="0">
            <x v="6"/>
          </reference>
          <reference field="62" count="1">
            <x v="0"/>
          </reference>
        </references>
      </pivotArea>
    </format>
    <format dxfId="1319">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318">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317">
      <pivotArea dataOnly="0" labelOnly="1" outline="0" offset="IV2:IV256" fieldPosition="0">
        <references count="1">
          <reference field="4" count="1">
            <x v="10"/>
          </reference>
        </references>
      </pivotArea>
    </format>
    <format dxfId="1316">
      <pivotArea dataOnly="0" labelOnly="1" outline="0" offset="IV2:IV256" fieldPosition="0">
        <references count="2">
          <reference field="4" count="1" selected="0">
            <x v="10"/>
          </reference>
          <reference field="5" count="1">
            <x v="0"/>
          </reference>
        </references>
      </pivotArea>
    </format>
    <format dxfId="1315">
      <pivotArea dataOnly="0" labelOnly="1" outline="0" offset="IV22:IV256" fieldPosition="0">
        <references count="3">
          <reference field="2" count="1">
            <x v="2"/>
          </reference>
          <reference field="4" count="1" selected="0">
            <x v="0"/>
          </reference>
          <reference field="5" count="1" selected="0">
            <x v="6"/>
          </reference>
        </references>
      </pivotArea>
    </format>
    <format dxfId="1314">
      <pivotArea dataOnly="0" labelOnly="1" outline="0" offset="IV22:IV256" fieldPosition="0">
        <references count="4">
          <reference field="2" count="1" selected="0">
            <x v="2"/>
          </reference>
          <reference field="4" count="1" selected="0">
            <x v="0"/>
          </reference>
          <reference field="5" count="1" selected="0">
            <x v="6"/>
          </reference>
          <reference field="62" count="1">
            <x v="0"/>
          </reference>
        </references>
      </pivotArea>
    </format>
    <format dxfId="1313">
      <pivotArea dataOnly="0" labelOnly="1" outline="0" fieldPosition="0">
        <references count="5">
          <reference field="1" count="34">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12">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11">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10">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09">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08">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07">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06">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05">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04">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03">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02">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01">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00">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299">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298">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297">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296">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295">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294">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293">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292">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291">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290">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289">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288">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287">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286">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285">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284">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283">
      <pivotArea dataOnly="0" labelOnly="1" outline="0" offset="IV2:IV256" fieldPosition="0">
        <references count="1">
          <reference field="4" count="1">
            <x v="6"/>
          </reference>
        </references>
      </pivotArea>
    </format>
    <format dxfId="1282">
      <pivotArea dataOnly="0" labelOnly="1" outline="0" offset="IV2:IV256" fieldPosition="0">
        <references count="2">
          <reference field="4" count="1" selected="0">
            <x v="6"/>
          </reference>
          <reference field="5" count="1">
            <x v="9"/>
          </reference>
        </references>
      </pivotArea>
    </format>
    <format dxfId="1281">
      <pivotArea dataOnly="0" labelOnly="1" outline="0" offset="IV11:IV18" fieldPosition="0">
        <references count="3">
          <reference field="2" count="1">
            <x v="2"/>
          </reference>
          <reference field="4" count="1" selected="0">
            <x v="0"/>
          </reference>
          <reference field="5" count="1" selected="0">
            <x v="6"/>
          </reference>
        </references>
      </pivotArea>
    </format>
    <format dxfId="1280">
      <pivotArea dataOnly="0" labelOnly="1" outline="0" offset="IV11:IV18" fieldPosition="0">
        <references count="4">
          <reference field="2" count="1" selected="0">
            <x v="2"/>
          </reference>
          <reference field="4" count="1" selected="0">
            <x v="0"/>
          </reference>
          <reference field="5" count="1" selected="0">
            <x v="6"/>
          </reference>
          <reference field="62" count="1">
            <x v="0"/>
          </reference>
        </references>
      </pivotArea>
    </format>
    <format dxfId="1279">
      <pivotArea dataOnly="0" labelOnly="1" outline="0" fieldPosition="0">
        <references count="5">
          <reference field="1" count="7">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278">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277">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276">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275">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274">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273">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272">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271">
      <pivotArea dataOnly="0" labelOnly="1" outline="0" offset="IV2:IV256" fieldPosition="0">
        <references count="1">
          <reference field="4" count="1">
            <x v="0"/>
          </reference>
        </references>
      </pivotArea>
    </format>
    <format dxfId="1270">
      <pivotArea dataOnly="0" labelOnly="1" outline="0" offset="IV2:IV256" fieldPosition="0">
        <references count="2">
          <reference field="4" count="1" selected="0">
            <x v="0"/>
          </reference>
          <reference field="5" count="1">
            <x v="6"/>
          </reference>
        </references>
      </pivotArea>
    </format>
    <format dxfId="1269">
      <pivotArea dataOnly="0" labelOnly="1" outline="0" offset="IV2:IV7" fieldPosition="0">
        <references count="3">
          <reference field="2" count="1">
            <x v="2"/>
          </reference>
          <reference field="4" count="1" selected="0">
            <x v="0"/>
          </reference>
          <reference field="5" count="1" selected="0">
            <x v="6"/>
          </reference>
        </references>
      </pivotArea>
    </format>
    <format dxfId="1268">
      <pivotArea dataOnly="0" labelOnly="1" outline="0" offset="IV2:IV7" fieldPosition="0">
        <references count="4">
          <reference field="2" count="1" selected="0">
            <x v="2"/>
          </reference>
          <reference field="4" count="1" selected="0">
            <x v="0"/>
          </reference>
          <reference field="5" count="1" selected="0">
            <x v="6"/>
          </reference>
          <reference field="62" count="1">
            <x v="0"/>
          </reference>
        </references>
      </pivotArea>
    </format>
    <format dxfId="1267">
      <pivotArea dataOnly="0" labelOnly="1" outline="0" offset="IV256" fieldPosition="0">
        <references count="5">
          <reference field="1" count="1">
            <x v="424"/>
          </reference>
          <reference field="2" count="1" selected="0">
            <x v="2"/>
          </reference>
          <reference field="4" count="1" selected="0">
            <x v="0"/>
          </reference>
          <reference field="5" count="1" selected="0">
            <x v="6"/>
          </reference>
          <reference field="62" count="1" selected="0">
            <x v="0"/>
          </reference>
        </references>
      </pivotArea>
    </format>
    <format dxfId="1266">
      <pivotArea dataOnly="0" labelOnly="1" outline="0" fieldPosition="0">
        <references count="5">
          <reference field="1" count="5">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26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1">
            <x v="392"/>
          </reference>
          <reference field="62" count="1" selected="0">
            <x v="0"/>
          </reference>
        </references>
      </pivotArea>
    </format>
    <format dxfId="126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26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26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70">
    <i>
      <x/>
      <x v="6"/>
      <x/>
      <x v="6"/>
      <x v="483"/>
      <x v="244"/>
      <x/>
      <x/>
      <x v="341"/>
      <x v="342"/>
      <x v="1"/>
      <x v="1"/>
    </i>
    <i r="4">
      <x v="497"/>
      <x v="275"/>
      <x v="348"/>
      <x v="351"/>
      <x v="311"/>
      <x v="311"/>
      <x v="1"/>
      <x/>
    </i>
    <i r="4">
      <x v="500"/>
      <x v="451"/>
      <x v="352"/>
      <x v="355"/>
      <x v="315"/>
      <x v="315"/>
      <x v="1"/>
      <x v="1"/>
    </i>
    <i r="4">
      <x v="501"/>
      <x v="451"/>
      <x v="353"/>
      <x v="356"/>
      <x v="327"/>
      <x v="326"/>
      <x v="1"/>
      <x v="1"/>
    </i>
    <i>
      <x v="1"/>
      <x v="1"/>
      <x/>
      <x v="6"/>
      <x v="655"/>
      <x v="211"/>
      <x/>
      <x/>
      <x v="330"/>
      <x v="329"/>
      <x v="3"/>
      <x/>
    </i>
    <i>
      <x v="2"/>
      <x v="2"/>
      <x/>
      <x v="6"/>
      <x v="466"/>
      <x v="405"/>
      <x/>
      <x/>
      <x v="321"/>
      <x v="321"/>
      <x v="1"/>
      <x/>
    </i>
    <i r="4">
      <x v="507"/>
      <x v="493"/>
      <x v="360"/>
      <x v="363"/>
      <x/>
      <x/>
      <x v="1"/>
      <x v="1"/>
    </i>
    <i>
      <x v="4"/>
      <x v="8"/>
      <x/>
      <x v="6"/>
      <x v="470"/>
      <x v="405"/>
      <x/>
      <x/>
      <x v="324"/>
      <x v="325"/>
      <x v="1"/>
      <x/>
    </i>
    <i>
      <x v="5"/>
      <x v="7"/>
      <x/>
      <x v="6"/>
      <x v="495"/>
      <x/>
      <x/>
      <x/>
      <x v="308"/>
      <x v="308"/>
      <x v="1"/>
      <x/>
    </i>
    <i r="5">
      <x v="213"/>
      <x v="345"/>
      <x v="348"/>
      <x v="293"/>
      <x v="304"/>
      <x v="1"/>
      <x/>
    </i>
    <i>
      <x v="6"/>
      <x v="9"/>
      <x/>
      <x v="6"/>
      <x v="508"/>
      <x v="161"/>
      <x v="362"/>
      <x v="365"/>
      <x v="346"/>
      <x v="348"/>
      <x v="1"/>
      <x v="1"/>
    </i>
    <i r="4">
      <x v="509"/>
      <x v="207"/>
      <x v="363"/>
      <x v="366"/>
      <x v="347"/>
      <x v="347"/>
      <x v="1"/>
      <x v="1"/>
    </i>
    <i r="4">
      <x v="510"/>
      <x v="207"/>
      <x v="364"/>
      <x v="367"/>
      <x v="348"/>
      <x v="349"/>
      <x v="1"/>
      <x v="1"/>
    </i>
    <i>
      <x v="10"/>
      <x/>
      <x/>
      <x v="6"/>
      <x v="460"/>
      <x v="240"/>
      <x/>
      <x/>
      <x v="306"/>
      <x v="306"/>
      <x v="1"/>
      <x v="1"/>
    </i>
    <i r="4">
      <x v="461"/>
      <x v="319"/>
      <x/>
      <x/>
      <x v="316"/>
      <x v="316"/>
      <x v="1"/>
      <x/>
    </i>
    <i r="4">
      <x v="462"/>
      <x v="268"/>
      <x/>
      <x/>
      <x v="317"/>
      <x v="317"/>
      <x v="1"/>
      <x/>
    </i>
    <i r="4">
      <x v="463"/>
      <x v="82"/>
      <x/>
      <x/>
      <x v="318"/>
      <x v="318"/>
      <x v="1"/>
      <x/>
    </i>
    <i r="4">
      <x v="464"/>
      <x v="61"/>
      <x/>
      <x/>
      <x v="319"/>
      <x v="319"/>
      <x v="1"/>
      <x/>
    </i>
    <i r="4">
      <x v="465"/>
      <x v="335"/>
      <x/>
      <x/>
      <x v="320"/>
      <x v="320"/>
      <x v="1"/>
      <x/>
    </i>
    <i r="4">
      <x v="467"/>
      <x v="499"/>
      <x/>
      <x/>
      <x v="322"/>
      <x v="536"/>
      <x v="1"/>
      <x/>
    </i>
    <i r="4">
      <x v="468"/>
      <x v="184"/>
      <x/>
      <x/>
      <x v="533"/>
      <x v="537"/>
      <x v="1"/>
      <x/>
    </i>
    <i r="4">
      <x v="469"/>
      <x v="326"/>
      <x/>
      <x/>
      <x v="325"/>
      <x v="324"/>
      <x v="1"/>
      <x/>
    </i>
    <i r="4">
      <x v="471"/>
      <x v="382"/>
      <x/>
      <x/>
      <x v="326"/>
      <x v="327"/>
      <x v="1"/>
      <x/>
    </i>
    <i r="4">
      <x v="472"/>
      <x v="382"/>
      <x/>
      <x/>
      <x v="328"/>
      <x v="328"/>
      <x v="1"/>
      <x/>
    </i>
    <i r="4">
      <x v="473"/>
      <x/>
      <x/>
      <x/>
      <x v="334"/>
      <x v="335"/>
      <x v="1"/>
      <x/>
    </i>
    <i r="5">
      <x v="128"/>
      <x/>
      <x/>
      <x v="329"/>
      <x v="332"/>
      <x v="1"/>
      <x/>
    </i>
    <i r="4">
      <x v="474"/>
      <x v="115"/>
      <x/>
      <x/>
      <x v="331"/>
      <x v="330"/>
      <x v="1"/>
      <x/>
    </i>
    <i r="4">
      <x v="475"/>
      <x v="351"/>
      <x/>
      <x/>
      <x v="332"/>
      <x v="331"/>
      <x v="1"/>
      <x v="1"/>
    </i>
    <i r="4">
      <x v="476"/>
      <x v="313"/>
      <x/>
      <x/>
      <x v="333"/>
      <x v="334"/>
      <x v="1"/>
      <x/>
    </i>
    <i r="4">
      <x v="477"/>
      <x v="28"/>
      <x/>
      <x/>
      <x v="335"/>
      <x v="336"/>
      <x v="1"/>
      <x/>
    </i>
    <i r="4">
      <x v="478"/>
      <x v="27"/>
      <x/>
      <x/>
      <x v="336"/>
      <x v="337"/>
      <x v="1"/>
      <x/>
    </i>
    <i r="4">
      <x v="479"/>
      <x v="309"/>
      <x/>
      <x/>
      <x v="337"/>
      <x v="338"/>
      <x v="1"/>
      <x/>
    </i>
    <i r="4">
      <x v="480"/>
      <x v="449"/>
      <x/>
      <x/>
      <x v="338"/>
      <x v="339"/>
      <x v="1"/>
      <x v="1"/>
    </i>
    <i r="4">
      <x v="481"/>
      <x v="506"/>
      <x/>
      <x/>
      <x v="339"/>
      <x v="340"/>
      <x v="1"/>
      <x/>
    </i>
    <i r="4">
      <x v="482"/>
      <x v="12"/>
      <x/>
      <x/>
      <x v="340"/>
      <x v="341"/>
      <x v="1"/>
      <x v="1"/>
    </i>
    <i r="4">
      <x v="484"/>
      <x v="208"/>
      <x/>
      <x/>
      <x v="342"/>
      <x v="343"/>
      <x v="1"/>
      <x/>
    </i>
    <i r="4">
      <x v="485"/>
      <x v="387"/>
      <x/>
      <x/>
      <x v="343"/>
      <x v="344"/>
      <x v="1"/>
      <x/>
    </i>
    <i r="4">
      <x v="486"/>
      <x v="118"/>
      <x/>
      <x/>
      <x v="344"/>
      <x v="345"/>
      <x v="1"/>
      <x/>
    </i>
    <i r="4">
      <x v="487"/>
      <x v="360"/>
      <x/>
      <x/>
      <x v="345"/>
      <x v="346"/>
      <x v="1"/>
      <x/>
    </i>
    <i r="4">
      <x v="488"/>
      <x v="164"/>
      <x/>
      <x/>
      <x v="350"/>
      <x v="351"/>
      <x v="1"/>
      <x v="1"/>
    </i>
    <i r="4">
      <x v="489"/>
      <x v="192"/>
      <x/>
      <x/>
      <x v="355"/>
      <x v="358"/>
      <x v="1"/>
      <x v="1"/>
    </i>
    <i r="4">
      <x v="490"/>
      <x v="3"/>
      <x/>
      <x/>
      <x v="359"/>
      <x v="360"/>
      <x v="1"/>
      <x v="1"/>
    </i>
    <i r="4">
      <x v="491"/>
      <x v="324"/>
      <x/>
      <x/>
      <x v="360"/>
      <x v="361"/>
      <x v="1"/>
      <x v="1"/>
    </i>
    <i r="4">
      <x v="492"/>
      <x v="1"/>
      <x/>
      <x/>
      <x v="361"/>
      <x v="362"/>
      <x v="1"/>
      <x v="1"/>
    </i>
    <i r="4">
      <x v="493"/>
      <x v="357"/>
      <x/>
      <x/>
      <x v="362"/>
      <x v="363"/>
      <x v="1"/>
      <x/>
    </i>
    <i r="4">
      <x v="494"/>
      <x v="338"/>
      <x/>
      <x/>
      <x v="363"/>
      <x v="364"/>
      <x v="1"/>
      <x v="1"/>
    </i>
    <i r="4">
      <x v="496"/>
      <x/>
      <x v="347"/>
      <x v="350"/>
      <x v="310"/>
      <x v="310"/>
      <x v="1"/>
      <x/>
    </i>
    <i r="5">
      <x v="388"/>
      <x v="346"/>
      <x v="349"/>
      <x v="309"/>
      <x v="309"/>
      <x v="1"/>
      <x v="1"/>
    </i>
    <i r="4">
      <x v="498"/>
      <x v="399"/>
      <x v="349"/>
      <x v="353"/>
      <x v="313"/>
      <x v="313"/>
      <x v="1"/>
      <x/>
    </i>
    <i r="4">
      <x v="499"/>
      <x v="125"/>
      <x v="351"/>
      <x v="354"/>
      <x v="314"/>
      <x v="314"/>
      <x v="1"/>
      <x v="1"/>
    </i>
    <i r="4">
      <x v="502"/>
      <x v="127"/>
      <x v="354"/>
      <x v="360"/>
      <x v="329"/>
      <x v="333"/>
      <x v="1"/>
      <x/>
    </i>
    <i r="4">
      <x v="503"/>
      <x v="33"/>
      <x v="355"/>
      <x v="357"/>
      <x/>
      <x/>
      <x v="1"/>
      <x/>
    </i>
    <i r="4">
      <x v="504"/>
      <x v="415"/>
      <x v="356"/>
      <x v="358"/>
      <x/>
      <x/>
      <x v="1"/>
      <x/>
    </i>
    <i r="4">
      <x v="505"/>
      <x v="353"/>
      <x v="357"/>
      <x v="359"/>
      <x/>
      <x/>
      <x v="1"/>
      <x/>
    </i>
    <i r="4">
      <x v="506"/>
      <x v="142"/>
      <x v="358"/>
      <x v="361"/>
      <x/>
      <x/>
      <x v="1"/>
      <x/>
    </i>
    <i r="4">
      <x v="511"/>
      <x/>
      <x/>
      <x/>
      <x v="351"/>
      <x v="352"/>
      <x v="1"/>
      <x/>
    </i>
    <i r="5">
      <x v="164"/>
      <x v="365"/>
      <x v="368"/>
      <x v="349"/>
      <x v="350"/>
      <x v="1"/>
      <x v="1"/>
    </i>
    <i r="4">
      <x v="512"/>
      <x v="246"/>
      <x v="366"/>
      <x v="369"/>
      <x v="352"/>
      <x v="353"/>
      <x v="1"/>
      <x/>
    </i>
    <i r="4">
      <x v="513"/>
      <x v="250"/>
      <x v="367"/>
      <x v="370"/>
      <x v="353"/>
      <x v="354"/>
      <x v="1"/>
      <x/>
    </i>
    <i r="4">
      <x v="514"/>
      <x v="384"/>
      <x v="368"/>
      <x v="371"/>
      <x v="354"/>
      <x v="355"/>
      <x v="1"/>
      <x/>
    </i>
    <i r="4">
      <x v="515"/>
      <x v="124"/>
      <x v="369"/>
      <x v="372"/>
      <x/>
      <x/>
      <x v="1"/>
      <x v="1"/>
    </i>
    <i r="4">
      <x v="516"/>
      <x/>
      <x v="372"/>
      <x v="375"/>
      <x v="357"/>
      <x v="357"/>
      <x v="1"/>
      <x/>
    </i>
    <i r="5">
      <x v="291"/>
      <x v="370"/>
      <x v="373"/>
      <x v="356"/>
      <x v="356"/>
      <x v="1"/>
      <x v="1"/>
    </i>
    <i r="4">
      <x v="517"/>
      <x v="252"/>
      <x v="373"/>
      <x v="376"/>
      <x v="358"/>
      <x v="359"/>
      <x v="1"/>
      <x v="1"/>
    </i>
    <i>
      <x v="11"/>
      <x v="10"/>
      <x/>
      <x v="6"/>
      <x v="518"/>
      <x v="133"/>
      <x/>
      <x/>
      <x v="312"/>
      <x v="312"/>
      <x/>
      <x v="1"/>
    </i>
    <i r="4">
      <x v="519"/>
      <x v="274"/>
      <x v="350"/>
      <x v="352"/>
      <x/>
      <x/>
      <x/>
      <x v="1"/>
    </i>
    <i r="4">
      <x v="520"/>
      <x v="163"/>
      <x v="371"/>
      <x v="374"/>
      <x/>
      <x/>
      <x/>
      <x v="1"/>
    </i>
    <i r="4">
      <x v="521"/>
      <x v="187"/>
      <x v="359"/>
      <x v="362"/>
      <x/>
      <x/>
      <x/>
      <x/>
    </i>
    <i r="4">
      <x v="522"/>
      <x v="244"/>
      <x v="361"/>
      <x v="364"/>
      <x/>
      <x/>
      <x/>
      <x/>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660">
    <format dxfId="1261">
      <pivotArea field="9" type="button" dataOnly="0" labelOnly="1" outline="0" axis="axisRow" fieldPosition="6"/>
    </format>
    <format dxfId="1260">
      <pivotArea field="10" type="button" dataOnly="0" labelOnly="1" outline="0" axis="axisRow" fieldPosition="7"/>
    </format>
    <format dxfId="1259">
      <pivotArea field="12" type="button" dataOnly="0" labelOnly="1" outline="0" axis="axisRow" fieldPosition="8"/>
    </format>
    <format dxfId="1258">
      <pivotArea field="13" type="button" dataOnly="0" labelOnly="1" outline="0" axis="axisRow" fieldPosition="9"/>
    </format>
    <format dxfId="1257">
      <pivotArea dataOnly="0" labelOnly="1" outline="0" fieldPosition="0">
        <references count="1">
          <reference field="4294967294" count="2">
            <x v="0"/>
            <x v="1"/>
          </reference>
        </references>
      </pivotArea>
    </format>
    <format dxfId="1256">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25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254">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253">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252">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251">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250">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249">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248">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247">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24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245">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244">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243">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242">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241">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24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239">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238">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237">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1236">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1235">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1234">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1233">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1232">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1231">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1230">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1229">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1228">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1227">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1226">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1225">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1224">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1223">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1222">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1221">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1220">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1219">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1218">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1217">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1216">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1215">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1214">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1213">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1212">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1211">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1210">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1209">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1208">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1207">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1206">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1205">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1204">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1203">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1202">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1201">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1200">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1199">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1198">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1197">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1196">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1195">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1194">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1193">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1192">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1191">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1190">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1189">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1188">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1187">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1186">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1185">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1184">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1183">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1182">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1181">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1180">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1179">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1178">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1177">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1176">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1175">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1174">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1173">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1172">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1171">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1170">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1169">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1168">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1167">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1166">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1165">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1164">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1163">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1162">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1161">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1160">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1159">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1158">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1157">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1156">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1155">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1154">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1153">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1152">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1151">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1150">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1149">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1148">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1147">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1146">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1145">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1144">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1143">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1142">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1141">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1140">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1139">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1138">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1137">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1136">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1135">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1134">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1133">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1132">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1131">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1130">
      <pivotArea outline="0" collapsedLevelsAreSubtotals="1" fieldPosition="0"/>
    </format>
    <format dxfId="1129">
      <pivotArea field="4" type="button" dataOnly="0" labelOnly="1" outline="0" axis="axisRow" fieldPosition="0"/>
    </format>
    <format dxfId="1128">
      <pivotArea field="5" type="button" dataOnly="0" labelOnly="1" outline="0" axis="axisRow" fieldPosition="1"/>
    </format>
    <format dxfId="1127">
      <pivotArea field="2" type="button" dataOnly="0" labelOnly="1" outline="0" axis="axisRow" fieldPosition="2"/>
    </format>
    <format dxfId="1126">
      <pivotArea field="62" type="button" dataOnly="0" labelOnly="1" outline="0" axis="axisRow" fieldPosition="3"/>
    </format>
    <format dxfId="1125">
      <pivotArea field="1" type="button" dataOnly="0" labelOnly="1" outline="0" axis="axisRow" fieldPosition="4"/>
    </format>
    <format dxfId="1124">
      <pivotArea field="6" type="button" dataOnly="0" labelOnly="1" outline="0" axis="axisRow" fieldPosition="5"/>
    </format>
    <format dxfId="1123">
      <pivotArea field="9" type="button" dataOnly="0" labelOnly="1" outline="0" axis="axisRow" fieldPosition="6"/>
    </format>
    <format dxfId="1122">
      <pivotArea field="10" type="button" dataOnly="0" labelOnly="1" outline="0" axis="axisRow" fieldPosition="7"/>
    </format>
    <format dxfId="1121">
      <pivotArea field="12" type="button" dataOnly="0" labelOnly="1" outline="0" axis="axisRow" fieldPosition="8"/>
    </format>
    <format dxfId="1120">
      <pivotArea field="13" type="button" dataOnly="0" labelOnly="1" outline="0" axis="axisRow" fieldPosition="9"/>
    </format>
    <format dxfId="1119">
      <pivotArea field="57" type="button" dataOnly="0" labelOnly="1" outline="0" axis="axisRow" fieldPosition="10"/>
    </format>
    <format dxfId="1118">
      <pivotArea field="58" type="button" dataOnly="0" labelOnly="1" outline="0" axis="axisRow" fieldPosition="11"/>
    </format>
    <format dxfId="1117">
      <pivotArea dataOnly="0" labelOnly="1" outline="0" fieldPosition="0">
        <references count="1">
          <reference field="4" count="8">
            <x v="0"/>
            <x v="4"/>
            <x v="5"/>
            <x v="6"/>
            <x v="7"/>
            <x v="8"/>
            <x v="10"/>
            <x v="11"/>
          </reference>
        </references>
      </pivotArea>
    </format>
    <format dxfId="1116">
      <pivotArea dataOnly="0" labelOnly="1" grandRow="1" outline="0" fieldPosition="0"/>
    </format>
    <format dxfId="1115">
      <pivotArea dataOnly="0" labelOnly="1" outline="0" fieldPosition="0">
        <references count="2">
          <reference field="4" count="1" selected="0">
            <x v="0"/>
          </reference>
          <reference field="5" count="1">
            <x v="6"/>
          </reference>
        </references>
      </pivotArea>
    </format>
    <format dxfId="1114">
      <pivotArea dataOnly="0" labelOnly="1" outline="0" fieldPosition="0">
        <references count="2">
          <reference field="4" count="1" selected="0">
            <x v="4"/>
          </reference>
          <reference field="5" count="1">
            <x v="7"/>
          </reference>
        </references>
      </pivotArea>
    </format>
    <format dxfId="1113">
      <pivotArea dataOnly="0" labelOnly="1" outline="0" fieldPosition="0">
        <references count="2">
          <reference field="4" count="1" selected="0">
            <x v="5"/>
          </reference>
          <reference field="5" count="1">
            <x v="8"/>
          </reference>
        </references>
      </pivotArea>
    </format>
    <format dxfId="1112">
      <pivotArea dataOnly="0" labelOnly="1" outline="0" fieldPosition="0">
        <references count="2">
          <reference field="4" count="1" selected="0">
            <x v="6"/>
          </reference>
          <reference field="5" count="1">
            <x v="9"/>
          </reference>
        </references>
      </pivotArea>
    </format>
    <format dxfId="1111">
      <pivotArea dataOnly="0" labelOnly="1" outline="0" fieldPosition="0">
        <references count="2">
          <reference field="4" count="1" selected="0">
            <x v="7"/>
          </reference>
          <reference field="5" count="1">
            <x v="4"/>
          </reference>
        </references>
      </pivotArea>
    </format>
    <format dxfId="1110">
      <pivotArea dataOnly="0" labelOnly="1" outline="0" fieldPosition="0">
        <references count="2">
          <reference field="4" count="1" selected="0">
            <x v="8"/>
          </reference>
          <reference field="5" count="1">
            <x v="5"/>
          </reference>
        </references>
      </pivotArea>
    </format>
    <format dxfId="1109">
      <pivotArea dataOnly="0" labelOnly="1" outline="0" fieldPosition="0">
        <references count="2">
          <reference field="4" count="1" selected="0">
            <x v="10"/>
          </reference>
          <reference field="5" count="1">
            <x v="0"/>
          </reference>
        </references>
      </pivotArea>
    </format>
    <format dxfId="1108">
      <pivotArea dataOnly="0" labelOnly="1" outline="0" fieldPosition="0">
        <references count="2">
          <reference field="4" count="1" selected="0">
            <x v="11"/>
          </reference>
          <reference field="5" count="1">
            <x v="10"/>
          </reference>
        </references>
      </pivotArea>
    </format>
    <format dxfId="1107">
      <pivotArea dataOnly="0" labelOnly="1" outline="0" fieldPosition="0">
        <references count="3">
          <reference field="2" count="1">
            <x v="0"/>
          </reference>
          <reference field="4" count="1" selected="0">
            <x v="0"/>
          </reference>
          <reference field="5" count="1" selected="0">
            <x v="6"/>
          </reference>
        </references>
      </pivotArea>
    </format>
    <format dxfId="1106">
      <pivotArea dataOnly="0" labelOnly="1" outline="0" fieldPosition="0">
        <references count="4">
          <reference field="2" count="1" selected="0">
            <x v="0"/>
          </reference>
          <reference field="4" count="1" selected="0">
            <x v="0"/>
          </reference>
          <reference field="5" count="1" selected="0">
            <x v="6"/>
          </reference>
          <reference field="62" count="1">
            <x v="6"/>
          </reference>
        </references>
      </pivotArea>
    </format>
    <format dxfId="1105">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1104">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1103">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1102">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1101">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1100">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1099">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1098">
      <pivotArea dataOnly="0" labelOnly="1" outline="0" fieldPosition="0">
        <references count="5">
          <reference field="1" count="5">
            <x v="518"/>
            <x v="519"/>
            <x v="520"/>
            <x v="521"/>
            <x v="522"/>
          </reference>
          <reference field="2" count="1" selected="0">
            <x v="0"/>
          </reference>
          <reference field="4" count="1" selected="0">
            <x v="11"/>
          </reference>
          <reference field="5" count="1" selected="0">
            <x v="10"/>
          </reference>
          <reference field="62" count="1" selected="0">
            <x v="6"/>
          </reference>
        </references>
      </pivotArea>
    </format>
    <format dxfId="109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109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109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1094">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109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1092">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1091">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1090">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1089">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1088">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1087">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1086">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1085">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1084">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1083">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1082">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1081">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1080">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1079">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1078">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1077">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1076">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1075">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1074">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1073">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1072">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1071">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1070">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1069">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1068">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1067">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1066">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1065">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1064">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1063">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1062">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1061">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1060">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1059">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1058">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1057">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1056">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1055">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1054">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1053">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1052">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1051">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1050">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1049">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1048">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1047">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1046">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1045">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1044">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1043">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 dxfId="1042">
      <pivotArea dataOnly="0" labelOnly="1" outline="0" fieldPosition="0">
        <references count="6">
          <reference field="1" count="1" selected="0">
            <x v="519"/>
          </reference>
          <reference field="2" count="1" selected="0">
            <x v="0"/>
          </reference>
          <reference field="4" count="1" selected="0">
            <x v="11"/>
          </reference>
          <reference field="5" count="1" selected="0">
            <x v="10"/>
          </reference>
          <reference field="6" count="1">
            <x v="274"/>
          </reference>
          <reference field="62" count="1" selected="0">
            <x v="6"/>
          </reference>
        </references>
      </pivotArea>
    </format>
    <format dxfId="1041">
      <pivotArea dataOnly="0" labelOnly="1" outline="0" fieldPosition="0">
        <references count="6">
          <reference field="1" count="1" selected="0">
            <x v="520"/>
          </reference>
          <reference field="2" count="1" selected="0">
            <x v="0"/>
          </reference>
          <reference field="4" count="1" selected="0">
            <x v="11"/>
          </reference>
          <reference field="5" count="1" selected="0">
            <x v="10"/>
          </reference>
          <reference field="6" count="1">
            <x v="163"/>
          </reference>
          <reference field="62" count="1" selected="0">
            <x v="6"/>
          </reference>
        </references>
      </pivotArea>
    </format>
    <format dxfId="1040">
      <pivotArea dataOnly="0" labelOnly="1" outline="0" fieldPosition="0">
        <references count="6">
          <reference field="1" count="1" selected="0">
            <x v="521"/>
          </reference>
          <reference field="2" count="1" selected="0">
            <x v="0"/>
          </reference>
          <reference field="4" count="1" selected="0">
            <x v="11"/>
          </reference>
          <reference field="5" count="1" selected="0">
            <x v="10"/>
          </reference>
          <reference field="6" count="1">
            <x v="187"/>
          </reference>
          <reference field="62" count="1" selected="0">
            <x v="6"/>
          </reference>
        </references>
      </pivotArea>
    </format>
    <format dxfId="1039">
      <pivotArea dataOnly="0" labelOnly="1" outline="0" fieldPosition="0">
        <references count="6">
          <reference field="1" count="1" selected="0">
            <x v="522"/>
          </reference>
          <reference field="2" count="1" selected="0">
            <x v="0"/>
          </reference>
          <reference field="4" count="1" selected="0">
            <x v="11"/>
          </reference>
          <reference field="5" count="1" selected="0">
            <x v="10"/>
          </reference>
          <reference field="6" count="1">
            <x v="244"/>
          </reference>
          <reference field="62" count="1" selected="0">
            <x v="6"/>
          </reference>
        </references>
      </pivotArea>
    </format>
    <format dxfId="1038">
      <pivotArea dataOnly="0" labelOnly="1" outline="0" fieldPosition="0">
        <references count="7">
          <reference field="1" count="1" selected="0">
            <x v="466"/>
          </reference>
          <reference field="2" count="1" selected="0">
            <x v="0"/>
          </reference>
          <reference field="4" count="1" selected="0">
            <x v="0"/>
          </reference>
          <reference field="5" count="1" selected="0">
            <x v="6"/>
          </reference>
          <reference field="6" count="1" selected="0">
            <x v="405"/>
          </reference>
          <reference field="9" count="1">
            <x v="0"/>
          </reference>
          <reference field="62" count="1" selected="0">
            <x v="6"/>
          </reference>
        </references>
      </pivotArea>
    </format>
    <format dxfId="1037">
      <pivotArea dataOnly="0" labelOnly="1" outline="0" fieldPosition="0">
        <references count="7">
          <reference field="1" count="1" selected="0">
            <x v="497"/>
          </reference>
          <reference field="2" count="1" selected="0">
            <x v="0"/>
          </reference>
          <reference field="4" count="1" selected="0">
            <x v="0"/>
          </reference>
          <reference field="5" count="1" selected="0">
            <x v="6"/>
          </reference>
          <reference field="6" count="1" selected="0">
            <x v="275"/>
          </reference>
          <reference field="9" count="1">
            <x v="348"/>
          </reference>
          <reference field="62" count="1" selected="0">
            <x v="6"/>
          </reference>
        </references>
      </pivotArea>
    </format>
    <format dxfId="1036">
      <pivotArea dataOnly="0" labelOnly="1" outline="0" fieldPosition="0">
        <references count="7">
          <reference field="1" count="1" selected="0">
            <x v="461"/>
          </reference>
          <reference field="2" count="1" selected="0">
            <x v="0"/>
          </reference>
          <reference field="4" count="1" selected="0">
            <x v="4"/>
          </reference>
          <reference field="5" count="1" selected="0">
            <x v="7"/>
          </reference>
          <reference field="6" count="1" selected="0">
            <x v="319"/>
          </reference>
          <reference field="9" count="1">
            <x v="0"/>
          </reference>
          <reference field="62" count="1" selected="0">
            <x v="6"/>
          </reference>
        </references>
      </pivotArea>
    </format>
    <format dxfId="1035">
      <pivotArea dataOnly="0" labelOnly="1" outline="0" fieldPosition="0">
        <references count="7">
          <reference field="1" count="1" selected="0">
            <x v="495"/>
          </reference>
          <reference field="2" count="1" selected="0">
            <x v="0"/>
          </reference>
          <reference field="4" count="1" selected="0">
            <x v="5"/>
          </reference>
          <reference field="5" count="1" selected="0">
            <x v="8"/>
          </reference>
          <reference field="6" count="1" selected="0">
            <x v="213"/>
          </reference>
          <reference field="9" count="1">
            <x v="345"/>
          </reference>
          <reference field="62" count="1" selected="0">
            <x v="6"/>
          </reference>
        </references>
      </pivotArea>
    </format>
    <format dxfId="1034">
      <pivotArea dataOnly="0" labelOnly="1" outline="0" fieldPosition="0">
        <references count="7">
          <reference field="1" count="1" selected="0">
            <x v="508"/>
          </reference>
          <reference field="2" count="1" selected="0">
            <x v="0"/>
          </reference>
          <reference field="4" count="1" selected="0">
            <x v="6"/>
          </reference>
          <reference field="5" count="1" selected="0">
            <x v="9"/>
          </reference>
          <reference field="6" count="1" selected="0">
            <x v="161"/>
          </reference>
          <reference field="9" count="1">
            <x v="362"/>
          </reference>
          <reference field="62" count="1" selected="0">
            <x v="6"/>
          </reference>
        </references>
      </pivotArea>
    </format>
    <format dxfId="1033">
      <pivotArea dataOnly="0" labelOnly="1" outline="0" fieldPosition="0">
        <references count="7">
          <reference field="1" count="1" selected="0">
            <x v="509"/>
          </reference>
          <reference field="2" count="1" selected="0">
            <x v="0"/>
          </reference>
          <reference field="4" count="1" selected="0">
            <x v="6"/>
          </reference>
          <reference field="5" count="1" selected="0">
            <x v="9"/>
          </reference>
          <reference field="6" count="1" selected="0">
            <x v="207"/>
          </reference>
          <reference field="9" count="1">
            <x v="363"/>
          </reference>
          <reference field="62" count="1" selected="0">
            <x v="6"/>
          </reference>
        </references>
      </pivotArea>
    </format>
    <format dxfId="1032">
      <pivotArea dataOnly="0" labelOnly="1" outline="0" fieldPosition="0">
        <references count="7">
          <reference field="1" count="1" selected="0">
            <x v="510"/>
          </reference>
          <reference field="2" count="1" selected="0">
            <x v="0"/>
          </reference>
          <reference field="4" count="1" selected="0">
            <x v="6"/>
          </reference>
          <reference field="5" count="1" selected="0">
            <x v="9"/>
          </reference>
          <reference field="6" count="1" selected="0">
            <x v="207"/>
          </reference>
          <reference field="9" count="1">
            <x v="364"/>
          </reference>
          <reference field="62" count="1" selected="0">
            <x v="6"/>
          </reference>
        </references>
      </pivotArea>
    </format>
    <format dxfId="1031">
      <pivotArea dataOnly="0" labelOnly="1" outline="0" fieldPosition="0">
        <references count="7">
          <reference field="1" count="1" selected="0">
            <x v="469"/>
          </reference>
          <reference field="2" count="1" selected="0">
            <x v="0"/>
          </reference>
          <reference field="4" count="1" selected="0">
            <x v="7"/>
          </reference>
          <reference field="5" count="1" selected="0">
            <x v="4"/>
          </reference>
          <reference field="6" count="1" selected="0">
            <x v="326"/>
          </reference>
          <reference field="9" count="1">
            <x v="0"/>
          </reference>
          <reference field="62" count="1" selected="0">
            <x v="6"/>
          </reference>
        </references>
      </pivotArea>
    </format>
    <format dxfId="1030">
      <pivotArea dataOnly="0" labelOnly="1" outline="0" fieldPosition="0">
        <references count="7">
          <reference field="1" count="1" selected="0">
            <x v="500"/>
          </reference>
          <reference field="2" count="1" selected="0">
            <x v="0"/>
          </reference>
          <reference field="4" count="1" selected="0">
            <x v="8"/>
          </reference>
          <reference field="5" count="1" selected="0">
            <x v="5"/>
          </reference>
          <reference field="6" count="1" selected="0">
            <x v="451"/>
          </reference>
          <reference field="9" count="1">
            <x v="352"/>
          </reference>
          <reference field="62" count="1" selected="0">
            <x v="6"/>
          </reference>
        </references>
      </pivotArea>
    </format>
    <format dxfId="1029">
      <pivotArea dataOnly="0" labelOnly="1" outline="0" fieldPosition="0">
        <references count="7">
          <reference field="1" count="1" selected="0">
            <x v="501"/>
          </reference>
          <reference field="2" count="1" selected="0">
            <x v="0"/>
          </reference>
          <reference field="4" count="1" selected="0">
            <x v="8"/>
          </reference>
          <reference field="5" count="1" selected="0">
            <x v="5"/>
          </reference>
          <reference field="6" count="1" selected="0">
            <x v="451"/>
          </reference>
          <reference field="9" count="1">
            <x v="353"/>
          </reference>
          <reference field="62" count="1" selected="0">
            <x v="6"/>
          </reference>
        </references>
      </pivotArea>
    </format>
    <format dxfId="1028">
      <pivotArea dataOnly="0" labelOnly="1" outline="0" fieldPosition="0">
        <references count="7">
          <reference field="1" count="1" selected="0">
            <x v="507"/>
          </reference>
          <reference field="2" count="1" selected="0">
            <x v="0"/>
          </reference>
          <reference field="4" count="1" selected="0">
            <x v="8"/>
          </reference>
          <reference field="5" count="1" selected="0">
            <x v="5"/>
          </reference>
          <reference field="6" count="1" selected="0">
            <x v="493"/>
          </reference>
          <reference field="9" count="1">
            <x v="360"/>
          </reference>
          <reference field="62" count="1" selected="0">
            <x v="6"/>
          </reference>
        </references>
      </pivotArea>
    </format>
    <format dxfId="1027">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026">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02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024">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023">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022">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021">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020">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019">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018">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017">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01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015">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014">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013">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012">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011">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01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009">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008">
      <pivotArea dataOnly="0" labelOnly="1" outline="0" fieldPosition="0">
        <references count="7">
          <reference field="1" count="1" selected="0">
            <x v="518"/>
          </reference>
          <reference field="2" count="1" selected="0">
            <x v="0"/>
          </reference>
          <reference field="4" count="1" selected="0">
            <x v="11"/>
          </reference>
          <reference field="5" count="1" selected="0">
            <x v="10"/>
          </reference>
          <reference field="6" count="1" selected="0">
            <x v="133"/>
          </reference>
          <reference field="9" count="1">
            <x v="0"/>
          </reference>
          <reference field="62" count="1" selected="0">
            <x v="6"/>
          </reference>
        </references>
      </pivotArea>
    </format>
    <format dxfId="1007">
      <pivotArea dataOnly="0" labelOnly="1" outline="0" fieldPosition="0">
        <references count="7">
          <reference field="1" count="1" selected="0">
            <x v="519"/>
          </reference>
          <reference field="2" count="1" selected="0">
            <x v="0"/>
          </reference>
          <reference field="4" count="1" selected="0">
            <x v="11"/>
          </reference>
          <reference field="5" count="1" selected="0">
            <x v="10"/>
          </reference>
          <reference field="6" count="1" selected="0">
            <x v="274"/>
          </reference>
          <reference field="9" count="1">
            <x v="350"/>
          </reference>
          <reference field="62" count="1" selected="0">
            <x v="6"/>
          </reference>
        </references>
      </pivotArea>
    </format>
    <format dxfId="1006">
      <pivotArea dataOnly="0" labelOnly="1" outline="0" fieldPosition="0">
        <references count="7">
          <reference field="1" count="1" selected="0">
            <x v="520"/>
          </reference>
          <reference field="2" count="1" selected="0">
            <x v="0"/>
          </reference>
          <reference field="4" count="1" selected="0">
            <x v="11"/>
          </reference>
          <reference field="5" count="1" selected="0">
            <x v="10"/>
          </reference>
          <reference field="6" count="1" selected="0">
            <x v="163"/>
          </reference>
          <reference field="9" count="1">
            <x v="371"/>
          </reference>
          <reference field="62" count="1" selected="0">
            <x v="6"/>
          </reference>
        </references>
      </pivotArea>
    </format>
    <format dxfId="1005">
      <pivotArea dataOnly="0" labelOnly="1" outline="0" fieldPosition="0">
        <references count="7">
          <reference field="1" count="1" selected="0">
            <x v="521"/>
          </reference>
          <reference field="2" count="1" selected="0">
            <x v="0"/>
          </reference>
          <reference field="4" count="1" selected="0">
            <x v="11"/>
          </reference>
          <reference field="5" count="1" selected="0">
            <x v="10"/>
          </reference>
          <reference field="6" count="1" selected="0">
            <x v="187"/>
          </reference>
          <reference field="9" count="1">
            <x v="359"/>
          </reference>
          <reference field="62" count="1" selected="0">
            <x v="6"/>
          </reference>
        </references>
      </pivotArea>
    </format>
    <format dxfId="1004">
      <pivotArea dataOnly="0" labelOnly="1" outline="0" fieldPosition="0">
        <references count="7">
          <reference field="1" count="1" selected="0">
            <x v="522"/>
          </reference>
          <reference field="2" count="1" selected="0">
            <x v="0"/>
          </reference>
          <reference field="4" count="1" selected="0">
            <x v="11"/>
          </reference>
          <reference field="5" count="1" selected="0">
            <x v="10"/>
          </reference>
          <reference field="6" count="1" selected="0">
            <x v="244"/>
          </reference>
          <reference field="9" count="1">
            <x v="361"/>
          </reference>
          <reference field="62" count="1" selected="0">
            <x v="6"/>
          </reference>
        </references>
      </pivotArea>
    </format>
    <format dxfId="1003">
      <pivotArea dataOnly="0" labelOnly="1" outline="0" fieldPosition="0">
        <references count="8">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x v="0"/>
          </reference>
          <reference field="62" count="1" selected="0">
            <x v="6"/>
          </reference>
        </references>
      </pivotArea>
    </format>
    <format dxfId="1002">
      <pivotArea dataOnly="0" labelOnly="1" outline="0" fieldPosition="0">
        <references count="8">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x v="351"/>
          </reference>
          <reference field="62" count="1" selected="0">
            <x v="6"/>
          </reference>
        </references>
      </pivotArea>
    </format>
    <format dxfId="1001">
      <pivotArea dataOnly="0" labelOnly="1" outline="0" fieldPosition="0">
        <references count="8">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x v="0"/>
          </reference>
          <reference field="62" count="1" selected="0">
            <x v="6"/>
          </reference>
        </references>
      </pivotArea>
    </format>
    <format dxfId="1000">
      <pivotArea dataOnly="0" labelOnly="1" outline="0" fieldPosition="0">
        <references count="8">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x v="348"/>
          </reference>
          <reference field="62" count="1" selected="0">
            <x v="6"/>
          </reference>
        </references>
      </pivotArea>
    </format>
    <format dxfId="999">
      <pivotArea dataOnly="0" labelOnly="1" outline="0" fieldPosition="0">
        <references count="8">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x v="365"/>
          </reference>
          <reference field="62" count="1" selected="0">
            <x v="6"/>
          </reference>
        </references>
      </pivotArea>
    </format>
    <format dxfId="998">
      <pivotArea dataOnly="0" labelOnly="1" outline="0" fieldPosition="0">
        <references count="8">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x v="366"/>
          </reference>
          <reference field="62" count="1" selected="0">
            <x v="6"/>
          </reference>
        </references>
      </pivotArea>
    </format>
    <format dxfId="997">
      <pivotArea dataOnly="0" labelOnly="1" outline="0" fieldPosition="0">
        <references count="8">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x v="367"/>
          </reference>
          <reference field="62" count="1" selected="0">
            <x v="6"/>
          </reference>
        </references>
      </pivotArea>
    </format>
    <format dxfId="996">
      <pivotArea dataOnly="0" labelOnly="1" outline="0" fieldPosition="0">
        <references count="8">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x v="0"/>
          </reference>
          <reference field="62" count="1" selected="0">
            <x v="6"/>
          </reference>
        </references>
      </pivotArea>
    </format>
    <format dxfId="995">
      <pivotArea dataOnly="0" labelOnly="1" outline="0" fieldPosition="0">
        <references count="8">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x v="355"/>
          </reference>
          <reference field="62" count="1" selected="0">
            <x v="6"/>
          </reference>
        </references>
      </pivotArea>
    </format>
    <format dxfId="994">
      <pivotArea dataOnly="0" labelOnly="1" outline="0" fieldPosition="0">
        <references count="8">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x v="356"/>
          </reference>
          <reference field="62" count="1" selected="0">
            <x v="6"/>
          </reference>
        </references>
      </pivotArea>
    </format>
    <format dxfId="993">
      <pivotArea dataOnly="0" labelOnly="1" outline="0" fieldPosition="0">
        <references count="8">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x v="363"/>
          </reference>
          <reference field="62" count="1" selected="0">
            <x v="6"/>
          </reference>
        </references>
      </pivotArea>
    </format>
    <format dxfId="992">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991">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990">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989">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988">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987">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986">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985">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984">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983">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982">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981">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980">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979">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978">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977">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976">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975">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974">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973">
      <pivotArea dataOnly="0" labelOnly="1" outline="0" fieldPosition="0">
        <references count="8">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x v="0"/>
          </reference>
          <reference field="62" count="1" selected="0">
            <x v="6"/>
          </reference>
        </references>
      </pivotArea>
    </format>
    <format dxfId="972">
      <pivotArea dataOnly="0" labelOnly="1" outline="0" fieldPosition="0">
        <references count="8">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x v="352"/>
          </reference>
          <reference field="62" count="1" selected="0">
            <x v="6"/>
          </reference>
        </references>
      </pivotArea>
    </format>
    <format dxfId="971">
      <pivotArea dataOnly="0" labelOnly="1" outline="0" fieldPosition="0">
        <references count="8">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x v="374"/>
          </reference>
          <reference field="62" count="1" selected="0">
            <x v="6"/>
          </reference>
        </references>
      </pivotArea>
    </format>
    <format dxfId="970">
      <pivotArea dataOnly="0" labelOnly="1" outline="0" fieldPosition="0">
        <references count="8">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x v="362"/>
          </reference>
          <reference field="62" count="1" selected="0">
            <x v="6"/>
          </reference>
        </references>
      </pivotArea>
    </format>
    <format dxfId="969">
      <pivotArea dataOnly="0" labelOnly="1" outline="0" fieldPosition="0">
        <references count="8">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x v="364"/>
          </reference>
          <reference field="62" count="1" selected="0">
            <x v="6"/>
          </reference>
        </references>
      </pivotArea>
    </format>
    <format dxfId="968">
      <pivotArea dataOnly="0" labelOnly="1" outline="0" fieldPosition="0">
        <references count="9">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1"/>
          </reference>
          <reference field="62" count="1" selected="0">
            <x v="6"/>
          </reference>
        </references>
      </pivotArea>
    </format>
    <format dxfId="967">
      <pivotArea dataOnly="0" labelOnly="1" outline="0" fieldPosition="0">
        <references count="9">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4"/>
          </reference>
          <reference field="62" count="1" selected="0">
            <x v="6"/>
          </reference>
        </references>
      </pivotArea>
    </format>
    <format dxfId="966">
      <pivotArea dataOnly="0" labelOnly="1" outline="0" fieldPosition="0">
        <references count="9">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x v="341"/>
          </reference>
          <reference field="62" count="1" selected="0">
            <x v="6"/>
          </reference>
        </references>
      </pivotArea>
    </format>
    <format dxfId="965">
      <pivotArea dataOnly="0" labelOnly="1" outline="0" fieldPosition="0">
        <references count="9">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x v="311"/>
          </reference>
          <reference field="62" count="1" selected="0">
            <x v="6"/>
          </reference>
        </references>
      </pivotArea>
    </format>
    <format dxfId="964">
      <pivotArea dataOnly="0" labelOnly="1" outline="0" fieldPosition="0">
        <references count="9">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x v="316"/>
          </reference>
          <reference field="62" count="1" selected="0">
            <x v="6"/>
          </reference>
        </references>
      </pivotArea>
    </format>
    <format dxfId="963">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x v="308"/>
          </reference>
          <reference field="62" count="1" selected="0">
            <x v="6"/>
          </reference>
        </references>
      </pivotArea>
    </format>
    <format dxfId="962">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x v="293"/>
          </reference>
          <reference field="62" count="1" selected="0">
            <x v="6"/>
          </reference>
        </references>
      </pivotArea>
    </format>
    <format dxfId="961">
      <pivotArea dataOnly="0" labelOnly="1" outline="0" fieldPosition="0">
        <references count="9">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x v="346"/>
          </reference>
          <reference field="62" count="1" selected="0">
            <x v="6"/>
          </reference>
        </references>
      </pivotArea>
    </format>
    <format dxfId="960">
      <pivotArea dataOnly="0" labelOnly="1" outline="0" fieldPosition="0">
        <references count="9">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x v="347"/>
          </reference>
          <reference field="62" count="1" selected="0">
            <x v="6"/>
          </reference>
        </references>
      </pivotArea>
    </format>
    <format dxfId="959">
      <pivotArea dataOnly="0" labelOnly="1" outline="0" fieldPosition="0">
        <references count="9">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x v="348"/>
          </reference>
          <reference field="62" count="1" selected="0">
            <x v="6"/>
          </reference>
        </references>
      </pivotArea>
    </format>
    <format dxfId="958">
      <pivotArea dataOnly="0" labelOnly="1" outline="0" fieldPosition="0">
        <references count="9">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x v="325"/>
          </reference>
          <reference field="62" count="1" selected="0">
            <x v="6"/>
          </reference>
        </references>
      </pivotArea>
    </format>
    <format dxfId="957">
      <pivotArea dataOnly="0" labelOnly="1" outline="0" fieldPosition="0">
        <references count="9">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x v="315"/>
          </reference>
          <reference field="62" count="1" selected="0">
            <x v="6"/>
          </reference>
        </references>
      </pivotArea>
    </format>
    <format dxfId="956">
      <pivotArea dataOnly="0" labelOnly="1" outline="0" fieldPosition="0">
        <references count="9">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x v="327"/>
          </reference>
          <reference field="62" count="1" selected="0">
            <x v="6"/>
          </reference>
        </references>
      </pivotArea>
    </format>
    <format dxfId="955">
      <pivotArea dataOnly="0" labelOnly="1" outline="0" fieldPosition="0">
        <references count="9">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x v="0"/>
          </reference>
          <reference field="62" count="1" selected="0">
            <x v="6"/>
          </reference>
        </references>
      </pivotArea>
    </format>
    <format dxfId="954">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953">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952">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951">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950">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949">
      <pivotArea dataOnly="0" labelOnly="1" outline="0" fieldPosition="0">
        <references count="9">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x v="322"/>
          </reference>
          <reference field="62" count="1" selected="0">
            <x v="6"/>
          </reference>
        </references>
      </pivotArea>
    </format>
    <format dxfId="948">
      <pivotArea dataOnly="0" labelOnly="1" outline="0" fieldPosition="0">
        <references count="9">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x v="323"/>
          </reference>
          <reference field="62" count="1" selected="0">
            <x v="6"/>
          </reference>
        </references>
      </pivotArea>
    </format>
    <format dxfId="947">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946">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945">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944">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943">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942">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941">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940">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939">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938">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937">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936">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935">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934">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933">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932">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931">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930">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929">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928">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927">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926">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925">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924">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923">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922">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921">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920">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919">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918">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917">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916">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915">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914">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913">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912">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911">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910">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909">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908">
      <pivotArea dataOnly="0" labelOnly="1" outline="0" fieldPosition="0">
        <references count="9">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x v="312"/>
          </reference>
          <reference field="62" count="1" selected="0">
            <x v="6"/>
          </reference>
        </references>
      </pivotArea>
    </format>
    <format dxfId="907">
      <pivotArea dataOnly="0" labelOnly="1" outline="0" fieldPosition="0">
        <references count="9">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x v="0"/>
          </reference>
          <reference field="62" count="1" selected="0">
            <x v="6"/>
          </reference>
        </references>
      </pivotArea>
    </format>
    <format dxfId="906">
      <pivotArea dataOnly="0" labelOnly="1" outline="0" fieldPosition="0">
        <references count="9">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x v="0"/>
          </reference>
          <reference field="62" count="1" selected="0">
            <x v="6"/>
          </reference>
        </references>
      </pivotArea>
    </format>
    <format dxfId="905">
      <pivotArea dataOnly="0" labelOnly="1" outline="0" fieldPosition="0">
        <references count="10">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x v="321"/>
          </reference>
          <reference field="62" count="1" selected="0">
            <x v="6"/>
          </reference>
        </references>
      </pivotArea>
    </format>
    <format dxfId="904">
      <pivotArea dataOnly="0" labelOnly="1" outline="0" fieldPosition="0">
        <references count="10">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x v="325"/>
          </reference>
          <reference field="62" count="1" selected="0">
            <x v="6"/>
          </reference>
        </references>
      </pivotArea>
    </format>
    <format dxfId="903">
      <pivotArea dataOnly="0" labelOnly="1" outline="0" fieldPosition="0">
        <references count="10">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x v="342"/>
          </reference>
          <reference field="62" count="1" selected="0">
            <x v="6"/>
          </reference>
        </references>
      </pivotArea>
    </format>
    <format dxfId="902">
      <pivotArea dataOnly="0" labelOnly="1" outline="0" fieldPosition="0">
        <references count="10">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x v="311"/>
          </reference>
          <reference field="62" count="1" selected="0">
            <x v="6"/>
          </reference>
        </references>
      </pivotArea>
    </format>
    <format dxfId="901">
      <pivotArea dataOnly="0" labelOnly="1" outline="0" fieldPosition="0">
        <references count="10">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x v="316"/>
          </reference>
          <reference field="62" count="1" selected="0">
            <x v="6"/>
          </reference>
        </references>
      </pivotArea>
    </format>
    <format dxfId="900">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x v="308"/>
          </reference>
          <reference field="62" count="1" selected="0">
            <x v="6"/>
          </reference>
        </references>
      </pivotArea>
    </format>
    <format dxfId="899">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x v="304"/>
          </reference>
          <reference field="62" count="1" selected="0">
            <x v="6"/>
          </reference>
        </references>
      </pivotArea>
    </format>
    <format dxfId="898">
      <pivotArea dataOnly="0" labelOnly="1" outline="0" fieldPosition="0">
        <references count="10">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x v="348"/>
          </reference>
          <reference field="62" count="1" selected="0">
            <x v="6"/>
          </reference>
        </references>
      </pivotArea>
    </format>
    <format dxfId="897">
      <pivotArea dataOnly="0" labelOnly="1" outline="0" fieldPosition="0">
        <references count="10">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x v="347"/>
          </reference>
          <reference field="62" count="1" selected="0">
            <x v="6"/>
          </reference>
        </references>
      </pivotArea>
    </format>
    <format dxfId="896">
      <pivotArea dataOnly="0" labelOnly="1" outline="0" fieldPosition="0">
        <references count="10">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x v="349"/>
          </reference>
          <reference field="62" count="1" selected="0">
            <x v="6"/>
          </reference>
        </references>
      </pivotArea>
    </format>
    <format dxfId="895">
      <pivotArea dataOnly="0" labelOnly="1" outline="0" fieldPosition="0">
        <references count="10">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x v="324"/>
          </reference>
          <reference field="62" count="1" selected="0">
            <x v="6"/>
          </reference>
        </references>
      </pivotArea>
    </format>
    <format dxfId="894">
      <pivotArea dataOnly="0" labelOnly="1" outline="0" fieldPosition="0">
        <references count="10">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x v="315"/>
          </reference>
          <reference field="62" count="1" selected="0">
            <x v="6"/>
          </reference>
        </references>
      </pivotArea>
    </format>
    <format dxfId="893">
      <pivotArea dataOnly="0" labelOnly="1" outline="0" fieldPosition="0">
        <references count="10">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x v="326"/>
          </reference>
          <reference field="62" count="1" selected="0">
            <x v="6"/>
          </reference>
        </references>
      </pivotArea>
    </format>
    <format dxfId="892">
      <pivotArea dataOnly="0" labelOnly="1" outline="0" fieldPosition="0">
        <references count="10">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x v="0"/>
          </reference>
          <reference field="62" count="1" selected="0">
            <x v="6"/>
          </reference>
        </references>
      </pivotArea>
    </format>
    <format dxfId="891">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890">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889">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888">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887">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886">
      <pivotArea dataOnly="0" labelOnly="1" outline="0" fieldPosition="0">
        <references count="10">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x v="322"/>
          </reference>
          <reference field="62" count="1" selected="0">
            <x v="6"/>
          </reference>
        </references>
      </pivotArea>
    </format>
    <format dxfId="885">
      <pivotArea dataOnly="0" labelOnly="1" outline="0" fieldPosition="0">
        <references count="10">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x v="323"/>
          </reference>
          <reference field="62" count="1" selected="0">
            <x v="6"/>
          </reference>
        </references>
      </pivotArea>
    </format>
    <format dxfId="884">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883">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882">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881">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880">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879">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878">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877">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876">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875">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874">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873">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872">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871">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870">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869">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868">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867">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866">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865">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864">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863">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862">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861">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860">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859">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858">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857">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856">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855">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854">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853">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852">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851">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850">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849">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848">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847">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846">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845">
      <pivotArea dataOnly="0" labelOnly="1" outline="0" fieldPosition="0">
        <references count="10">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x v="312"/>
          </reference>
          <reference field="62" count="1" selected="0">
            <x v="6"/>
          </reference>
        </references>
      </pivotArea>
    </format>
    <format dxfId="844">
      <pivotArea dataOnly="0" labelOnly="1" outline="0" fieldPosition="0">
        <references count="10">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x v="0"/>
          </reference>
          <reference field="62" count="1" selected="0">
            <x v="6"/>
          </reference>
        </references>
      </pivotArea>
    </format>
    <format dxfId="843">
      <pivotArea dataOnly="0" labelOnly="1" outline="0" fieldPosition="0">
        <references count="10">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x v="0"/>
          </reference>
          <reference field="62" count="1" selected="0">
            <x v="6"/>
          </reference>
        </references>
      </pivotArea>
    </format>
    <format dxfId="842">
      <pivotArea dataOnly="0" labelOnly="1" outline="0" fieldPosition="0">
        <references count="11">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x v="1"/>
          </reference>
          <reference field="62" count="1" selected="0">
            <x v="6"/>
          </reference>
        </references>
      </pivotArea>
    </format>
    <format dxfId="841">
      <pivotArea dataOnly="0" labelOnly="1" outline="0" fieldPosition="0">
        <references count="11">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x v="0"/>
          </reference>
          <reference field="62" count="1" selected="0">
            <x v="6"/>
          </reference>
        </references>
      </pivotArea>
    </format>
    <format dxfId="840">
      <pivotArea dataOnly="0" labelOnly="1" outline="0" fieldPosition="0">
        <references count="12">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selected="0">
            <x v="1"/>
          </reference>
          <reference field="58" count="1">
            <x v="0"/>
          </reference>
          <reference field="62" count="1" selected="0">
            <x v="6"/>
          </reference>
        </references>
      </pivotArea>
    </format>
    <format dxfId="839">
      <pivotArea dataOnly="0" labelOnly="1" outline="0" fieldPosition="0">
        <references count="12">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selected="0">
            <x v="325"/>
          </reference>
          <reference field="57" count="1" selected="0">
            <x v="1"/>
          </reference>
          <reference field="58" count="1">
            <x v="0"/>
          </reference>
          <reference field="62" count="1" selected="0">
            <x v="6"/>
          </reference>
        </references>
      </pivotArea>
    </format>
    <format dxfId="838">
      <pivotArea dataOnly="0" labelOnly="1" outline="0" fieldPosition="0">
        <references count="12">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selected="0">
            <x v="342"/>
          </reference>
          <reference field="57" count="1" selected="0">
            <x v="1"/>
          </reference>
          <reference field="58" count="1">
            <x v="1"/>
          </reference>
          <reference field="62" count="1" selected="0">
            <x v="6"/>
          </reference>
        </references>
      </pivotArea>
    </format>
    <format dxfId="837">
      <pivotArea dataOnly="0" labelOnly="1" outline="0" fieldPosition="0">
        <references count="12">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selected="0">
            <x v="311"/>
          </reference>
          <reference field="57" count="1" selected="0">
            <x v="1"/>
          </reference>
          <reference field="58" count="1">
            <x v="0"/>
          </reference>
          <reference field="62" count="1" selected="0">
            <x v="6"/>
          </reference>
        </references>
      </pivotArea>
    </format>
    <format dxfId="836">
      <pivotArea dataOnly="0" labelOnly="1" outline="0" fieldPosition="0">
        <references count="12">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selected="0">
            <x v="316"/>
          </reference>
          <reference field="57" count="1" selected="0">
            <x v="1"/>
          </reference>
          <reference field="58" count="1">
            <x v="0"/>
          </reference>
          <reference field="62" count="1" selected="0">
            <x v="6"/>
          </reference>
        </references>
      </pivotArea>
    </format>
    <format dxfId="835">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selected="0">
            <x v="308"/>
          </reference>
          <reference field="57" count="1" selected="0">
            <x v="1"/>
          </reference>
          <reference field="58" count="1">
            <x v="0"/>
          </reference>
          <reference field="62" count="1" selected="0">
            <x v="6"/>
          </reference>
        </references>
      </pivotArea>
    </format>
    <format dxfId="834">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selected="0">
            <x v="304"/>
          </reference>
          <reference field="57" count="1" selected="0">
            <x v="1"/>
          </reference>
          <reference field="58" count="1">
            <x v="0"/>
          </reference>
          <reference field="62" count="1" selected="0">
            <x v="6"/>
          </reference>
        </references>
      </pivotArea>
    </format>
    <format dxfId="833">
      <pivotArea dataOnly="0" labelOnly="1" outline="0" fieldPosition="0">
        <references count="12">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selected="0">
            <x v="348"/>
          </reference>
          <reference field="57" count="1" selected="0">
            <x v="1"/>
          </reference>
          <reference field="58" count="1">
            <x v="1"/>
          </reference>
          <reference field="62" count="1" selected="0">
            <x v="6"/>
          </reference>
        </references>
      </pivotArea>
    </format>
    <format dxfId="832">
      <pivotArea dataOnly="0" labelOnly="1" outline="0" fieldPosition="0">
        <references count="12">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selected="0">
            <x v="347"/>
          </reference>
          <reference field="57" count="1" selected="0">
            <x v="1"/>
          </reference>
          <reference field="58" count="1">
            <x v="1"/>
          </reference>
          <reference field="62" count="1" selected="0">
            <x v="6"/>
          </reference>
        </references>
      </pivotArea>
    </format>
    <format dxfId="831">
      <pivotArea dataOnly="0" labelOnly="1" outline="0" fieldPosition="0">
        <references count="12">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selected="0">
            <x v="349"/>
          </reference>
          <reference field="57" count="1" selected="0">
            <x v="1"/>
          </reference>
          <reference field="58" count="1">
            <x v="1"/>
          </reference>
          <reference field="62" count="1" selected="0">
            <x v="6"/>
          </reference>
        </references>
      </pivotArea>
    </format>
    <format dxfId="830">
      <pivotArea dataOnly="0" labelOnly="1" outline="0" fieldPosition="0">
        <references count="12">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selected="0">
            <x v="324"/>
          </reference>
          <reference field="57" count="1" selected="0">
            <x v="1"/>
          </reference>
          <reference field="58" count="1">
            <x v="0"/>
          </reference>
          <reference field="62" count="1" selected="0">
            <x v="6"/>
          </reference>
        </references>
      </pivotArea>
    </format>
    <format dxfId="829">
      <pivotArea dataOnly="0" labelOnly="1" outline="0" fieldPosition="0">
        <references count="12">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selected="0">
            <x v="315"/>
          </reference>
          <reference field="57" count="1" selected="0">
            <x v="1"/>
          </reference>
          <reference field="58" count="1">
            <x v="1"/>
          </reference>
          <reference field="62" count="1" selected="0">
            <x v="6"/>
          </reference>
        </references>
      </pivotArea>
    </format>
    <format dxfId="828">
      <pivotArea dataOnly="0" labelOnly="1" outline="0" fieldPosition="0">
        <references count="12">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selected="0">
            <x v="326"/>
          </reference>
          <reference field="57" count="1" selected="0">
            <x v="1"/>
          </reference>
          <reference field="58" count="1">
            <x v="1"/>
          </reference>
          <reference field="62" count="1" selected="0">
            <x v="6"/>
          </reference>
        </references>
      </pivotArea>
    </format>
    <format dxfId="827">
      <pivotArea dataOnly="0" labelOnly="1" outline="0" fieldPosition="0">
        <references count="12">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826">
      <pivotArea dataOnly="0" labelOnly="1" outline="0" fieldPosition="0">
        <references count="12">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selected="0">
            <x v="306"/>
          </reference>
          <reference field="57" count="1" selected="0">
            <x v="1"/>
          </reference>
          <reference field="58" count="1">
            <x v="1"/>
          </reference>
          <reference field="62" count="1" selected="0">
            <x v="6"/>
          </reference>
        </references>
      </pivotArea>
    </format>
    <format dxfId="825">
      <pivotArea dataOnly="0" labelOnly="1" outline="0" fieldPosition="0">
        <references count="12">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selected="0">
            <x v="317"/>
          </reference>
          <reference field="57" count="1" selected="0">
            <x v="1"/>
          </reference>
          <reference field="58" count="1">
            <x v="0"/>
          </reference>
          <reference field="62" count="1" selected="0">
            <x v="6"/>
          </reference>
        </references>
      </pivotArea>
    </format>
    <format dxfId="824">
      <pivotArea dataOnly="0" labelOnly="1" outline="0" fieldPosition="0">
        <references count="12">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selected="0">
            <x v="318"/>
          </reference>
          <reference field="57" count="1" selected="0">
            <x v="1"/>
          </reference>
          <reference field="58" count="1">
            <x v="0"/>
          </reference>
          <reference field="62" count="1" selected="0">
            <x v="6"/>
          </reference>
        </references>
      </pivotArea>
    </format>
    <format dxfId="823">
      <pivotArea dataOnly="0" labelOnly="1" outline="0" fieldPosition="0">
        <references count="12">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selected="0">
            <x v="319"/>
          </reference>
          <reference field="57" count="1" selected="0">
            <x v="1"/>
          </reference>
          <reference field="58" count="1">
            <x v="0"/>
          </reference>
          <reference field="62" count="1" selected="0">
            <x v="6"/>
          </reference>
        </references>
      </pivotArea>
    </format>
    <format dxfId="822">
      <pivotArea dataOnly="0" labelOnly="1" outline="0" fieldPosition="0">
        <references count="12">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selected="0">
            <x v="320"/>
          </reference>
          <reference field="57" count="1" selected="0">
            <x v="1"/>
          </reference>
          <reference field="58" count="1">
            <x v="0"/>
          </reference>
          <reference field="62" count="1" selected="0">
            <x v="6"/>
          </reference>
        </references>
      </pivotArea>
    </format>
    <format dxfId="821">
      <pivotArea dataOnly="0" labelOnly="1" outline="0" fieldPosition="0">
        <references count="12">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selected="0">
            <x v="322"/>
          </reference>
          <reference field="57" count="1" selected="0">
            <x v="1"/>
          </reference>
          <reference field="58" count="1">
            <x v="0"/>
          </reference>
          <reference field="62" count="1" selected="0">
            <x v="6"/>
          </reference>
        </references>
      </pivotArea>
    </format>
    <format dxfId="820">
      <pivotArea dataOnly="0" labelOnly="1" outline="0" fieldPosition="0">
        <references count="12">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selected="0">
            <x v="323"/>
          </reference>
          <reference field="57" count="1" selected="0">
            <x v="1"/>
          </reference>
          <reference field="58" count="1">
            <x v="0"/>
          </reference>
          <reference field="62" count="1" selected="0">
            <x v="6"/>
          </reference>
        </references>
      </pivotArea>
    </format>
    <format dxfId="819">
      <pivotArea dataOnly="0" labelOnly="1" outline="0" fieldPosition="0">
        <references count="12">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selected="0">
            <x v="327"/>
          </reference>
          <reference field="57" count="1" selected="0">
            <x v="1"/>
          </reference>
          <reference field="58" count="1">
            <x v="0"/>
          </reference>
          <reference field="62" count="1" selected="0">
            <x v="6"/>
          </reference>
        </references>
      </pivotArea>
    </format>
    <format dxfId="818">
      <pivotArea dataOnly="0" labelOnly="1" outline="0" fieldPosition="0">
        <references count="12">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selected="0">
            <x v="328"/>
          </reference>
          <reference field="57" count="1" selected="0">
            <x v="1"/>
          </reference>
          <reference field="58" count="1">
            <x v="0"/>
          </reference>
          <reference field="62" count="1" selected="0">
            <x v="6"/>
          </reference>
        </references>
      </pivotArea>
    </format>
    <format dxfId="817">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selected="0">
            <x v="335"/>
          </reference>
          <reference field="57" count="1" selected="0">
            <x v="1"/>
          </reference>
          <reference field="58" count="1">
            <x v="0"/>
          </reference>
          <reference field="62" count="1" selected="0">
            <x v="6"/>
          </reference>
        </references>
      </pivotArea>
    </format>
    <format dxfId="816">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selected="0">
            <x v="332"/>
          </reference>
          <reference field="57" count="1" selected="0">
            <x v="1"/>
          </reference>
          <reference field="58" count="1">
            <x v="0"/>
          </reference>
          <reference field="62" count="1" selected="0">
            <x v="6"/>
          </reference>
        </references>
      </pivotArea>
    </format>
    <format dxfId="815">
      <pivotArea dataOnly="0" labelOnly="1" outline="0" fieldPosition="0">
        <references count="12">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selected="0">
            <x v="330"/>
          </reference>
          <reference field="57" count="1" selected="0">
            <x v="1"/>
          </reference>
          <reference field="58" count="1">
            <x v="0"/>
          </reference>
          <reference field="62" count="1" selected="0">
            <x v="6"/>
          </reference>
        </references>
      </pivotArea>
    </format>
    <format dxfId="814">
      <pivotArea dataOnly="0" labelOnly="1" outline="0" fieldPosition="0">
        <references count="12">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selected="0">
            <x v="331"/>
          </reference>
          <reference field="57" count="1" selected="0">
            <x v="1"/>
          </reference>
          <reference field="58" count="1">
            <x v="1"/>
          </reference>
          <reference field="62" count="1" selected="0">
            <x v="6"/>
          </reference>
        </references>
      </pivotArea>
    </format>
    <format dxfId="813">
      <pivotArea dataOnly="0" labelOnly="1" outline="0" fieldPosition="0">
        <references count="12">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selected="0">
            <x v="334"/>
          </reference>
          <reference field="57" count="1" selected="0">
            <x v="1"/>
          </reference>
          <reference field="58" count="1">
            <x v="0"/>
          </reference>
          <reference field="62" count="1" selected="0">
            <x v="6"/>
          </reference>
        </references>
      </pivotArea>
    </format>
    <format dxfId="812">
      <pivotArea dataOnly="0" labelOnly="1" outline="0" fieldPosition="0">
        <references count="12">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selected="0">
            <x v="336"/>
          </reference>
          <reference field="57" count="1" selected="0">
            <x v="1"/>
          </reference>
          <reference field="58" count="1">
            <x v="0"/>
          </reference>
          <reference field="62" count="1" selected="0">
            <x v="6"/>
          </reference>
        </references>
      </pivotArea>
    </format>
    <format dxfId="811">
      <pivotArea dataOnly="0" labelOnly="1" outline="0" fieldPosition="0">
        <references count="12">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selected="0">
            <x v="337"/>
          </reference>
          <reference field="57" count="1" selected="0">
            <x v="1"/>
          </reference>
          <reference field="58" count="1">
            <x v="0"/>
          </reference>
          <reference field="62" count="1" selected="0">
            <x v="6"/>
          </reference>
        </references>
      </pivotArea>
    </format>
    <format dxfId="810">
      <pivotArea dataOnly="0" labelOnly="1" outline="0" fieldPosition="0">
        <references count="12">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selected="0">
            <x v="338"/>
          </reference>
          <reference field="57" count="1" selected="0">
            <x v="1"/>
          </reference>
          <reference field="58" count="1">
            <x v="0"/>
          </reference>
          <reference field="62" count="1" selected="0">
            <x v="6"/>
          </reference>
        </references>
      </pivotArea>
    </format>
    <format dxfId="809">
      <pivotArea dataOnly="0" labelOnly="1" outline="0" fieldPosition="0">
        <references count="12">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selected="0">
            <x v="339"/>
          </reference>
          <reference field="57" count="1" selected="0">
            <x v="1"/>
          </reference>
          <reference field="58" count="1">
            <x v="1"/>
          </reference>
          <reference field="62" count="1" selected="0">
            <x v="6"/>
          </reference>
        </references>
      </pivotArea>
    </format>
    <format dxfId="808">
      <pivotArea dataOnly="0" labelOnly="1" outline="0" fieldPosition="0">
        <references count="12">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selected="0">
            <x v="340"/>
          </reference>
          <reference field="57" count="1" selected="0">
            <x v="1"/>
          </reference>
          <reference field="58" count="1">
            <x v="0"/>
          </reference>
          <reference field="62" count="1" selected="0">
            <x v="6"/>
          </reference>
        </references>
      </pivotArea>
    </format>
    <format dxfId="807">
      <pivotArea dataOnly="0" labelOnly="1" outline="0" fieldPosition="0">
        <references count="12">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selected="0">
            <x v="341"/>
          </reference>
          <reference field="57" count="1" selected="0">
            <x v="1"/>
          </reference>
          <reference field="58" count="1">
            <x v="1"/>
          </reference>
          <reference field="62" count="1" selected="0">
            <x v="6"/>
          </reference>
        </references>
      </pivotArea>
    </format>
    <format dxfId="806">
      <pivotArea dataOnly="0" labelOnly="1" outline="0" fieldPosition="0">
        <references count="12">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selected="0">
            <x v="343"/>
          </reference>
          <reference field="57" count="1" selected="0">
            <x v="1"/>
          </reference>
          <reference field="58" count="1">
            <x v="0"/>
          </reference>
          <reference field="62" count="1" selected="0">
            <x v="6"/>
          </reference>
        </references>
      </pivotArea>
    </format>
    <format dxfId="805">
      <pivotArea dataOnly="0" labelOnly="1" outline="0" fieldPosition="0">
        <references count="12">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selected="0">
            <x v="344"/>
          </reference>
          <reference field="57" count="1" selected="0">
            <x v="1"/>
          </reference>
          <reference field="58" count="1">
            <x v="0"/>
          </reference>
          <reference field="62" count="1" selected="0">
            <x v="6"/>
          </reference>
        </references>
      </pivotArea>
    </format>
    <format dxfId="804">
      <pivotArea dataOnly="0" labelOnly="1" outline="0" fieldPosition="0">
        <references count="12">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selected="0">
            <x v="345"/>
          </reference>
          <reference field="57" count="1" selected="0">
            <x v="1"/>
          </reference>
          <reference field="58" count="1">
            <x v="0"/>
          </reference>
          <reference field="62" count="1" selected="0">
            <x v="6"/>
          </reference>
        </references>
      </pivotArea>
    </format>
    <format dxfId="803">
      <pivotArea dataOnly="0" labelOnly="1" outline="0" fieldPosition="0">
        <references count="12">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selected="0">
            <x v="346"/>
          </reference>
          <reference field="57" count="1" selected="0">
            <x v="1"/>
          </reference>
          <reference field="58" count="1">
            <x v="0"/>
          </reference>
          <reference field="62" count="1" selected="0">
            <x v="6"/>
          </reference>
        </references>
      </pivotArea>
    </format>
    <format dxfId="802">
      <pivotArea dataOnly="0" labelOnly="1" outline="0" fieldPosition="0">
        <references count="12">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selected="0">
            <x v="351"/>
          </reference>
          <reference field="57" count="1" selected="0">
            <x v="1"/>
          </reference>
          <reference field="58" count="1">
            <x v="1"/>
          </reference>
          <reference field="62" count="1" selected="0">
            <x v="6"/>
          </reference>
        </references>
      </pivotArea>
    </format>
    <format dxfId="801">
      <pivotArea dataOnly="0" labelOnly="1" outline="0" fieldPosition="0">
        <references count="12">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selected="0">
            <x v="358"/>
          </reference>
          <reference field="57" count="1" selected="0">
            <x v="1"/>
          </reference>
          <reference field="58" count="1">
            <x v="1"/>
          </reference>
          <reference field="62" count="1" selected="0">
            <x v="6"/>
          </reference>
        </references>
      </pivotArea>
    </format>
    <format dxfId="800">
      <pivotArea dataOnly="0" labelOnly="1" outline="0" fieldPosition="0">
        <references count="12">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selected="0">
            <x v="360"/>
          </reference>
          <reference field="57" count="1" selected="0">
            <x v="1"/>
          </reference>
          <reference field="58" count="1">
            <x v="1"/>
          </reference>
          <reference field="62" count="1" selected="0">
            <x v="6"/>
          </reference>
        </references>
      </pivotArea>
    </format>
    <format dxfId="799">
      <pivotArea dataOnly="0" labelOnly="1" outline="0" fieldPosition="0">
        <references count="12">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selected="0">
            <x v="361"/>
          </reference>
          <reference field="57" count="1" selected="0">
            <x v="1"/>
          </reference>
          <reference field="58" count="1">
            <x v="1"/>
          </reference>
          <reference field="62" count="1" selected="0">
            <x v="6"/>
          </reference>
        </references>
      </pivotArea>
    </format>
    <format dxfId="798">
      <pivotArea dataOnly="0" labelOnly="1" outline="0" fieldPosition="0">
        <references count="12">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selected="0">
            <x v="362"/>
          </reference>
          <reference field="57" count="1" selected="0">
            <x v="1"/>
          </reference>
          <reference field="58" count="1">
            <x v="1"/>
          </reference>
          <reference field="62" count="1" selected="0">
            <x v="6"/>
          </reference>
        </references>
      </pivotArea>
    </format>
    <format dxfId="797">
      <pivotArea dataOnly="0" labelOnly="1" outline="0" fieldPosition="0">
        <references count="12">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selected="0">
            <x v="363"/>
          </reference>
          <reference field="57" count="1" selected="0">
            <x v="1"/>
          </reference>
          <reference field="58" count="1">
            <x v="0"/>
          </reference>
          <reference field="62" count="1" selected="0">
            <x v="6"/>
          </reference>
        </references>
      </pivotArea>
    </format>
    <format dxfId="796">
      <pivotArea dataOnly="0" labelOnly="1" outline="0" fieldPosition="0">
        <references count="12">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selected="0">
            <x v="364"/>
          </reference>
          <reference field="57" count="1" selected="0">
            <x v="1"/>
          </reference>
          <reference field="58" count="1">
            <x v="1"/>
          </reference>
          <reference field="62" count="1" selected="0">
            <x v="6"/>
          </reference>
        </references>
      </pivotArea>
    </format>
    <format dxfId="795">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selected="0">
            <x v="310"/>
          </reference>
          <reference field="57" count="1" selected="0">
            <x v="1"/>
          </reference>
          <reference field="58" count="1">
            <x v="0"/>
          </reference>
          <reference field="62" count="1" selected="0">
            <x v="6"/>
          </reference>
        </references>
      </pivotArea>
    </format>
    <format dxfId="794">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selected="0">
            <x v="309"/>
          </reference>
          <reference field="57" count="1" selected="0">
            <x v="1"/>
          </reference>
          <reference field="58" count="1">
            <x v="1"/>
          </reference>
          <reference field="62" count="1" selected="0">
            <x v="6"/>
          </reference>
        </references>
      </pivotArea>
    </format>
    <format dxfId="793">
      <pivotArea dataOnly="0" labelOnly="1" outline="0" fieldPosition="0">
        <references count="12">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selected="0">
            <x v="313"/>
          </reference>
          <reference field="57" count="1" selected="0">
            <x v="1"/>
          </reference>
          <reference field="58" count="1">
            <x v="0"/>
          </reference>
          <reference field="62" count="1" selected="0">
            <x v="6"/>
          </reference>
        </references>
      </pivotArea>
    </format>
    <format dxfId="792">
      <pivotArea dataOnly="0" labelOnly="1" outline="0" fieldPosition="0">
        <references count="12">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selected="0">
            <x v="314"/>
          </reference>
          <reference field="57" count="1" selected="0">
            <x v="1"/>
          </reference>
          <reference field="58" count="1">
            <x v="1"/>
          </reference>
          <reference field="62" count="1" selected="0">
            <x v="6"/>
          </reference>
        </references>
      </pivotArea>
    </format>
    <format dxfId="791">
      <pivotArea dataOnly="0" labelOnly="1" outline="0" fieldPosition="0">
        <references count="12">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selected="0">
            <x v="333"/>
          </reference>
          <reference field="57" count="1" selected="0">
            <x v="1"/>
          </reference>
          <reference field="58" count="1">
            <x v="0"/>
          </reference>
          <reference field="62" count="1" selected="0">
            <x v="6"/>
          </reference>
        </references>
      </pivotArea>
    </format>
    <format dxfId="790">
      <pivotArea dataOnly="0" labelOnly="1" outline="0" fieldPosition="0">
        <references count="12">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9">
      <pivotArea dataOnly="0" labelOnly="1" outline="0" fieldPosition="0">
        <references count="12">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selected="0">
            <x v="35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8">
      <pivotArea dataOnly="0" labelOnly="1" outline="0" fieldPosition="0">
        <references count="12">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selected="0">
            <x v="35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7">
      <pivotArea dataOnly="0" labelOnly="1" outline="0" fieldPosition="0">
        <references count="12">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selected="0">
            <x v="3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6">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selected="0">
            <x v="352"/>
          </reference>
          <reference field="57" count="1" selected="0">
            <x v="1"/>
          </reference>
          <reference field="58" count="1">
            <x v="0"/>
          </reference>
          <reference field="62" count="1" selected="0">
            <x v="6"/>
          </reference>
        </references>
      </pivotArea>
    </format>
    <format dxfId="785">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selected="0">
            <x v="350"/>
          </reference>
          <reference field="57" count="1" selected="0">
            <x v="1"/>
          </reference>
          <reference field="58" count="1">
            <x v="1"/>
          </reference>
          <reference field="62" count="1" selected="0">
            <x v="6"/>
          </reference>
        </references>
      </pivotArea>
    </format>
    <format dxfId="784">
      <pivotArea dataOnly="0" labelOnly="1" outline="0" fieldPosition="0">
        <references count="12">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selected="0">
            <x v="353"/>
          </reference>
          <reference field="57" count="1" selected="0">
            <x v="1"/>
          </reference>
          <reference field="58" count="1">
            <x v="0"/>
          </reference>
          <reference field="62" count="1" selected="0">
            <x v="6"/>
          </reference>
        </references>
      </pivotArea>
    </format>
    <format dxfId="783">
      <pivotArea dataOnly="0" labelOnly="1" outline="0" fieldPosition="0">
        <references count="12">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selected="0">
            <x v="354"/>
          </reference>
          <reference field="57" count="1" selected="0">
            <x v="1"/>
          </reference>
          <reference field="58" count="1">
            <x v="0"/>
          </reference>
          <reference field="62" count="1" selected="0">
            <x v="6"/>
          </reference>
        </references>
      </pivotArea>
    </format>
    <format dxfId="782">
      <pivotArea dataOnly="0" labelOnly="1" outline="0" fieldPosition="0">
        <references count="12">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selected="0">
            <x v="355"/>
          </reference>
          <reference field="57" count="1" selected="0">
            <x v="1"/>
          </reference>
          <reference field="58" count="1">
            <x v="0"/>
          </reference>
          <reference field="62" count="1" selected="0">
            <x v="6"/>
          </reference>
        </references>
      </pivotArea>
    </format>
    <format dxfId="781">
      <pivotArea dataOnly="0" labelOnly="1" outline="0" fieldPosition="0">
        <references count="12">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780">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selected="0">
            <x v="357"/>
          </reference>
          <reference field="57" count="1" selected="0">
            <x v="1"/>
          </reference>
          <reference field="58" count="1">
            <x v="0"/>
          </reference>
          <reference field="62" count="1" selected="0">
            <x v="6"/>
          </reference>
        </references>
      </pivotArea>
    </format>
    <format dxfId="779">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selected="0">
            <x v="356"/>
          </reference>
          <reference field="57" count="1" selected="0">
            <x v="1"/>
          </reference>
          <reference field="58" count="1">
            <x v="1"/>
          </reference>
          <reference field="62" count="1" selected="0">
            <x v="6"/>
          </reference>
        </references>
      </pivotArea>
    </format>
    <format dxfId="778">
      <pivotArea dataOnly="0" labelOnly="1" outline="0" fieldPosition="0">
        <references count="12">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selected="0">
            <x v="359"/>
          </reference>
          <reference field="57" count="1" selected="0">
            <x v="1"/>
          </reference>
          <reference field="58" count="1">
            <x v="1"/>
          </reference>
          <reference field="62" count="1" selected="0">
            <x v="6"/>
          </reference>
        </references>
      </pivotArea>
    </format>
    <format dxfId="777">
      <pivotArea dataOnly="0" labelOnly="1" outline="0" fieldPosition="0">
        <references count="12">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selected="0">
            <x v="0"/>
          </reference>
          <reference field="58" count="1">
            <x v="1"/>
          </reference>
          <reference field="62" count="1" selected="0">
            <x v="6"/>
          </reference>
        </references>
      </pivotArea>
    </format>
    <format dxfId="776">
      <pivotArea dataOnly="0" labelOnly="1" outline="0" fieldPosition="0">
        <references count="12">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5">
      <pivotArea dataOnly="0" labelOnly="1" outline="0" fieldPosition="0">
        <references count="12">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4">
      <pivotArea dataOnly="0" labelOnly="1" outline="0" fieldPosition="0">
        <references count="12">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selected="0">
            <x v="362"/>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3">
      <pivotArea dataOnly="0" labelOnly="1" outline="0" fieldPosition="0">
        <references count="12">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selected="0">
            <x v="364"/>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2">
      <pivotArea dataOnly="0" labelOnly="1" outline="0" fieldPosition="0">
        <references count="1">
          <reference field="4294967294" count="2">
            <x v="0"/>
            <x v="1"/>
          </reference>
        </references>
      </pivotArea>
    </format>
    <format dxfId="771">
      <pivotArea dataOnly="0" labelOnly="1" outline="0" fieldPosition="0">
        <references count="1">
          <reference field="4" count="1">
            <x v="10"/>
          </reference>
        </references>
      </pivotArea>
    </format>
    <format dxfId="770">
      <pivotArea dataOnly="0" labelOnly="1" outline="0" fieldPosition="0">
        <references count="2">
          <reference field="4" count="1" selected="0">
            <x v="10"/>
          </reference>
          <reference field="5" count="1">
            <x v="0"/>
          </reference>
        </references>
      </pivotArea>
    </format>
    <format dxfId="769">
      <pivotArea dataOnly="0" labelOnly="1" outline="0" offset="IV15:IV63" fieldPosition="0">
        <references count="3">
          <reference field="2" count="1">
            <x v="0"/>
          </reference>
          <reference field="4" count="1" selected="0">
            <x v="0"/>
          </reference>
          <reference field="5" count="1" selected="0">
            <x v="6"/>
          </reference>
        </references>
      </pivotArea>
    </format>
    <format dxfId="768">
      <pivotArea dataOnly="0" labelOnly="1" outline="0" offset="IV15:IV63" fieldPosition="0">
        <references count="4">
          <reference field="2" count="1" selected="0">
            <x v="0"/>
          </reference>
          <reference field="4" count="1" selected="0">
            <x v="0"/>
          </reference>
          <reference field="5" count="1" selected="0">
            <x v="6"/>
          </reference>
          <reference field="62" count="1">
            <x v="6"/>
          </reference>
        </references>
      </pivotArea>
    </format>
    <format dxfId="767">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766">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765">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764">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763">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762">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761">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760">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759">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758">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757">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756">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755">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754">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753">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752">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751">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750">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749">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748">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747">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746">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745">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744">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743">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742">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741">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740">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739">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738">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737">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736">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735">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734">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733">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732">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731">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730">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729">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728">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727">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726">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725">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724">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723">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722">
      <pivotArea dataOnly="0" labelOnly="1" outline="0" fieldPosition="0">
        <references count="1">
          <reference field="4" count="1">
            <x v="0"/>
          </reference>
        </references>
      </pivotArea>
    </format>
    <format dxfId="721">
      <pivotArea dataOnly="0" labelOnly="1" outline="0" fieldPosition="0">
        <references count="2">
          <reference field="4" count="1" selected="0">
            <x v="0"/>
          </reference>
          <reference field="5" count="1">
            <x v="6"/>
          </reference>
        </references>
      </pivotArea>
    </format>
    <format dxfId="720">
      <pivotArea dataOnly="0" labelOnly="1" outline="0" offset="IV1:IV4" fieldPosition="0">
        <references count="3">
          <reference field="2" count="1">
            <x v="0"/>
          </reference>
          <reference field="4" count="1" selected="0">
            <x v="0"/>
          </reference>
          <reference field="5" count="1" selected="0">
            <x v="6"/>
          </reference>
        </references>
      </pivotArea>
    </format>
    <format dxfId="719">
      <pivotArea dataOnly="0" labelOnly="1" outline="0" offset="IV1:IV4" fieldPosition="0">
        <references count="4">
          <reference field="2" count="1" selected="0">
            <x v="0"/>
          </reference>
          <reference field="4" count="1" selected="0">
            <x v="0"/>
          </reference>
          <reference field="5" count="1" selected="0">
            <x v="6"/>
          </reference>
          <reference field="62" count="1">
            <x v="6"/>
          </reference>
        </references>
      </pivotArea>
    </format>
    <format dxfId="718">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71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71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71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714">
      <pivotArea dataOnly="0" labelOnly="1" outline="0" fieldPosition="0">
        <references count="1">
          <reference field="4" count="1">
            <x v="4"/>
          </reference>
        </references>
      </pivotArea>
    </format>
    <format dxfId="713">
      <pivotArea dataOnly="0" labelOnly="1" outline="0" fieldPosition="0">
        <references count="2">
          <reference field="4" count="1" selected="0">
            <x v="4"/>
          </reference>
          <reference field="5" count="1">
            <x v="7"/>
          </reference>
        </references>
      </pivotArea>
    </format>
    <format dxfId="712">
      <pivotArea dataOnly="0" labelOnly="1" outline="0" offset="IV5" fieldPosition="0">
        <references count="3">
          <reference field="2" count="1">
            <x v="0"/>
          </reference>
          <reference field="4" count="1" selected="0">
            <x v="0"/>
          </reference>
          <reference field="5" count="1" selected="0">
            <x v="6"/>
          </reference>
        </references>
      </pivotArea>
    </format>
    <format dxfId="711">
      <pivotArea dataOnly="0" labelOnly="1" outline="0" offset="IV5" fieldPosition="0">
        <references count="4">
          <reference field="2" count="1" selected="0">
            <x v="0"/>
          </reference>
          <reference field="4" count="1" selected="0">
            <x v="0"/>
          </reference>
          <reference field="5" count="1" selected="0">
            <x v="6"/>
          </reference>
          <reference field="62" count="1">
            <x v="6"/>
          </reference>
        </references>
      </pivotArea>
    </format>
    <format dxfId="710">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709">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708">
      <pivotArea dataOnly="0" labelOnly="1" outline="0" fieldPosition="0">
        <references count="1">
          <reference field="4" count="1">
            <x v="5"/>
          </reference>
        </references>
      </pivotArea>
    </format>
    <format dxfId="707">
      <pivotArea dataOnly="0" labelOnly="1" outline="0" fieldPosition="0">
        <references count="2">
          <reference field="4" count="1" selected="0">
            <x v="5"/>
          </reference>
          <reference field="5" count="1">
            <x v="8"/>
          </reference>
        </references>
      </pivotArea>
    </format>
    <format dxfId="706">
      <pivotArea dataOnly="0" labelOnly="1" outline="0" offset="IV6:IV7" fieldPosition="0">
        <references count="3">
          <reference field="2" count="1">
            <x v="0"/>
          </reference>
          <reference field="4" count="1" selected="0">
            <x v="0"/>
          </reference>
          <reference field="5" count="1" selected="0">
            <x v="6"/>
          </reference>
        </references>
      </pivotArea>
    </format>
    <format dxfId="705">
      <pivotArea dataOnly="0" labelOnly="1" outline="0" offset="IV6:IV7" fieldPosition="0">
        <references count="4">
          <reference field="2" count="1" selected="0">
            <x v="0"/>
          </reference>
          <reference field="4" count="1" selected="0">
            <x v="0"/>
          </reference>
          <reference field="5" count="1" selected="0">
            <x v="6"/>
          </reference>
          <reference field="62" count="1">
            <x v="6"/>
          </reference>
        </references>
      </pivotArea>
    </format>
    <format dxfId="704">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70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702">
      <pivotArea dataOnly="0" labelOnly="1" outline="0" fieldPosition="0">
        <references count="1">
          <reference field="4" count="1">
            <x v="6"/>
          </reference>
        </references>
      </pivotArea>
    </format>
    <format dxfId="701">
      <pivotArea dataOnly="0" labelOnly="1" outline="0" fieldPosition="0">
        <references count="2">
          <reference field="4" count="1" selected="0">
            <x v="6"/>
          </reference>
          <reference field="5" count="1">
            <x v="9"/>
          </reference>
        </references>
      </pivotArea>
    </format>
    <format dxfId="700">
      <pivotArea dataOnly="0" labelOnly="1" outline="0" offset="IV8:IV10" fieldPosition="0">
        <references count="3">
          <reference field="2" count="1">
            <x v="0"/>
          </reference>
          <reference field="4" count="1" selected="0">
            <x v="0"/>
          </reference>
          <reference field="5" count="1" selected="0">
            <x v="6"/>
          </reference>
        </references>
      </pivotArea>
    </format>
    <format dxfId="699">
      <pivotArea dataOnly="0" labelOnly="1" outline="0" offset="IV8:IV10" fieldPosition="0">
        <references count="4">
          <reference field="2" count="1" selected="0">
            <x v="0"/>
          </reference>
          <reference field="4" count="1" selected="0">
            <x v="0"/>
          </reference>
          <reference field="5" count="1" selected="0">
            <x v="6"/>
          </reference>
          <reference field="62" count="1">
            <x v="6"/>
          </reference>
        </references>
      </pivotArea>
    </format>
    <format dxfId="698">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697">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696">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95">
      <pivotArea dataOnly="0" labelOnly="1" outline="0" fieldPosition="0">
        <references count="1">
          <reference field="4" count="1">
            <x v="8"/>
          </reference>
        </references>
      </pivotArea>
    </format>
    <format dxfId="694">
      <pivotArea dataOnly="0" labelOnly="1" outline="0" fieldPosition="0">
        <references count="2">
          <reference field="4" count="1" selected="0">
            <x v="8"/>
          </reference>
          <reference field="5" count="1">
            <x v="5"/>
          </reference>
        </references>
      </pivotArea>
    </format>
    <format dxfId="693">
      <pivotArea dataOnly="0" labelOnly="1" outline="0" offset="IV12:IV14" fieldPosition="0">
        <references count="3">
          <reference field="2" count="1">
            <x v="0"/>
          </reference>
          <reference field="4" count="1" selected="0">
            <x v="0"/>
          </reference>
          <reference field="5" count="1" selected="0">
            <x v="6"/>
          </reference>
        </references>
      </pivotArea>
    </format>
    <format dxfId="692">
      <pivotArea dataOnly="0" labelOnly="1" outline="0" offset="IV12:IV14" fieldPosition="0">
        <references count="4">
          <reference field="2" count="1" selected="0">
            <x v="0"/>
          </reference>
          <reference field="4" count="1" selected="0">
            <x v="0"/>
          </reference>
          <reference field="5" count="1" selected="0">
            <x v="6"/>
          </reference>
          <reference field="62" count="1">
            <x v="6"/>
          </reference>
        </references>
      </pivotArea>
    </format>
    <format dxfId="691">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690">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89">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88">
      <pivotArea dataOnly="0" labelOnly="1" outline="0" fieldPosition="0">
        <references count="1">
          <reference field="4" count="1">
            <x v="7"/>
          </reference>
        </references>
      </pivotArea>
    </format>
    <format dxfId="687">
      <pivotArea dataOnly="0" labelOnly="1" outline="0" fieldPosition="0">
        <references count="2">
          <reference field="4" count="1" selected="0">
            <x v="7"/>
          </reference>
          <reference field="5" count="1">
            <x v="4"/>
          </reference>
        </references>
      </pivotArea>
    </format>
    <format dxfId="686">
      <pivotArea dataOnly="0" labelOnly="1" outline="0" offset="IV11" fieldPosition="0">
        <references count="3">
          <reference field="2" count="1">
            <x v="0"/>
          </reference>
          <reference field="4" count="1" selected="0">
            <x v="0"/>
          </reference>
          <reference field="5" count="1" selected="0">
            <x v="6"/>
          </reference>
        </references>
      </pivotArea>
    </format>
    <format dxfId="685">
      <pivotArea dataOnly="0" labelOnly="1" outline="0" offset="IV11" fieldPosition="0">
        <references count="4">
          <reference field="2" count="1" selected="0">
            <x v="0"/>
          </reference>
          <reference field="4" count="1" selected="0">
            <x v="0"/>
          </reference>
          <reference field="5" count="1" selected="0">
            <x v="6"/>
          </reference>
          <reference field="62" count="1">
            <x v="6"/>
          </reference>
        </references>
      </pivotArea>
    </format>
    <format dxfId="684">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683">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682">
      <pivotArea dataOnly="0" labelOnly="1" outline="0" offset="IV2:IV256" fieldPosition="0">
        <references count="1">
          <reference field="4" count="1">
            <x v="0"/>
          </reference>
        </references>
      </pivotArea>
    </format>
    <format dxfId="681">
      <pivotArea dataOnly="0" labelOnly="1" outline="0" offset="IV2:IV256" fieldPosition="0">
        <references count="2">
          <reference field="4" count="1" selected="0">
            <x v="0"/>
          </reference>
          <reference field="5" count="1">
            <x v="6"/>
          </reference>
        </references>
      </pivotArea>
    </format>
    <format dxfId="680">
      <pivotArea dataOnly="0" labelOnly="1" outline="0" offset="IV2:IV4" fieldPosition="0">
        <references count="3">
          <reference field="2" count="1">
            <x v="0"/>
          </reference>
          <reference field="4" count="1" selected="0">
            <x v="0"/>
          </reference>
          <reference field="5" count="1" selected="0">
            <x v="6"/>
          </reference>
        </references>
      </pivotArea>
    </format>
    <format dxfId="679">
      <pivotArea dataOnly="0" labelOnly="1" outline="0" offset="IV2:IV4" fieldPosition="0">
        <references count="4">
          <reference field="2" count="1" selected="0">
            <x v="0"/>
          </reference>
          <reference field="4" count="1" selected="0">
            <x v="0"/>
          </reference>
          <reference field="5" count="1" selected="0">
            <x v="6"/>
          </reference>
          <reference field="62" count="1">
            <x v="6"/>
          </reference>
        </references>
      </pivotArea>
    </format>
    <format dxfId="678">
      <pivotArea dataOnly="0" labelOnly="1" outline="0" fieldPosition="0">
        <references count="5">
          <reference field="1" count="3">
            <x v="470"/>
            <x v="483"/>
            <x v="497"/>
          </reference>
          <reference field="2" count="1" selected="0">
            <x v="0"/>
          </reference>
          <reference field="4" count="1" selected="0">
            <x v="0"/>
          </reference>
          <reference field="5" count="1" selected="0">
            <x v="6"/>
          </reference>
          <reference field="62" count="1" selected="0">
            <x v="6"/>
          </reference>
        </references>
      </pivotArea>
    </format>
    <format dxfId="677">
      <pivotArea dataOnly="0" labelOnly="1" outline="0" offset="IV256"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67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67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674">
      <pivotArea dataOnly="0" labelOnly="1" outline="0" offset="IV256" fieldPosition="0">
        <references count="1">
          <reference field="4" count="1">
            <x v="5"/>
          </reference>
        </references>
      </pivotArea>
    </format>
    <format dxfId="673">
      <pivotArea dataOnly="0" labelOnly="1" outline="0" offset="IV256" fieldPosition="0">
        <references count="2">
          <reference field="4" count="1" selected="0">
            <x v="5"/>
          </reference>
          <reference field="5" count="1">
            <x v="8"/>
          </reference>
        </references>
      </pivotArea>
    </format>
    <format dxfId="672">
      <pivotArea dataOnly="0" labelOnly="1" outline="0" offset="IV7" fieldPosition="0">
        <references count="3">
          <reference field="2" count="1">
            <x v="0"/>
          </reference>
          <reference field="4" count="1" selected="0">
            <x v="0"/>
          </reference>
          <reference field="5" count="1" selected="0">
            <x v="6"/>
          </reference>
        </references>
      </pivotArea>
    </format>
    <format dxfId="671">
      <pivotArea dataOnly="0" labelOnly="1" outline="0" offset="IV7" fieldPosition="0">
        <references count="4">
          <reference field="2" count="1" selected="0">
            <x v="0"/>
          </reference>
          <reference field="4" count="1" selected="0">
            <x v="0"/>
          </reference>
          <reference field="5" count="1" selected="0">
            <x v="6"/>
          </reference>
          <reference field="62" count="1">
            <x v="6"/>
          </reference>
        </references>
      </pivotArea>
    </format>
    <format dxfId="670">
      <pivotArea dataOnly="0" labelOnly="1" outline="0" offset="IV256"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669">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1">
            <x v="213"/>
          </reference>
          <reference field="62" count="1" selected="0">
            <x v="6"/>
          </reference>
        </references>
      </pivotArea>
    </format>
    <format dxfId="668">
      <pivotArea dataOnly="0" labelOnly="1" outline="0" offset="IV2:IV256" fieldPosition="0">
        <references count="1">
          <reference field="4" count="1">
            <x v="6"/>
          </reference>
        </references>
      </pivotArea>
    </format>
    <format dxfId="667">
      <pivotArea dataOnly="0" labelOnly="1" outline="0" offset="IV2:IV256" fieldPosition="0">
        <references count="2">
          <reference field="4" count="1" selected="0">
            <x v="6"/>
          </reference>
          <reference field="5" count="1">
            <x v="9"/>
          </reference>
        </references>
      </pivotArea>
    </format>
    <format dxfId="666">
      <pivotArea dataOnly="0" labelOnly="1" outline="0" offset="IV9:IV10" fieldPosition="0">
        <references count="3">
          <reference field="2" count="1">
            <x v="0"/>
          </reference>
          <reference field="4" count="1" selected="0">
            <x v="0"/>
          </reference>
          <reference field="5" count="1" selected="0">
            <x v="6"/>
          </reference>
        </references>
      </pivotArea>
    </format>
    <format dxfId="665">
      <pivotArea dataOnly="0" labelOnly="1" outline="0" offset="IV9:IV10" fieldPosition="0">
        <references count="4">
          <reference field="2" count="1" selected="0">
            <x v="0"/>
          </reference>
          <reference field="4" count="1" selected="0">
            <x v="0"/>
          </reference>
          <reference field="5" count="1" selected="0">
            <x v="6"/>
          </reference>
          <reference field="62" count="1">
            <x v="6"/>
          </reference>
        </references>
      </pivotArea>
    </format>
    <format dxfId="664">
      <pivotArea dataOnly="0" labelOnly="1" outline="0" fieldPosition="0">
        <references count="5">
          <reference field="1" count="2">
            <x v="509"/>
            <x v="510"/>
          </reference>
          <reference field="2" count="1" selected="0">
            <x v="0"/>
          </reference>
          <reference field="4" count="1" selected="0">
            <x v="6"/>
          </reference>
          <reference field="5" count="1" selected="0">
            <x v="9"/>
          </reference>
          <reference field="62" count="1" selected="0">
            <x v="6"/>
          </reference>
        </references>
      </pivotArea>
    </format>
    <format dxfId="663">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62">
      <pivotArea dataOnly="0" labelOnly="1" outline="0" offset="IV2:IV256" fieldPosition="0">
        <references count="1">
          <reference field="4" count="1">
            <x v="8"/>
          </reference>
        </references>
      </pivotArea>
    </format>
    <format dxfId="661">
      <pivotArea dataOnly="0" labelOnly="1" outline="0" offset="IV2:IV256" fieldPosition="0">
        <references count="2">
          <reference field="4" count="1" selected="0">
            <x v="8"/>
          </reference>
          <reference field="5" count="1">
            <x v="5"/>
          </reference>
        </references>
      </pivotArea>
    </format>
    <format dxfId="660">
      <pivotArea dataOnly="0" labelOnly="1" outline="0" offset="IV13:IV14" fieldPosition="0">
        <references count="3">
          <reference field="2" count="1">
            <x v="0"/>
          </reference>
          <reference field="4" count="1" selected="0">
            <x v="0"/>
          </reference>
          <reference field="5" count="1" selected="0">
            <x v="6"/>
          </reference>
        </references>
      </pivotArea>
    </format>
    <format dxfId="659">
      <pivotArea dataOnly="0" labelOnly="1" outline="0" offset="IV13:IV14" fieldPosition="0">
        <references count="4">
          <reference field="2" count="1" selected="0">
            <x v="0"/>
          </reference>
          <reference field="4" count="1" selected="0">
            <x v="0"/>
          </reference>
          <reference field="5" count="1" selected="0">
            <x v="6"/>
          </reference>
          <reference field="62" count="1">
            <x v="6"/>
          </reference>
        </references>
      </pivotArea>
    </format>
    <format dxfId="658">
      <pivotArea dataOnly="0" labelOnly="1" outline="0" fieldPosition="0">
        <references count="5">
          <reference field="1" count="2">
            <x v="501"/>
            <x v="507"/>
          </reference>
          <reference field="2" count="1" selected="0">
            <x v="0"/>
          </reference>
          <reference field="4" count="1" selected="0">
            <x v="8"/>
          </reference>
          <reference field="5" count="1" selected="0">
            <x v="5"/>
          </reference>
          <reference field="62" count="1" selected="0">
            <x v="6"/>
          </reference>
        </references>
      </pivotArea>
    </format>
    <format dxfId="657">
      <pivotArea dataOnly="0" labelOnly="1" outline="0" offset="IV256"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56">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55">
      <pivotArea dataOnly="0" labelOnly="1" outline="0" offset="IV2:IV256" fieldPosition="0">
        <references count="1">
          <reference field="4" count="1">
            <x v="10"/>
          </reference>
        </references>
      </pivotArea>
    </format>
    <format dxfId="654">
      <pivotArea dataOnly="0" labelOnly="1" outline="0" offset="IV2:IV256" fieldPosition="0">
        <references count="2">
          <reference field="4" count="1" selected="0">
            <x v="10"/>
          </reference>
          <reference field="5" count="1">
            <x v="0"/>
          </reference>
        </references>
      </pivotArea>
    </format>
    <format dxfId="653">
      <pivotArea dataOnly="0" labelOnly="1" outline="0" offset="IV16:IV63" fieldPosition="0">
        <references count="3">
          <reference field="2" count="1">
            <x v="0"/>
          </reference>
          <reference field="4" count="1" selected="0">
            <x v="0"/>
          </reference>
          <reference field="5" count="1" selected="0">
            <x v="6"/>
          </reference>
        </references>
      </pivotArea>
    </format>
    <format dxfId="652">
      <pivotArea dataOnly="0" labelOnly="1" outline="0" offset="IV16:IV63" fieldPosition="0">
        <references count="4">
          <reference field="2" count="1" selected="0">
            <x v="0"/>
          </reference>
          <reference field="4" count="1" selected="0">
            <x v="0"/>
          </reference>
          <reference field="5" count="1" selected="0">
            <x v="6"/>
          </reference>
          <reference field="62" count="1">
            <x v="6"/>
          </reference>
        </references>
      </pivotArea>
    </format>
    <format dxfId="651">
      <pivotArea dataOnly="0" labelOnly="1" outline="0" fieldPosition="0">
        <references count="5">
          <reference field="1" count="44">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650">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649">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648">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647">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646">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645">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644">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643">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642">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641">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640">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639">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638">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637">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636">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635">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634">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633">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632">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631">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630">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629">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628">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627">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626">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625">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624">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623">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622">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621">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620">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619">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618">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617">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616">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615">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614">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613">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612">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611">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610">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609">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608">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607">
      <pivotArea dataOnly="0" labelOnly="1" outline="0" offset="IV1" fieldPosition="0">
        <references count="1">
          <reference field="4" count="1">
            <x v="11"/>
          </reference>
        </references>
      </pivotArea>
    </format>
    <format dxfId="606">
      <pivotArea dataOnly="0" labelOnly="1" outline="0" offset="IV1" fieldPosition="0">
        <references count="2">
          <reference field="4" count="1" selected="0">
            <x v="11"/>
          </reference>
          <reference field="5" count="1">
            <x v="10"/>
          </reference>
        </references>
      </pivotArea>
    </format>
    <format dxfId="605">
      <pivotArea dataOnly="0" labelOnly="1" outline="0" offset="IV64" fieldPosition="0">
        <references count="3">
          <reference field="2" count="1">
            <x v="0"/>
          </reference>
          <reference field="4" count="1" selected="0">
            <x v="0"/>
          </reference>
          <reference field="5" count="1" selected="0">
            <x v="6"/>
          </reference>
        </references>
      </pivotArea>
    </format>
    <format dxfId="604">
      <pivotArea dataOnly="0" labelOnly="1" outline="0" offset="IV64" fieldPosition="0">
        <references count="4">
          <reference field="2" count="1" selected="0">
            <x v="0"/>
          </reference>
          <reference field="4" count="1" selected="0">
            <x v="0"/>
          </reference>
          <reference field="5" count="1" selected="0">
            <x v="6"/>
          </reference>
          <reference field="62" count="1">
            <x v="6"/>
          </reference>
        </references>
      </pivotArea>
    </format>
    <format dxfId="603">
      <pivotArea dataOnly="0" labelOnly="1" outline="0" fieldPosition="0">
        <references count="5">
          <reference field="1" count="1">
            <x v="518"/>
          </reference>
          <reference field="2" count="1" selected="0">
            <x v="0"/>
          </reference>
          <reference field="4" count="1" selected="0">
            <x v="11"/>
          </reference>
          <reference field="5" count="1" selected="0">
            <x v="10"/>
          </reference>
          <reference field="62" count="1" selected="0">
            <x v="6"/>
          </reference>
        </references>
      </pivotArea>
    </format>
    <format dxfId="602">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7"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7"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7"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7"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axis="axisRow" compact="0" outline="0" showAll="0" defaultSubtotal="0">
      <items count="9">
        <item x="8"/>
        <item x="5"/>
        <item x="7"/>
        <item x="6"/>
        <item x="0"/>
        <item x="1"/>
        <item x="2"/>
        <item x="3"/>
        <item x="4"/>
      </items>
    </pivotField>
    <pivotField compact="0" outline="0" subtotalTop="0" showAll="0" defaultSubtotal="0"/>
    <pivotField compact="0" outline="0" subtotalTop="0" showAll="0" defaultSubtotal="0"/>
    <pivotField compact="0" outline="0" subtotalTop="0" showAll="0" defaultSubtotal="0"/>
  </pivotFields>
  <rowFields count="12">
    <field x="4"/>
    <field x="5"/>
    <field x="2"/>
    <field x="62"/>
    <field x="1"/>
    <field x="6"/>
    <field x="9"/>
    <field x="10"/>
    <field x="13"/>
    <field x="12"/>
    <field x="57"/>
    <field x="58"/>
  </rowFields>
  <rowItems count="152">
    <i>
      <x/>
      <x v="10"/>
      <x/>
      <x v="1"/>
      <x v="529"/>
      <x v="259"/>
      <x/>
      <x/>
      <x v="381"/>
      <x v="370"/>
      <x v="1"/>
      <x/>
    </i>
    <i r="4">
      <x v="556"/>
      <x/>
      <x/>
      <x/>
      <x v="420"/>
      <x v="410"/>
      <x/>
      <x/>
    </i>
    <i r="5">
      <x v="265"/>
      <x/>
      <x/>
      <x v="419"/>
      <x v="409"/>
      <x/>
      <x/>
    </i>
    <i r="4">
      <x v="560"/>
      <x v="325"/>
      <x/>
      <x/>
      <x v="444"/>
      <x v="433"/>
      <x v="1"/>
      <x/>
    </i>
    <i r="4">
      <x v="594"/>
      <x v="234"/>
      <x v="394"/>
      <x v="397"/>
      <x v="425"/>
      <x v="413"/>
      <x/>
      <x/>
    </i>
    <i r="4">
      <x v="597"/>
      <x/>
      <x/>
      <x/>
      <x v="431"/>
      <x v="420"/>
      <x v="1"/>
      <x v="1"/>
    </i>
    <i r="5">
      <x v="465"/>
      <x v="398"/>
      <x v="401"/>
      <x v="430"/>
      <x v="419"/>
      <x v="1"/>
      <x v="1"/>
    </i>
    <i r="4">
      <x v="600"/>
      <x v="409"/>
      <x v="401"/>
      <x v="404"/>
      <x v="435"/>
      <x v="424"/>
      <x/>
      <x/>
    </i>
    <i r="4">
      <x v="601"/>
      <x/>
      <x/>
      <x/>
      <x v="437"/>
      <x v="426"/>
      <x v="1"/>
      <x v="1"/>
    </i>
    <i r="5">
      <x v="314"/>
      <x v="464"/>
      <x v="468"/>
      <x v="518"/>
      <x v="517"/>
      <x v="1"/>
      <x v="1"/>
    </i>
    <i r="4">
      <x v="604"/>
      <x v="325"/>
      <x v="405"/>
      <x v="408"/>
      <x v="443"/>
      <x v="432"/>
      <x v="1"/>
      <x v="1"/>
    </i>
    <i r="4">
      <x v="605"/>
      <x v="325"/>
      <x v="406"/>
      <x v="409"/>
      <x/>
      <x/>
      <x v="1"/>
      <x/>
    </i>
    <i r="4">
      <x v="608"/>
      <x v="331"/>
      <x v="409"/>
      <x v="412"/>
      <x v="446"/>
      <x v="435"/>
      <x/>
      <x/>
    </i>
    <i r="4">
      <x v="610"/>
      <x v="73"/>
      <x v="473"/>
      <x v="478"/>
      <x v="530"/>
      <x v="530"/>
      <x v="1"/>
      <x/>
    </i>
    <i r="3">
      <x v="3"/>
      <x v="577"/>
      <x v="389"/>
      <x v="374"/>
      <x v="377"/>
      <x v="376"/>
      <x v="365"/>
      <x/>
      <x/>
    </i>
    <i r="4">
      <x v="612"/>
      <x v="188"/>
      <x v="413"/>
      <x v="416"/>
      <x v="451"/>
      <x v="440"/>
      <x v="1"/>
      <x v="1"/>
    </i>
    <i r="2">
      <x v="1"/>
      <x v="2"/>
      <x v="563"/>
      <x v="14"/>
      <x/>
      <x/>
      <x v="457"/>
      <x v="444"/>
      <x/>
      <x/>
    </i>
    <i r="4">
      <x v="567"/>
      <x v="36"/>
      <x/>
      <x/>
      <x v="463"/>
      <x v="452"/>
      <x/>
      <x/>
    </i>
    <i r="4">
      <x v="569"/>
      <x/>
      <x/>
      <x/>
      <x v="466"/>
      <x v="456"/>
      <x v="1"/>
      <x v="1"/>
    </i>
    <i r="5">
      <x v="393"/>
      <x/>
      <x/>
      <x v="527"/>
      <x v="526"/>
      <x v="1"/>
      <x v="1"/>
    </i>
    <i r="4">
      <x v="618"/>
      <x v="488"/>
      <x v="419"/>
      <x v="422"/>
      <x/>
      <x/>
      <x v="1"/>
      <x v="1"/>
    </i>
    <i r="4">
      <x v="619"/>
      <x v="487"/>
      <x v="420"/>
      <x v="423"/>
      <x/>
      <x/>
      <x v="1"/>
      <x v="1"/>
    </i>
    <i r="4">
      <x v="620"/>
      <x/>
      <x/>
      <x/>
      <x v="468"/>
      <x v="457"/>
      <x v="1"/>
      <x v="1"/>
    </i>
    <i r="5">
      <x v="439"/>
      <x v="421"/>
      <x v="424"/>
      <x v="467"/>
      <x v="455"/>
      <x v="1"/>
      <x v="1"/>
    </i>
    <i r="4">
      <x v="621"/>
      <x v="393"/>
      <x v="422"/>
      <x v="425"/>
      <x v="469"/>
      <x v="458"/>
      <x/>
      <x/>
    </i>
    <i r="4">
      <x v="622"/>
      <x v="444"/>
      <x v="423"/>
      <x v="426"/>
      <x v="470"/>
      <x v="459"/>
      <x/>
      <x/>
    </i>
    <i r="4">
      <x v="624"/>
      <x v="186"/>
      <x v="425"/>
      <x v="428"/>
      <x v="531"/>
      <x v="461"/>
      <x/>
      <x/>
    </i>
    <i r="4">
      <x v="625"/>
      <x v="188"/>
      <x v="426"/>
      <x v="429"/>
      <x v="473"/>
      <x v="462"/>
      <x v="1"/>
      <x v="1"/>
    </i>
    <i r="4">
      <x v="626"/>
      <x v="84"/>
      <x v="427"/>
      <x v="430"/>
      <x v="474"/>
      <x v="463"/>
      <x v="1"/>
      <x v="1"/>
    </i>
    <i r="4">
      <x v="627"/>
      <x v="170"/>
      <x v="429"/>
      <x v="432"/>
      <x v="475"/>
      <x v="466"/>
      <x/>
      <x/>
    </i>
    <i r="4">
      <x v="628"/>
      <x/>
      <x/>
      <x/>
      <x v="477"/>
      <x v="465"/>
      <x v="1"/>
      <x v="1"/>
    </i>
    <i r="5">
      <x v="168"/>
      <x v="428"/>
      <x v="431"/>
      <x v="476"/>
      <x v="464"/>
      <x v="1"/>
      <x v="1"/>
    </i>
    <i r="4">
      <x v="630"/>
      <x v="193"/>
      <x v="431"/>
      <x v="435"/>
      <x v="480"/>
      <x v="469"/>
      <x v="1"/>
      <x v="1"/>
    </i>
    <i r="4">
      <x v="631"/>
      <x/>
      <x/>
      <x/>
      <x v="482"/>
      <x v="470"/>
      <x v="1"/>
      <x v="1"/>
    </i>
    <i r="8">
      <x v="483"/>
      <x v="472"/>
      <x v="1"/>
      <x v="1"/>
    </i>
    <i r="8">
      <x v="484"/>
      <x v="473"/>
      <x v="1"/>
      <x v="1"/>
    </i>
    <i r="8">
      <x v="485"/>
      <x v="474"/>
      <x v="1"/>
      <x v="1"/>
    </i>
    <i r="5">
      <x v="193"/>
      <x v="433"/>
      <x v="436"/>
      <x v="481"/>
      <x v="468"/>
      <x v="1"/>
      <x v="1"/>
    </i>
    <i r="2">
      <x v="2"/>
      <x/>
      <x v="570"/>
      <x v="245"/>
      <x/>
      <x/>
      <x v="489"/>
      <x v="478"/>
      <x/>
      <x/>
    </i>
    <i r="4">
      <x v="573"/>
      <x v="425"/>
      <x/>
      <x/>
      <x v="512"/>
      <x v="528"/>
      <x/>
      <x/>
    </i>
    <i r="4">
      <x v="574"/>
      <x v="425"/>
      <x/>
      <x/>
      <x v="512"/>
      <x v="499"/>
      <x/>
      <x/>
    </i>
    <i r="4">
      <x v="575"/>
      <x v="425"/>
      <x/>
      <x/>
      <x v="513"/>
      <x v="500"/>
      <x/>
      <x/>
    </i>
    <i r="4">
      <x v="576"/>
      <x v="199"/>
      <x/>
      <x/>
      <x v="529"/>
      <x v="529"/>
      <x/>
      <x/>
    </i>
    <i r="4">
      <x v="643"/>
      <x v="232"/>
      <x v="449"/>
      <x v="452"/>
      <x v="507"/>
      <x v="496"/>
      <x v="1"/>
      <x v="1"/>
    </i>
    <i r="4">
      <x v="644"/>
      <x/>
      <x/>
      <x/>
      <x v="509"/>
      <x v="501"/>
      <x v="1"/>
      <x/>
    </i>
    <i r="8">
      <x v="510"/>
      <x v="503"/>
      <x v="1"/>
      <x/>
    </i>
    <i r="5">
      <x v="484"/>
      <x v="450"/>
      <x v="453"/>
      <x v="508"/>
      <x v="497"/>
      <x v="1"/>
      <x/>
    </i>
    <i>
      <x v="1"/>
      <x v="11"/>
      <x/>
      <x v="1"/>
      <x v="553"/>
      <x v="372"/>
      <x/>
      <x/>
      <x v="411"/>
      <x v="398"/>
      <x/>
      <x/>
    </i>
    <i r="4">
      <x v="587"/>
      <x v="126"/>
      <x v="386"/>
      <x v="389"/>
      <x v="415"/>
      <x v="404"/>
      <x v="1"/>
      <x v="1"/>
    </i>
    <i r="4">
      <x v="598"/>
      <x/>
      <x/>
      <x/>
      <x v="433"/>
      <x v="422"/>
      <x v="1"/>
      <x/>
    </i>
    <i r="5">
      <x v="131"/>
      <x v="399"/>
      <x v="402"/>
      <x v="432"/>
      <x v="421"/>
      <x v="1"/>
      <x/>
    </i>
    <i r="4">
      <x v="602"/>
      <x/>
      <x/>
      <x/>
      <x v="439"/>
      <x v="428"/>
      <x v="1"/>
      <x v="1"/>
    </i>
    <i r="8">
      <x v="440"/>
      <x v="429"/>
      <x v="1"/>
      <x v="1"/>
    </i>
    <i r="5">
      <x v="333"/>
      <x v="403"/>
      <x v="406"/>
      <x v="438"/>
      <x v="427"/>
      <x v="1"/>
      <x v="1"/>
    </i>
    <i r="3">
      <x v="3"/>
      <x v="530"/>
      <x v="210"/>
      <x/>
      <x/>
      <x v="538"/>
      <x v="372"/>
      <x/>
      <x/>
    </i>
    <i r="4">
      <x v="547"/>
      <x v="318"/>
      <x/>
      <x/>
      <x v="408"/>
      <x v="395"/>
      <x/>
      <x/>
    </i>
    <i r="4">
      <x v="548"/>
      <x v="310"/>
      <x/>
      <x/>
      <x v="408"/>
      <x v="395"/>
      <x/>
      <x/>
    </i>
    <i r="4">
      <x v="549"/>
      <x v="121"/>
      <x/>
      <x/>
      <x v="408"/>
      <x v="395"/>
      <x/>
      <x/>
    </i>
    <i r="4">
      <x v="550"/>
      <x v="318"/>
      <x/>
      <x/>
      <x v="408"/>
      <x v="395"/>
      <x/>
      <x/>
    </i>
    <i r="4">
      <x v="551"/>
      <x v="180"/>
      <x/>
      <x/>
      <x v="409"/>
      <x v="396"/>
      <x/>
      <x/>
    </i>
    <i r="4">
      <x v="552"/>
      <x v="379"/>
      <x/>
      <x/>
      <x v="410"/>
      <x v="397"/>
      <x/>
      <x/>
    </i>
    <i r="4">
      <x v="555"/>
      <x/>
      <x/>
      <x/>
      <x v="389"/>
      <x v="378"/>
      <x/>
      <x/>
    </i>
    <i r="8">
      <x v="390"/>
      <x v="381"/>
      <x/>
      <x/>
    </i>
    <i r="8">
      <x v="391"/>
      <x v="399"/>
      <x/>
      <x/>
    </i>
    <i r="8">
      <x v="392"/>
      <x v="401"/>
      <x/>
      <x/>
    </i>
    <i r="5">
      <x v="131"/>
      <x/>
      <x/>
      <x v="388"/>
      <x v="376"/>
      <x/>
      <x/>
    </i>
    <i r="4">
      <x v="581"/>
      <x/>
      <x v="378"/>
      <x v="381"/>
      <x v="380"/>
      <x v="369"/>
      <x v="1"/>
      <x/>
    </i>
    <i r="5">
      <x v="270"/>
      <x v="377"/>
      <x v="380"/>
      <x v="379"/>
      <x v="368"/>
      <x v="1"/>
      <x/>
    </i>
    <i r="4">
      <x v="611"/>
      <x/>
      <x/>
      <x/>
      <x v="450"/>
      <x v="439"/>
      <x v="1"/>
      <x v="1"/>
    </i>
    <i r="5">
      <x v="333"/>
      <x v="412"/>
      <x v="415"/>
      <x v="449"/>
      <x v="438"/>
      <x v="1"/>
      <x v="1"/>
    </i>
    <i r="2">
      <x v="1"/>
      <x v="2"/>
      <x v="623"/>
      <x v="342"/>
      <x v="424"/>
      <x v="427"/>
      <x v="471"/>
      <x v="460"/>
      <x v="1"/>
      <x/>
    </i>
    <i>
      <x v="2"/>
      <x v="8"/>
      <x/>
      <x v="1"/>
      <x v="543"/>
      <x v="476"/>
      <x/>
      <x/>
      <x v="404"/>
      <x v="391"/>
      <x/>
      <x/>
    </i>
    <i r="4">
      <x v="546"/>
      <x v="260"/>
      <x/>
      <x/>
      <x v="407"/>
      <x v="394"/>
      <x/>
      <x/>
    </i>
    <i r="4">
      <x v="559"/>
      <x v="173"/>
      <x/>
      <x/>
      <x v="524"/>
      <x v="523"/>
      <x/>
      <x/>
    </i>
    <i r="4">
      <x v="588"/>
      <x v="230"/>
      <x v="387"/>
      <x v="390"/>
      <x v="416"/>
      <x v="405"/>
      <x v="1"/>
      <x/>
    </i>
    <i r="4">
      <x v="603"/>
      <x v="498"/>
      <x v="462"/>
      <x v="466"/>
      <x v="516"/>
      <x v="515"/>
      <x/>
      <x/>
    </i>
    <i r="4">
      <x v="607"/>
      <x v="507"/>
      <x v="463"/>
      <x v="467"/>
      <x v="517"/>
      <x v="516"/>
      <x/>
      <x/>
    </i>
    <i r="4">
      <x v="609"/>
      <x v="498"/>
      <x v="472"/>
      <x v="477"/>
      <x v="525"/>
      <x v="524"/>
      <x/>
      <x/>
    </i>
    <i r="3">
      <x v="3"/>
      <x v="583"/>
      <x v="438"/>
      <x v="471"/>
      <x v="476"/>
      <x v="385"/>
      <x v="373"/>
      <x v="1"/>
      <x v="1"/>
    </i>
    <i r="4">
      <x v="584"/>
      <x/>
      <x v="384"/>
      <x v="386"/>
      <x v="387"/>
      <x v="522"/>
      <x v="1"/>
      <x v="1"/>
    </i>
    <i r="5">
      <x v="253"/>
      <x v="382"/>
      <x v="385"/>
      <x v="387"/>
      <x v="377"/>
      <x v="1"/>
      <x v="1"/>
    </i>
    <i r="2">
      <x v="1"/>
      <x v="2"/>
      <x v="565"/>
      <x v="393"/>
      <x/>
      <x/>
      <x v="461"/>
      <x v="450"/>
      <x v="1"/>
      <x v="1"/>
    </i>
    <i r="4">
      <x v="616"/>
      <x v="487"/>
      <x v="461"/>
      <x v="465"/>
      <x v="458"/>
      <x v="514"/>
      <x v="1"/>
      <x v="1"/>
    </i>
    <i>
      <x v="3"/>
      <x v="1"/>
      <x/>
      <x v="1"/>
      <x v="532"/>
      <x v="269"/>
      <x/>
      <x/>
      <x v="393"/>
      <x v="379"/>
      <x/>
      <x/>
    </i>
    <i r="4">
      <x v="589"/>
      <x v="340"/>
      <x v="388"/>
      <x v="392"/>
      <x v="417"/>
      <x v="406"/>
      <x v="1"/>
      <x/>
    </i>
    <i>
      <x v="4"/>
      <x v="9"/>
      <x/>
      <x v="1"/>
      <x v="533"/>
      <x v="381"/>
      <x/>
      <x/>
      <x v="394"/>
      <x v="534"/>
      <x/>
      <x/>
    </i>
    <i r="4">
      <x v="535"/>
      <x v="346"/>
      <x/>
      <x/>
      <x v="396"/>
      <x v="383"/>
      <x/>
      <x/>
    </i>
    <i r="4">
      <x v="536"/>
      <x v="414"/>
      <x/>
      <x/>
      <x v="397"/>
      <x v="384"/>
      <x/>
      <x/>
    </i>
    <i r="4">
      <x v="537"/>
      <x v="75"/>
      <x/>
      <x/>
      <x v="398"/>
      <x v="385"/>
      <x/>
      <x/>
    </i>
    <i r="4">
      <x v="538"/>
      <x v="432"/>
      <x/>
      <x/>
      <x v="399"/>
      <x v="386"/>
      <x/>
      <x/>
    </i>
    <i r="4">
      <x v="539"/>
      <x v="352"/>
      <x/>
      <x/>
      <x v="400"/>
      <x v="387"/>
      <x/>
      <x/>
    </i>
    <i r="4">
      <x v="540"/>
      <x v="19"/>
      <x/>
      <x/>
      <x v="401"/>
      <x v="388"/>
      <x/>
      <x/>
    </i>
    <i r="4">
      <x v="541"/>
      <x v="432"/>
      <x/>
      <x/>
      <x v="402"/>
      <x v="389"/>
      <x/>
      <x/>
    </i>
    <i r="4">
      <x v="542"/>
      <x v="19"/>
      <x/>
      <x/>
      <x v="403"/>
      <x v="390"/>
      <x/>
      <x/>
    </i>
    <i r="4">
      <x v="544"/>
      <x v="122"/>
      <x/>
      <x/>
      <x v="405"/>
      <x v="392"/>
      <x/>
      <x/>
    </i>
    <i r="4">
      <x v="545"/>
      <x v="122"/>
      <x/>
      <x/>
      <x v="406"/>
      <x v="393"/>
      <x/>
      <x/>
    </i>
    <i r="4">
      <x v="554"/>
      <x v="19"/>
      <x/>
      <x/>
      <x v="412"/>
      <x v="400"/>
      <x/>
      <x/>
    </i>
    <i r="4">
      <x v="558"/>
      <x v="234"/>
      <x/>
      <x/>
      <x v="427"/>
      <x v="416"/>
      <x/>
      <x v="1"/>
    </i>
    <i r="3">
      <x v="3"/>
      <x v="534"/>
      <x v="346"/>
      <x/>
      <x/>
      <x v="395"/>
      <x v="382"/>
      <x/>
      <x/>
    </i>
    <i r="4">
      <x v="580"/>
      <x v="48"/>
      <x v="470"/>
      <x v="475"/>
      <x v="532"/>
      <x/>
      <x/>
      <x/>
    </i>
    <i r="2">
      <x v="1"/>
      <x v="2"/>
      <x v="562"/>
      <x v="249"/>
      <x/>
      <x/>
      <x v="526"/>
      <x v="525"/>
      <x/>
      <x/>
    </i>
    <i r="4">
      <x v="566"/>
      <x v="426"/>
      <x/>
      <x/>
      <x v="462"/>
      <x v="451"/>
      <x v="1"/>
      <x/>
    </i>
    <i r="4">
      <x v="629"/>
      <x/>
      <x v="432"/>
      <x v="434"/>
      <x/>
      <x/>
      <x/>
      <x/>
    </i>
    <i r="5">
      <x v="495"/>
      <x v="474"/>
      <x v="479"/>
      <x/>
      <x/>
      <x/>
      <x/>
    </i>
    <i r="2">
      <x v="2"/>
      <x/>
      <x v="571"/>
      <x v="44"/>
      <x/>
      <x/>
      <x v="528"/>
      <x v="527"/>
      <x v="1"/>
      <x v="1"/>
    </i>
    <i r="4">
      <x v="633"/>
      <x/>
      <x v="436"/>
      <x v="439"/>
      <x v="488"/>
      <x v="477"/>
      <x/>
      <x/>
    </i>
    <i r="5">
      <x v="475"/>
      <x v="434"/>
      <x v="437"/>
      <x v="487"/>
      <x v="475"/>
      <x/>
      <x/>
    </i>
    <i>
      <x v="5"/>
      <x v="4"/>
      <x/>
      <x v="1"/>
      <x v="528"/>
      <x v="341"/>
      <x/>
      <x/>
      <x v="375"/>
      <x v="364"/>
      <x/>
      <x/>
    </i>
    <i r="4">
      <x v="531"/>
      <x v="32"/>
      <x/>
      <x/>
      <x v="386"/>
      <x v="374"/>
      <x/>
      <x/>
    </i>
    <i r="4">
      <x v="557"/>
      <x v="289"/>
      <x/>
      <x/>
      <x v="426"/>
      <x v="414"/>
      <x v="1"/>
      <x/>
    </i>
    <i r="4">
      <x v="599"/>
      <x v="486"/>
      <x v="400"/>
      <x v="403"/>
      <x v="434"/>
      <x v="423"/>
      <x/>
      <x/>
    </i>
    <i r="2">
      <x v="1"/>
      <x v="2"/>
      <x v="617"/>
      <x/>
      <x/>
      <x/>
      <x/>
      <x/>
      <x v="1"/>
      <x v="1"/>
    </i>
    <i r="5">
      <x v="311"/>
      <x v="418"/>
      <x v="421"/>
      <x v="459"/>
      <x v="449"/>
      <x v="1"/>
      <x v="1"/>
    </i>
    <i>
      <x v="6"/>
      <x v="5"/>
      <x/>
      <x v="2"/>
      <x v="561"/>
      <x v="13"/>
      <x/>
      <x/>
      <x v="455"/>
      <x v="445"/>
      <x v="1"/>
      <x v="1"/>
    </i>
    <i r="4">
      <x v="615"/>
      <x v="254"/>
      <x v="416"/>
      <x v="419"/>
      <x v="454"/>
      <x v="443"/>
      <x v="1"/>
      <x v="1"/>
    </i>
    <i r="2">
      <x v="2"/>
      <x/>
      <x v="638"/>
      <x v="257"/>
      <x v="444"/>
      <x v="447"/>
      <x v="500"/>
      <x v="489"/>
      <x v="1"/>
      <x v="1"/>
    </i>
    <i r="4">
      <x v="640"/>
      <x/>
      <x/>
      <x/>
      <x v="503"/>
      <x v="493"/>
      <x v="1"/>
      <x v="1"/>
    </i>
    <i r="5">
      <x v="257"/>
      <x v="446"/>
      <x v="449"/>
      <x v="502"/>
      <x v="491"/>
      <x v="1"/>
      <x v="1"/>
    </i>
    <i r="4">
      <x v="641"/>
      <x v="453"/>
      <x v="447"/>
      <x v="450"/>
      <x v="505"/>
      <x v="494"/>
      <x v="1"/>
      <x v="1"/>
    </i>
    <i r="4">
      <x v="642"/>
      <x v="453"/>
      <x v="448"/>
      <x v="451"/>
      <x v="506"/>
      <x v="495"/>
      <x v="1"/>
      <x v="1"/>
    </i>
    <i>
      <x v="7"/>
      <x v="2"/>
      <x/>
      <x v="1"/>
      <x v="590"/>
      <x v="160"/>
      <x v="390"/>
      <x v="393"/>
      <x v="418"/>
      <x v="407"/>
      <x v="1"/>
      <x v="1"/>
    </i>
    <i r="4">
      <x v="593"/>
      <x/>
      <x v="395"/>
      <x v="398"/>
      <x v="424"/>
      <x v="415"/>
      <x v="1"/>
      <x v="1"/>
    </i>
    <i r="5">
      <x v="265"/>
      <x v="393"/>
      <x v="396"/>
      <x v="423"/>
      <x v="412"/>
      <x v="1"/>
      <x v="1"/>
    </i>
    <i r="2">
      <x v="2"/>
      <x/>
      <x v="634"/>
      <x/>
      <x/>
      <x/>
      <x v="494"/>
      <x v="483"/>
      <x v="1"/>
      <x/>
    </i>
    <i r="8">
      <x v="495"/>
      <x v="486"/>
      <x v="1"/>
      <x/>
    </i>
    <i r="8">
      <x v="496"/>
      <x v="487"/>
      <x v="1"/>
      <x/>
    </i>
    <i r="6">
      <x v="438"/>
      <x v="441"/>
      <x v="491"/>
      <x v="480"/>
      <x v="1"/>
      <x/>
    </i>
    <i r="6">
      <x v="439"/>
      <x v="442"/>
      <x v="492"/>
      <x v="481"/>
      <x v="1"/>
      <x/>
    </i>
    <i r="6">
      <x v="443"/>
      <x v="446"/>
      <x v="493"/>
      <x v="482"/>
      <x v="1"/>
      <x/>
    </i>
    <i r="5">
      <x v="185"/>
      <x v="437"/>
      <x v="440"/>
      <x v="490"/>
      <x v="479"/>
      <x v="1"/>
      <x/>
    </i>
    <i r="4">
      <x v="635"/>
      <x v="42"/>
      <x v="440"/>
      <x v="443"/>
      <x v="497"/>
      <x v="484"/>
      <x/>
      <x/>
    </i>
    <i r="4">
      <x v="636"/>
      <x v="177"/>
      <x v="442"/>
      <x v="444"/>
      <x/>
      <x/>
      <x/>
      <x/>
    </i>
    <i r="4">
      <x v="637"/>
      <x v="45"/>
      <x v="441"/>
      <x v="480"/>
      <x v="498"/>
      <x v="485"/>
      <x v="1"/>
      <x v="1"/>
    </i>
    <i r="4">
      <x v="639"/>
      <x v="257"/>
      <x v="445"/>
      <x v="448"/>
      <x v="501"/>
      <x v="490"/>
      <x v="1"/>
      <x v="1"/>
    </i>
    <i>
      <x v="8"/>
      <x v="3"/>
      <x/>
      <x v="1"/>
      <x v="591"/>
      <x v="119"/>
      <x v="391"/>
      <x v="394"/>
      <x v="421"/>
      <x v="408"/>
      <x v="1"/>
      <x/>
    </i>
    <i r="3">
      <x v="3"/>
      <x v="579"/>
      <x v="460"/>
      <x v="376"/>
      <x v="379"/>
      <x v="378"/>
      <x v="367"/>
      <x v="1"/>
      <x v="1"/>
    </i>
    <i>
      <x v="10"/>
      <x/>
      <x/>
      <x v="1"/>
      <x v="586"/>
      <x v="333"/>
      <x v="385"/>
      <x v="388"/>
      <x v="414"/>
      <x v="403"/>
      <x v="1"/>
      <x v="1"/>
    </i>
    <i r="4">
      <x v="592"/>
      <x v="233"/>
      <x v="392"/>
      <x v="395"/>
      <x v="422"/>
      <x v="411"/>
      <x v="1"/>
      <x v="1"/>
    </i>
    <i r="4">
      <x v="595"/>
      <x v="289"/>
      <x v="396"/>
      <x v="399"/>
      <x v="428"/>
      <x v="417"/>
      <x v="1"/>
      <x v="1"/>
    </i>
    <i r="4">
      <x v="596"/>
      <x v="234"/>
      <x v="397"/>
      <x v="400"/>
      <x v="429"/>
      <x v="418"/>
      <x v="1"/>
      <x v="1"/>
    </i>
    <i r="4">
      <x v="613"/>
      <x v="255"/>
      <x v="414"/>
      <x v="417"/>
      <x v="452"/>
      <x v="441"/>
      <x v="1"/>
      <x v="1"/>
    </i>
    <i r="3">
      <x v="2"/>
      <x v="614"/>
      <x v="254"/>
      <x v="415"/>
      <x v="418"/>
      <x v="453"/>
      <x v="442"/>
      <x v="1"/>
      <x v="1"/>
    </i>
    <i r="3">
      <x v="3"/>
      <x v="578"/>
      <x v="253"/>
      <x v="375"/>
      <x v="378"/>
      <x v="377"/>
      <x v="366"/>
      <x v="1"/>
      <x v="1"/>
    </i>
    <i r="4">
      <x v="582"/>
      <x/>
      <x v="381"/>
      <x v="384"/>
      <x v="383"/>
      <x v="375"/>
      <x v="1"/>
      <x v="1"/>
    </i>
    <i r="5">
      <x v="253"/>
      <x v="379"/>
      <x v="382"/>
      <x v="382"/>
      <x v="371"/>
      <x v="1"/>
      <x v="1"/>
    </i>
    <i r="4">
      <x v="585"/>
      <x v="253"/>
      <x v="383"/>
      <x v="387"/>
      <x v="413"/>
      <x v="402"/>
      <x v="1"/>
      <x v="1"/>
    </i>
    <i r="2">
      <x v="1"/>
      <x v="2"/>
      <x v="564"/>
      <x v="251"/>
      <x/>
      <x/>
      <x v="460"/>
      <x v="448"/>
      <x v="1"/>
      <x/>
    </i>
    <i r="4">
      <x v="568"/>
      <x v="329"/>
      <x/>
      <x/>
      <x v="464"/>
      <x v="453"/>
      <x v="1"/>
      <x v="1"/>
    </i>
    <i r="2">
      <x v="2"/>
      <x/>
      <x v="572"/>
      <x v="271"/>
      <x/>
      <x/>
      <x v="504"/>
      <x v="492"/>
      <x/>
      <x v="1"/>
    </i>
    <i r="4">
      <x v="632"/>
      <x v="120"/>
      <x v="435"/>
      <x v="438"/>
      <x v="486"/>
      <x v="476"/>
      <x v="1"/>
      <x v="1"/>
    </i>
    <i>
      <x v="11"/>
      <x v="7"/>
      <x/>
      <x v="1"/>
      <x v="645"/>
      <x/>
      <x v="389"/>
      <x v="391"/>
      <x/>
      <x/>
      <x/>
      <x/>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503">
    <format dxfId="601">
      <pivotArea outline="0" collapsedLevelsAreSubtotals="1" fieldPosition="0"/>
    </format>
    <format dxfId="600">
      <pivotArea field="4" type="button" dataOnly="0" labelOnly="1" outline="0" axis="axisRow" fieldPosition="0"/>
    </format>
    <format dxfId="599">
      <pivotArea field="2" type="button" dataOnly="0" labelOnly="1" outline="0" axis="axisRow" fieldPosition="2"/>
    </format>
    <format dxfId="598">
      <pivotArea field="1" type="button" dataOnly="0" labelOnly="1" outline="0" axis="axisRow" fieldPosition="4"/>
    </format>
    <format dxfId="597">
      <pivotArea dataOnly="0" labelOnly="1" grandRow="1" outline="0" fieldPosition="0"/>
    </format>
    <format dxfId="596">
      <pivotArea dataOnly="0" labelOnly="1" outline="0" fieldPosition="0">
        <references count="1">
          <reference field="4294967294" count="1">
            <x v="0"/>
          </reference>
        </references>
      </pivotArea>
    </format>
    <format dxfId="595">
      <pivotArea dataOnly="0" labelOnly="1" outline="0" fieldPosition="0">
        <references count="1">
          <reference field="4294967294" count="1">
            <x v="0"/>
          </reference>
        </references>
      </pivotArea>
    </format>
    <format dxfId="594">
      <pivotArea dataOnly="0" labelOnly="1" outline="0" fieldPosition="0">
        <references count="1">
          <reference field="4294967294" count="1">
            <x v="1"/>
          </reference>
        </references>
      </pivotArea>
    </format>
    <format dxfId="593">
      <pivotArea dataOnly="0" labelOnly="1" outline="0" fieldPosition="0">
        <references count="4">
          <reference field="2" count="1" selected="0">
            <x v="0"/>
          </reference>
          <reference field="4" count="1" selected="0">
            <x v="0"/>
          </reference>
          <reference field="5" count="1" selected="0">
            <x v="10"/>
          </reference>
          <reference field="62" count="1">
            <x v="1"/>
          </reference>
        </references>
      </pivotArea>
    </format>
    <format dxfId="592">
      <pivotArea dataOnly="0" labelOnly="1" outline="0" fieldPosition="0">
        <references count="1">
          <reference field="4" count="1">
            <x v="0"/>
          </reference>
        </references>
      </pivotArea>
    </format>
    <format dxfId="591">
      <pivotArea dataOnly="0" labelOnly="1" outline="0" fieldPosition="0">
        <references count="2">
          <reference field="4" count="1" selected="0">
            <x v="0"/>
          </reference>
          <reference field="5" count="1">
            <x v="10"/>
          </reference>
        </references>
      </pivotArea>
    </format>
    <format dxfId="590">
      <pivotArea dataOnly="0" labelOnly="1" outline="0" fieldPosition="0">
        <references count="3">
          <reference field="2" count="0"/>
          <reference field="4" count="1" selected="0">
            <x v="0"/>
          </reference>
          <reference field="5" count="1" selected="0">
            <x v="10"/>
          </reference>
        </references>
      </pivotArea>
    </format>
    <format dxfId="589">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88">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87">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86">
      <pivotArea dataOnly="0" labelOnly="1" outline="0" fieldPosition="0">
        <references count="5">
          <reference field="1" count="18">
            <x v="565"/>
            <x v="567"/>
            <x v="569"/>
            <x v="616"/>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585">
      <pivotArea dataOnly="0" labelOnly="1" outline="0" fieldPosition="0">
        <references count="2">
          <reference field="4" count="1" selected="0">
            <x v="1"/>
          </reference>
          <reference field="5" count="1">
            <x v="8"/>
          </reference>
        </references>
      </pivotArea>
    </format>
    <format dxfId="584">
      <pivotArea dataOnly="0" labelOnly="1" outline="0" fieldPosition="0">
        <references count="2">
          <reference field="4" count="1" selected="0">
            <x v="2"/>
          </reference>
          <reference field="5" count="1">
            <x v="11"/>
          </reference>
        </references>
      </pivotArea>
    </format>
    <format dxfId="583">
      <pivotArea dataOnly="0" labelOnly="1" outline="0" fieldPosition="0">
        <references count="3">
          <reference field="2" count="0"/>
          <reference field="4" count="1" selected="0">
            <x v="1"/>
          </reference>
          <reference field="5" count="1" selected="0">
            <x v="8"/>
          </reference>
        </references>
      </pivotArea>
    </format>
    <format dxfId="582">
      <pivotArea dataOnly="0" labelOnly="1" outline="0" fieldPosition="0">
        <references count="3">
          <reference field="2" count="2">
            <x v="0"/>
            <x v="1"/>
          </reference>
          <reference field="4" count="1" selected="0">
            <x v="2"/>
          </reference>
          <reference field="5" count="1" selected="0">
            <x v="11"/>
          </reference>
        </references>
      </pivotArea>
    </format>
    <format dxfId="581">
      <pivotArea dataOnly="0" labelOnly="1" outline="0" fieldPosition="0">
        <references count="4">
          <reference field="2" count="1" selected="0">
            <x v="0"/>
          </reference>
          <reference field="4" count="1" selected="0">
            <x v="1"/>
          </reference>
          <reference field="5" count="1" selected="0">
            <x v="8"/>
          </reference>
          <reference field="62" count="2">
            <x v="1"/>
            <x v="3"/>
          </reference>
        </references>
      </pivotArea>
    </format>
    <format dxfId="580">
      <pivotArea dataOnly="0" labelOnly="1" outline="0" fieldPosition="0">
        <references count="4">
          <reference field="2" count="1" selected="0">
            <x v="1"/>
          </reference>
          <reference field="4" count="1" selected="0">
            <x v="1"/>
          </reference>
          <reference field="5" count="1" selected="0">
            <x v="8"/>
          </reference>
          <reference field="62" count="1">
            <x v="2"/>
          </reference>
        </references>
      </pivotArea>
    </format>
    <format dxfId="579">
      <pivotArea dataOnly="0" labelOnly="1" outline="0" fieldPosition="0">
        <references count="4">
          <reference field="2" count="1" selected="0">
            <x v="2"/>
          </reference>
          <reference field="4" count="1" selected="0">
            <x v="1"/>
          </reference>
          <reference field="5" count="1" selected="0">
            <x v="8"/>
          </reference>
          <reference field="62" count="1">
            <x v="0"/>
          </reference>
        </references>
      </pivotArea>
    </format>
    <format dxfId="578">
      <pivotArea dataOnly="0" labelOnly="1" outline="0" fieldPosition="0">
        <references count="4">
          <reference field="2" count="1" selected="0">
            <x v="0"/>
          </reference>
          <reference field="4" count="1" selected="0">
            <x v="2"/>
          </reference>
          <reference field="5" count="1" selected="0">
            <x v="11"/>
          </reference>
          <reference field="62" count="2">
            <x v="1"/>
            <x v="3"/>
          </reference>
        </references>
      </pivotArea>
    </format>
    <format dxfId="577">
      <pivotArea dataOnly="0" labelOnly="1" outline="0" fieldPosition="0">
        <references count="4">
          <reference field="2" count="1" selected="0">
            <x v="1"/>
          </reference>
          <reference field="4" count="1" selected="0">
            <x v="2"/>
          </reference>
          <reference field="5" count="1" selected="0">
            <x v="11"/>
          </reference>
          <reference field="62" count="1">
            <x v="2"/>
          </reference>
        </references>
      </pivotArea>
    </format>
    <format dxfId="576">
      <pivotArea dataOnly="0" labelOnly="1" outline="0" fieldPosition="0">
        <references count="5">
          <reference field="1" count="4">
            <x v="559"/>
            <x v="589"/>
            <x v="599"/>
            <x v="608"/>
          </reference>
          <reference field="2" count="1" selected="0">
            <x v="0"/>
          </reference>
          <reference field="4" count="1" selected="0">
            <x v="1"/>
          </reference>
          <reference field="5" count="1" selected="0">
            <x v="8"/>
          </reference>
          <reference field="62" count="1" selected="0">
            <x v="1"/>
          </reference>
        </references>
      </pivotArea>
    </format>
    <format dxfId="575">
      <pivotArea dataOnly="0" labelOnly="1" outline="0" fieldPosition="0">
        <references count="5">
          <reference field="1" count="1">
            <x v="583"/>
          </reference>
          <reference field="2" count="1" selected="0">
            <x v="0"/>
          </reference>
          <reference field="4" count="1" selected="0">
            <x v="1"/>
          </reference>
          <reference field="5" count="1" selected="0">
            <x v="8"/>
          </reference>
          <reference field="62" count="1" selected="0">
            <x v="3"/>
          </reference>
        </references>
      </pivotArea>
    </format>
    <format dxfId="574">
      <pivotArea dataOnly="0" labelOnly="1" outline="0" fieldPosition="0">
        <references count="5">
          <reference field="1" count="2">
            <x v="564"/>
            <x v="617"/>
          </reference>
          <reference field="2" count="1" selected="0">
            <x v="1"/>
          </reference>
          <reference field="4" count="1" selected="0">
            <x v="1"/>
          </reference>
          <reference field="5" count="1" selected="0">
            <x v="8"/>
          </reference>
          <reference field="62" count="1" selected="0">
            <x v="2"/>
          </reference>
        </references>
      </pivotArea>
    </format>
    <format dxfId="573">
      <pivotArea dataOnly="0" labelOnly="1" outline="0" fieldPosition="0">
        <references count="5">
          <reference field="1" count="2">
            <x v="571"/>
            <x v="637"/>
          </reference>
          <reference field="2" count="1" selected="0">
            <x v="2"/>
          </reference>
          <reference field="4" count="1" selected="0">
            <x v="1"/>
          </reference>
          <reference field="5" count="1" selected="0">
            <x v="8"/>
          </reference>
          <reference field="62" count="1" selected="0">
            <x v="0"/>
          </reference>
        </references>
      </pivotArea>
    </format>
    <format dxfId="57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2"/>
          </reference>
          <reference field="5" count="1" selected="0">
            <x v="11"/>
          </reference>
          <reference field="62" count="1" selected="0">
            <x v="1"/>
          </reference>
        </references>
      </pivotArea>
    </format>
    <format dxfId="571">
      <pivotArea dataOnly="0" labelOnly="1" outline="0" fieldPosition="0">
        <references count="5">
          <reference field="1" count="1">
            <x v="580"/>
          </reference>
          <reference field="2" count="1" selected="0">
            <x v="0"/>
          </reference>
          <reference field="4" count="1" selected="0">
            <x v="2"/>
          </reference>
          <reference field="5" count="1" selected="0">
            <x v="11"/>
          </reference>
          <reference field="62" count="1" selected="0">
            <x v="3"/>
          </reference>
        </references>
      </pivotArea>
    </format>
    <format dxfId="570">
      <pivotArea dataOnly="0" labelOnly="1" outline="0" fieldPosition="0">
        <references count="5">
          <reference field="1" count="3">
            <x v="562"/>
            <x v="563"/>
            <x v="566"/>
          </reference>
          <reference field="2" count="1" selected="0">
            <x v="1"/>
          </reference>
          <reference field="4" count="1" selected="0">
            <x v="2"/>
          </reference>
          <reference field="5" count="1" selected="0">
            <x v="11"/>
          </reference>
          <reference field="62" count="1" selected="0">
            <x v="2"/>
          </reference>
        </references>
      </pivotArea>
    </format>
    <format dxfId="569">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68">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67">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66">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65">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64">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63">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62">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61">
      <pivotArea dataOnly="0" labelOnly="1" outline="0" fieldPosition="0">
        <references count="1">
          <reference field="4" count="1">
            <x v="9"/>
          </reference>
        </references>
      </pivotArea>
    </format>
    <format dxfId="560">
      <pivotArea dataOnly="0" labelOnly="1" outline="0" fieldPosition="0">
        <references count="2">
          <reference field="4" count="1" selected="0">
            <x v="9"/>
          </reference>
          <reference field="5" count="1">
            <x v="0"/>
          </reference>
        </references>
      </pivotArea>
    </format>
    <format dxfId="559">
      <pivotArea dataOnly="0" labelOnly="1" outline="0" fieldPosition="0">
        <references count="3">
          <reference field="2" count="0"/>
          <reference field="4" count="1" selected="0">
            <x v="9"/>
          </reference>
          <reference field="5" count="1" selected="0">
            <x v="0"/>
          </reference>
        </references>
      </pivotArea>
    </format>
    <format dxfId="558">
      <pivotArea dataOnly="0" labelOnly="1" outline="0" fieldPosition="0">
        <references count="4">
          <reference field="2" count="1" selected="0">
            <x v="0"/>
          </reference>
          <reference field="4" count="1" selected="0">
            <x v="9"/>
          </reference>
          <reference field="5" count="1" selected="0">
            <x v="0"/>
          </reference>
          <reference field="62" count="1">
            <x v="1"/>
          </reference>
        </references>
      </pivotArea>
    </format>
    <format dxfId="557">
      <pivotArea dataOnly="0" labelOnly="1" outline="0" fieldPosition="0">
        <references count="4">
          <reference field="2" count="1" selected="0">
            <x v="1"/>
          </reference>
          <reference field="4" count="1" selected="0">
            <x v="9"/>
          </reference>
          <reference field="5" count="1" selected="0">
            <x v="0"/>
          </reference>
          <reference field="62" count="1">
            <x v="2"/>
          </reference>
        </references>
      </pivotArea>
    </format>
    <format dxfId="556">
      <pivotArea dataOnly="0" labelOnly="1" outline="0" fieldPosition="0">
        <references count="4">
          <reference field="2" count="1" selected="0">
            <x v="2"/>
          </reference>
          <reference field="4" count="1" selected="0">
            <x v="9"/>
          </reference>
          <reference field="5" count="1" selected="0">
            <x v="0"/>
          </reference>
          <reference field="62" count="1">
            <x v="0"/>
          </reference>
        </references>
      </pivotArea>
    </format>
    <format dxfId="555">
      <pivotArea dataOnly="0" labelOnly="1" outline="0" fieldPosition="0">
        <references count="5">
          <reference field="1" count="3">
            <x v="592"/>
            <x v="595"/>
            <x v="596"/>
          </reference>
          <reference field="2" count="1" selected="0">
            <x v="0"/>
          </reference>
          <reference field="4" count="1" selected="0">
            <x v="9"/>
          </reference>
          <reference field="5" count="1" selected="0">
            <x v="0"/>
          </reference>
          <reference field="62" count="1" selected="0">
            <x v="1"/>
          </reference>
        </references>
      </pivotArea>
    </format>
    <format dxfId="554">
      <pivotArea dataOnly="0" labelOnly="1" outline="0" fieldPosition="0">
        <references count="5">
          <reference field="1" count="1">
            <x v="568"/>
          </reference>
          <reference field="2" count="1" selected="0">
            <x v="1"/>
          </reference>
          <reference field="4" count="1" selected="0">
            <x v="9"/>
          </reference>
          <reference field="5" count="1" selected="0">
            <x v="0"/>
          </reference>
          <reference field="62" count="1" selected="0">
            <x v="2"/>
          </reference>
        </references>
      </pivotArea>
    </format>
    <format dxfId="553">
      <pivotArea dataOnly="0" labelOnly="1" outline="0" fieldPosition="0">
        <references count="5">
          <reference field="1" count="1">
            <x v="632"/>
          </reference>
          <reference field="2" count="1" selected="0">
            <x v="2"/>
          </reference>
          <reference field="4" count="1" selected="0">
            <x v="9"/>
          </reference>
          <reference field="5" count="1" selected="0">
            <x v="0"/>
          </reference>
          <reference field="62" count="1" selected="0">
            <x v="0"/>
          </reference>
        </references>
      </pivotArea>
    </format>
    <format dxfId="552">
      <pivotArea field="9" type="button" dataOnly="0" labelOnly="1" outline="0" axis="axisRow" fieldPosition="6"/>
    </format>
    <format dxfId="551">
      <pivotArea field="10" type="button" dataOnly="0" labelOnly="1" outline="0" axis="axisRow" fieldPosition="7"/>
    </format>
    <format dxfId="550">
      <pivotArea field="13" type="button" dataOnly="0" labelOnly="1" outline="0" axis="axisRow" fieldPosition="8"/>
    </format>
    <format dxfId="549">
      <pivotArea field="12" type="button" dataOnly="0" labelOnly="1" outline="0" axis="axisRow" fieldPosition="9"/>
    </format>
    <format dxfId="548">
      <pivotArea dataOnly="0" labelOnly="1" outline="0" fieldPosition="0">
        <references count="1">
          <reference field="4" count="11">
            <x v="0"/>
            <x v="1"/>
            <x v="2"/>
            <x v="3"/>
            <x v="4"/>
            <x v="5"/>
            <x v="6"/>
            <x v="7"/>
            <x v="8"/>
            <x v="10"/>
            <x v="11"/>
          </reference>
        </references>
      </pivotArea>
    </format>
    <format dxfId="547">
      <pivotArea dataOnly="0" labelOnly="1" outline="0" fieldPosition="0">
        <references count="2">
          <reference field="4" count="1" selected="0">
            <x v="0"/>
          </reference>
          <reference field="5" count="1">
            <x v="10"/>
          </reference>
        </references>
      </pivotArea>
    </format>
    <format dxfId="546">
      <pivotArea dataOnly="0" labelOnly="1" outline="0" fieldPosition="0">
        <references count="3">
          <reference field="2" count="0"/>
          <reference field="4" count="1" selected="0">
            <x v="0"/>
          </reference>
          <reference field="5" count="1" selected="0">
            <x v="10"/>
          </reference>
        </references>
      </pivotArea>
    </format>
    <format dxfId="545">
      <pivotArea dataOnly="0" labelOnly="1" outline="0" fieldPosition="0">
        <references count="3">
          <reference field="2" count="1">
            <x v="0"/>
          </reference>
          <reference field="4" count="1" selected="0">
            <x v="3"/>
          </reference>
          <reference field="5" count="1" selected="0">
            <x v="1"/>
          </reference>
        </references>
      </pivotArea>
    </format>
    <format dxfId="544">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43">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42">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41">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540">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39">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538">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37">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36">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34">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33">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32">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31">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30">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29">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28">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2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2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2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24">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23">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522">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21">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20">
      <pivotArea dataOnly="0" labelOnly="1" outline="0" fieldPosition="0">
        <references count="4">
          <reference field="2" count="1" selected="0">
            <x v="0"/>
          </reference>
          <reference field="4" count="1" selected="0">
            <x v="1"/>
          </reference>
          <reference field="5" count="1" selected="0">
            <x v="11"/>
          </reference>
          <reference field="62" count="1">
            <x v="1"/>
          </reference>
        </references>
      </pivotArea>
    </format>
    <format dxfId="519">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18">
      <pivotArea dataOnly="0" labelOnly="1" outline="0" fieldPosition="0">
        <references count="4">
          <reference field="2" count="1" selected="0">
            <x v="0"/>
          </reference>
          <reference field="4" count="1" selected="0">
            <x v="2"/>
          </reference>
          <reference field="5" count="1" selected="0">
            <x v="8"/>
          </reference>
          <reference field="62" count="1">
            <x v="1"/>
          </reference>
        </references>
      </pivotArea>
    </format>
    <format dxfId="517">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16">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15">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14">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13">
      <pivotArea dataOnly="0" labelOnly="1" outline="0" fieldPosition="0">
        <references count="4">
          <reference field="2" count="1" selected="0">
            <x v="0"/>
          </reference>
          <reference field="4" count="1" selected="0">
            <x v="6"/>
          </reference>
          <reference field="5" count="1" selected="0">
            <x v="5"/>
          </reference>
          <reference field="62" count="1">
            <x v="1"/>
          </reference>
        </references>
      </pivotArea>
    </format>
    <format dxfId="512">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511">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10">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09">
      <pivotArea dataOnly="0" labelOnly="1" outline="0" fieldPosition="0">
        <references count="4">
          <reference field="2" count="1" selected="0">
            <x v="0"/>
          </reference>
          <reference field="4" count="1" selected="0">
            <x v="7"/>
          </reference>
          <reference field="5" count="1" selected="0">
            <x v="2"/>
          </reference>
          <reference field="62" count="1">
            <x v="1"/>
          </reference>
        </references>
      </pivotArea>
    </format>
    <format dxfId="50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50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06">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05">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04">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03">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0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01">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00">
      <pivotArea dataOnly="0" labelOnly="1" outline="0" fieldPosition="0">
        <references count="1">
          <reference field="4" count="1">
            <x v="10"/>
          </reference>
        </references>
      </pivotArea>
    </format>
    <format dxfId="499">
      <pivotArea dataOnly="0" labelOnly="1" outline="0" fieldPosition="0">
        <references count="2">
          <reference field="4" count="1" selected="0">
            <x v="10"/>
          </reference>
          <reference field="5" count="1">
            <x v="0"/>
          </reference>
        </references>
      </pivotArea>
    </format>
    <format dxfId="498">
      <pivotArea dataOnly="0" labelOnly="1" outline="0" fieldPosition="0">
        <references count="3">
          <reference field="2" count="0"/>
          <reference field="4" count="1" selected="0">
            <x v="10"/>
          </reference>
          <reference field="5" count="1" selected="0">
            <x v="0"/>
          </reference>
        </references>
      </pivotArea>
    </format>
    <format dxfId="49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49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49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494">
      <pivotArea dataOnly="0" labelOnly="1" outline="0" fieldPosition="0">
        <references count="5">
          <reference field="1" count="3">
            <x v="592"/>
            <x v="595"/>
            <x v="596"/>
          </reference>
          <reference field="2" count="1" selected="0">
            <x v="0"/>
          </reference>
          <reference field="4" count="1" selected="0">
            <x v="10"/>
          </reference>
          <reference field="5" count="1" selected="0">
            <x v="0"/>
          </reference>
          <reference field="62" count="1" selected="0">
            <x v="1"/>
          </reference>
        </references>
      </pivotArea>
    </format>
    <format dxfId="493">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492">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491">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490">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489">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488">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487">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486">
      <pivotArea dataOnly="0" labelOnly="1" outline="0" offset="IV1:IV41" fieldPosition="0">
        <references count="1">
          <reference field="4" count="1">
            <x v="0"/>
          </reference>
        </references>
      </pivotArea>
    </format>
    <format dxfId="485">
      <pivotArea dataOnly="0" labelOnly="1" outline="0" offset="IV1:IV41" fieldPosition="0">
        <references count="2">
          <reference field="4" count="1" selected="0">
            <x v="0"/>
          </reference>
          <reference field="5" count="1">
            <x v="10"/>
          </reference>
        </references>
      </pivotArea>
    </format>
    <format dxfId="484">
      <pivotArea dataOnly="0" labelOnly="1" outline="0" fieldPosition="0">
        <references count="3">
          <reference field="2" count="1">
            <x v="0"/>
          </reference>
          <reference field="4" count="1" selected="0">
            <x v="0"/>
          </reference>
          <reference field="5" count="1" selected="0">
            <x v="10"/>
          </reference>
        </references>
      </pivotArea>
    </format>
    <format dxfId="483">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482">
      <pivotArea dataOnly="0" labelOnly="1" outline="0" fieldPosition="0">
        <references count="5">
          <reference field="1" count="16">
            <x v="556"/>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48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480">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2">
            <x v="0"/>
            <x v="265"/>
          </reference>
          <reference field="62" count="1" selected="0">
            <x v="1"/>
          </reference>
        </references>
      </pivotArea>
    </format>
    <format dxfId="479">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8">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77">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476">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5">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474">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473">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472">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471">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70">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69">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68">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467">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466">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465">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4">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463">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462">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1">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460">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459">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458">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457">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45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455">
      <pivotArea dataOnly="0" labelOnly="1" outline="0" offset="IV40:IV256" fieldPosition="0">
        <references count="1">
          <reference field="4" count="1">
            <x v="0"/>
          </reference>
        </references>
      </pivotArea>
    </format>
    <format dxfId="454">
      <pivotArea dataOnly="0" labelOnly="1" outline="0" offset="IV40:IV256" fieldPosition="0">
        <references count="2">
          <reference field="4" count="1" selected="0">
            <x v="0"/>
          </reference>
          <reference field="5" count="1">
            <x v="10"/>
          </reference>
        </references>
      </pivotArea>
    </format>
    <format dxfId="453">
      <pivotArea dataOnly="0" labelOnly="1" outline="0" offset="IV40:IV256" fieldPosition="0">
        <references count="3">
          <reference field="2" count="1">
            <x v="0"/>
          </reference>
          <reference field="4" count="1" selected="0">
            <x v="0"/>
          </reference>
          <reference field="5" count="1" selected="0">
            <x v="10"/>
          </reference>
        </references>
      </pivotArea>
    </format>
    <format dxfId="452">
      <pivotArea dataOnly="0" labelOnly="1" outline="0" fieldPosition="0">
        <references count="3">
          <reference field="2" count="2">
            <x v="1"/>
            <x v="2"/>
          </reference>
          <reference field="4" count="1" selected="0">
            <x v="0"/>
          </reference>
          <reference field="5" count="1" selected="0">
            <x v="10"/>
          </reference>
        </references>
      </pivotArea>
    </format>
    <format dxfId="451">
      <pivotArea dataOnly="0" labelOnly="1" outline="0" offset="IV18:IV256" fieldPosition="0">
        <references count="4">
          <reference field="2" count="1" selected="0">
            <x v="0"/>
          </reference>
          <reference field="4" count="1" selected="0">
            <x v="0"/>
          </reference>
          <reference field="5" count="1" selected="0">
            <x v="10"/>
          </reference>
          <reference field="62" count="1">
            <x v="3"/>
          </reference>
        </references>
      </pivotArea>
    </format>
    <format dxfId="450">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449">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448">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447">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44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1">
            <x v="333"/>
          </reference>
          <reference field="62" count="1" selected="0">
            <x v="3"/>
          </reference>
        </references>
      </pivotArea>
    </format>
    <format dxfId="445">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444">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43">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442">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441">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440">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439">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438">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37">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436">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435">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434">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433">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432">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431">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430">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429">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428">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427">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426">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425">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424">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423">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422">
      <pivotArea dataOnly="0" labelOnly="1" outline="0" fieldPosition="0">
        <references count="1">
          <reference field="4" count="2">
            <x v="1"/>
            <x v="2"/>
          </reference>
        </references>
      </pivotArea>
    </format>
    <format dxfId="421">
      <pivotArea dataOnly="0" labelOnly="1" outline="0" fieldPosition="0">
        <references count="2">
          <reference field="4" count="1" selected="0">
            <x v="1"/>
          </reference>
          <reference field="5" count="1">
            <x v="11"/>
          </reference>
        </references>
      </pivotArea>
    </format>
    <format dxfId="420">
      <pivotArea dataOnly="0" labelOnly="1" outline="0" fieldPosition="0">
        <references count="2">
          <reference field="4" count="1" selected="0">
            <x v="2"/>
          </reference>
          <reference field="5" count="1">
            <x v="8"/>
          </reference>
        </references>
      </pivotArea>
    </format>
    <format dxfId="419">
      <pivotArea dataOnly="0" labelOnly="1" outline="0" fieldPosition="0">
        <references count="3">
          <reference field="2" count="2">
            <x v="0"/>
            <x v="1"/>
          </reference>
          <reference field="4" count="1" selected="0">
            <x v="1"/>
          </reference>
          <reference field="5" count="1" selected="0">
            <x v="11"/>
          </reference>
        </references>
      </pivotArea>
    </format>
    <format dxfId="418">
      <pivotArea dataOnly="0" labelOnly="1" outline="0" fieldPosition="0">
        <references count="3">
          <reference field="2" count="0"/>
          <reference field="4" count="1" selected="0">
            <x v="2"/>
          </reference>
          <reference field="5" count="1" selected="0">
            <x v="8"/>
          </reference>
        </references>
      </pivotArea>
    </format>
    <format dxfId="417">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416">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415">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414">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413">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41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411">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410">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409">
      <pivotArea dataOnly="0" labelOnly="1" outline="0" fieldPosition="0">
        <references count="5">
          <reference field="1" count="4">
            <x v="559"/>
            <x v="589"/>
            <x v="599"/>
            <x v="608"/>
          </reference>
          <reference field="2" count="1" selected="0">
            <x v="0"/>
          </reference>
          <reference field="4" count="1" selected="0">
            <x v="2"/>
          </reference>
          <reference field="5" count="1" selected="0">
            <x v="8"/>
          </reference>
          <reference field="62" count="1" selected="0">
            <x v="1"/>
          </reference>
        </references>
      </pivotArea>
    </format>
    <format dxfId="408">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407">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406">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405">
      <pivotArea dataOnly="0" labelOnly="1" outline="0" fieldPosition="0">
        <references count="6">
          <reference field="1" count="1" selected="0">
            <x v="529"/>
          </reference>
          <reference field="2" count="1" selected="0">
            <x v="0"/>
          </reference>
          <reference field="4" count="1" selected="0">
            <x v="1"/>
          </reference>
          <reference field="5" count="1" selected="0">
            <x v="11"/>
          </reference>
          <reference field="6" count="1">
            <x v="259"/>
          </reference>
          <reference field="62" count="1" selected="0">
            <x v="1"/>
          </reference>
        </references>
      </pivotArea>
    </format>
    <format dxfId="404">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403">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402">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401">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400">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399">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8">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397">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6">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5">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4">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393">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392">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391">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390">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89">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388">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387">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386">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385">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384">
      <pivotArea dataOnly="0" labelOnly="1" outline="0" fieldPosition="0">
        <references count="6">
          <reference field="1" count="1" selected="0">
            <x v="559"/>
          </reference>
          <reference field="2" count="1" selected="0">
            <x v="0"/>
          </reference>
          <reference field="4" count="1" selected="0">
            <x v="2"/>
          </reference>
          <reference field="5" count="1" selected="0">
            <x v="8"/>
          </reference>
          <reference field="6" count="1">
            <x v="173"/>
          </reference>
          <reference field="62" count="1" selected="0">
            <x v="1"/>
          </reference>
        </references>
      </pivotArea>
    </format>
    <format dxfId="383">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382">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381">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380">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379">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378">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377">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376">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375">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374">
      <pivotArea dataOnly="0" labelOnly="1" outline="0" fieldPosition="0">
        <references count="1">
          <reference field="4" count="1">
            <x v="3"/>
          </reference>
        </references>
      </pivotArea>
    </format>
    <format dxfId="373">
      <pivotArea dataOnly="0" labelOnly="1" outline="0" fieldPosition="0">
        <references count="2">
          <reference field="4" count="1" selected="0">
            <x v="3"/>
          </reference>
          <reference field="5" count="1">
            <x v="1"/>
          </reference>
        </references>
      </pivotArea>
    </format>
    <format dxfId="372">
      <pivotArea dataOnly="0" labelOnly="1" outline="0" offset="IV1" fieldPosition="0">
        <references count="3">
          <reference field="2" count="1">
            <x v="0"/>
          </reference>
          <reference field="4" count="1" selected="0">
            <x v="3"/>
          </reference>
          <reference field="5" count="1" selected="0">
            <x v="1"/>
          </reference>
        </references>
      </pivotArea>
    </format>
    <format dxfId="371">
      <pivotArea dataOnly="0" labelOnly="1" outline="0" offset="IV1" fieldPosition="0">
        <references count="4">
          <reference field="2" count="1" selected="0">
            <x v="0"/>
          </reference>
          <reference field="4" count="1" selected="0">
            <x v="3"/>
          </reference>
          <reference field="5" count="1" selected="0">
            <x v="1"/>
          </reference>
          <reference field="62" count="1">
            <x v="1"/>
          </reference>
        </references>
      </pivotArea>
    </format>
    <format dxfId="370">
      <pivotArea dataOnly="0" labelOnly="1" outline="0" fieldPosition="0">
        <references count="6">
          <reference field="1" count="1" selected="0">
            <x v="531"/>
          </reference>
          <reference field="2" count="1" selected="0">
            <x v="0"/>
          </reference>
          <reference field="4" count="1" selected="0">
            <x v="3"/>
          </reference>
          <reference field="5" count="1" selected="0">
            <x v="1"/>
          </reference>
          <reference field="6" count="1">
            <x v="32"/>
          </reference>
          <reference field="62" count="1" selected="0">
            <x v="1"/>
          </reference>
        </references>
      </pivotArea>
    </format>
    <format dxfId="369">
      <pivotArea dataOnly="0" labelOnly="1" outline="0" fieldPosition="0">
        <references count="1">
          <reference field="4" count="1">
            <x v="4"/>
          </reference>
        </references>
      </pivotArea>
    </format>
    <format dxfId="368">
      <pivotArea dataOnly="0" labelOnly="1" outline="0" fieldPosition="0">
        <references count="2">
          <reference field="4" count="1" selected="0">
            <x v="4"/>
          </reference>
          <reference field="5" count="1">
            <x v="4"/>
          </reference>
        </references>
      </pivotArea>
    </format>
    <format dxfId="367">
      <pivotArea dataOnly="0" labelOnly="1" outline="0" offset="IV2:IV3" fieldPosition="0">
        <references count="3">
          <reference field="2" count="1">
            <x v="0"/>
          </reference>
          <reference field="4" count="1" selected="0">
            <x v="3"/>
          </reference>
          <reference field="5" count="1" selected="0">
            <x v="1"/>
          </reference>
        </references>
      </pivotArea>
    </format>
    <format dxfId="366">
      <pivotArea dataOnly="0" labelOnly="1" outline="0" offset="IV2:IV3" fieldPosition="0">
        <references count="4">
          <reference field="2" count="1" selected="0">
            <x v="0"/>
          </reference>
          <reference field="4" count="1" selected="0">
            <x v="3"/>
          </reference>
          <reference field="5" count="1" selected="0">
            <x v="1"/>
          </reference>
          <reference field="62" count="1">
            <x v="1"/>
          </reference>
        </references>
      </pivotArea>
    </format>
    <format dxfId="365">
      <pivotArea dataOnly="0" labelOnly="1" outline="0" fieldPosition="0">
        <references count="5">
          <reference field="1" count="2">
            <x v="528"/>
            <x v="557"/>
          </reference>
          <reference field="2" count="1" selected="0">
            <x v="0"/>
          </reference>
          <reference field="4" count="1" selected="0">
            <x v="4"/>
          </reference>
          <reference field="5" count="1" selected="0">
            <x v="4"/>
          </reference>
          <reference field="62" count="1" selected="0">
            <x v="1"/>
          </reference>
        </references>
      </pivotArea>
    </format>
    <format dxfId="364">
      <pivotArea dataOnly="0" labelOnly="1" outline="0" fieldPosition="0">
        <references count="6">
          <reference field="1" count="1" selected="0">
            <x v="528"/>
          </reference>
          <reference field="2" count="1" selected="0">
            <x v="0"/>
          </reference>
          <reference field="4" count="1" selected="0">
            <x v="4"/>
          </reference>
          <reference field="5" count="1" selected="0">
            <x v="4"/>
          </reference>
          <reference field="6" count="1">
            <x v="341"/>
          </reference>
          <reference field="62" count="1" selected="0">
            <x v="1"/>
          </reference>
        </references>
      </pivotArea>
    </format>
    <format dxfId="363">
      <pivotArea dataOnly="0" labelOnly="1" outline="0" fieldPosition="0">
        <references count="6">
          <reference field="1" count="1" selected="0">
            <x v="557"/>
          </reference>
          <reference field="2" count="1" selected="0">
            <x v="0"/>
          </reference>
          <reference field="4" count="1" selected="0">
            <x v="4"/>
          </reference>
          <reference field="5" count="1" selected="0">
            <x v="4"/>
          </reference>
          <reference field="6" count="1">
            <x v="289"/>
          </reference>
          <reference field="62" count="1" selected="0">
            <x v="1"/>
          </reference>
        </references>
      </pivotArea>
    </format>
    <format dxfId="362">
      <pivotArea dataOnly="0" labelOnly="1" outline="0" fieldPosition="0">
        <references count="1">
          <reference field="4" count="1">
            <x v="5"/>
          </reference>
        </references>
      </pivotArea>
    </format>
    <format dxfId="361">
      <pivotArea dataOnly="0" labelOnly="1" outline="0" fieldPosition="0">
        <references count="2">
          <reference field="4" count="1" selected="0">
            <x v="5"/>
          </reference>
          <reference field="5" count="1">
            <x v="9"/>
          </reference>
        </references>
      </pivotArea>
    </format>
    <format dxfId="360">
      <pivotArea dataOnly="0" labelOnly="1" outline="0" offset="IV256" fieldPosition="0">
        <references count="3">
          <reference field="2" count="1">
            <x v="0"/>
          </reference>
          <reference field="4" count="1" selected="0">
            <x v="3"/>
          </reference>
          <reference field="5" count="1" selected="0">
            <x v="1"/>
          </reference>
        </references>
      </pivotArea>
    </format>
    <format dxfId="359">
      <pivotArea dataOnly="0" labelOnly="1" outline="0" fieldPosition="0">
        <references count="3">
          <reference field="2" count="1">
            <x v="2"/>
          </reference>
          <reference field="4" count="1" selected="0">
            <x v="5"/>
          </reference>
          <reference field="5" count="1" selected="0">
            <x v="9"/>
          </reference>
        </references>
      </pivotArea>
    </format>
    <format dxfId="358">
      <pivotArea dataOnly="0" labelOnly="1" outline="0" offset="IV256" fieldPosition="0">
        <references count="4">
          <reference field="2" count="1" selected="0">
            <x v="0"/>
          </reference>
          <reference field="4" count="1" selected="0">
            <x v="3"/>
          </reference>
          <reference field="5" count="1" selected="0">
            <x v="1"/>
          </reference>
          <reference field="62" count="1">
            <x v="1"/>
          </reference>
        </references>
      </pivotArea>
    </format>
    <format dxfId="357">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356">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355">
      <pivotArea dataOnly="0" labelOnly="1" outline="0" fieldPosition="0">
        <references count="6">
          <reference field="1" count="1" selected="0">
            <x v="600"/>
          </reference>
          <reference field="2" count="1" selected="0">
            <x v="0"/>
          </reference>
          <reference field="4" count="1" selected="0">
            <x v="5"/>
          </reference>
          <reference field="5" count="1" selected="0">
            <x v="9"/>
          </reference>
          <reference field="6" count="1">
            <x v="409"/>
          </reference>
          <reference field="62" count="1" selected="0">
            <x v="1"/>
          </reference>
        </references>
      </pivotArea>
    </format>
    <format dxfId="354">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353">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352">
      <pivotArea dataOnly="0" labelOnly="1" outline="0" fieldPosition="0">
        <references count="1">
          <reference field="4" count="1">
            <x v="6"/>
          </reference>
        </references>
      </pivotArea>
    </format>
    <format dxfId="351">
      <pivotArea dataOnly="0" labelOnly="1" outline="0" fieldPosition="0">
        <references count="2">
          <reference field="4" count="1" selected="0">
            <x v="6"/>
          </reference>
          <reference field="5" count="1">
            <x v="5"/>
          </reference>
        </references>
      </pivotArea>
    </format>
    <format dxfId="350">
      <pivotArea dataOnly="0" labelOnly="1" outline="0" fieldPosition="0">
        <references count="3">
          <reference field="2" count="0"/>
          <reference field="4" count="1" selected="0">
            <x v="6"/>
          </reference>
          <reference field="5" count="1" selected="0">
            <x v="5"/>
          </reference>
        </references>
      </pivotArea>
    </format>
    <format dxfId="349">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348">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347">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346">
      <pivotArea dataOnly="0" labelOnly="1" outline="0" fieldPosition="0">
        <references count="5">
          <reference field="1" count="2">
            <x v="591"/>
            <x v="613"/>
          </reference>
          <reference field="2" count="1" selected="0">
            <x v="0"/>
          </reference>
          <reference field="4" count="1" selected="0">
            <x v="6"/>
          </reference>
          <reference field="5" count="1" selected="0">
            <x v="5"/>
          </reference>
          <reference field="62" count="1" selected="0">
            <x v="1"/>
          </reference>
        </references>
      </pivotArea>
    </format>
    <format dxfId="345">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344">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343">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342">
      <pivotArea dataOnly="0" labelOnly="1" outline="0" fieldPosition="0">
        <references count="6">
          <reference field="1" count="1" selected="0">
            <x v="591"/>
          </reference>
          <reference field="2" count="1" selected="0">
            <x v="0"/>
          </reference>
          <reference field="4" count="1" selected="0">
            <x v="6"/>
          </reference>
          <reference field="5" count="1" selected="0">
            <x v="5"/>
          </reference>
          <reference field="6" count="1">
            <x v="119"/>
          </reference>
          <reference field="62" count="1" selected="0">
            <x v="1"/>
          </reference>
        </references>
      </pivotArea>
    </format>
    <format dxfId="341">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340">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339">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338">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337">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336">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335">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334">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333">
      <pivotArea dataOnly="0" labelOnly="1" outline="0" fieldPosition="0">
        <references count="1">
          <reference field="4" count="1">
            <x v="8"/>
          </reference>
        </references>
      </pivotArea>
    </format>
    <format dxfId="332">
      <pivotArea dataOnly="0" labelOnly="1" outline="0" fieldPosition="0">
        <references count="2">
          <reference field="4" count="1" selected="0">
            <x v="8"/>
          </reference>
          <reference field="5" count="1">
            <x v="3"/>
          </reference>
        </references>
      </pivotArea>
    </format>
    <format dxfId="331">
      <pivotArea dataOnly="0" labelOnly="1" outline="0" fieldPosition="0">
        <references count="3">
          <reference field="2" count="2">
            <x v="0"/>
            <x v="2"/>
          </reference>
          <reference field="4" count="1" selected="0">
            <x v="8"/>
          </reference>
          <reference field="5" count="1" selected="0">
            <x v="3"/>
          </reference>
        </references>
      </pivotArea>
    </format>
    <format dxfId="330">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329">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328">
      <pivotArea dataOnly="0" labelOnly="1" outline="0" fieldPosition="0">
        <references count="5">
          <reference field="1" count="2">
            <x v="579"/>
            <x v="581"/>
          </reference>
          <reference field="2" count="1" selected="0">
            <x v="0"/>
          </reference>
          <reference field="4" count="1" selected="0">
            <x v="8"/>
          </reference>
          <reference field="5" count="1" selected="0">
            <x v="3"/>
          </reference>
          <reference field="62" count="1" selected="0">
            <x v="3"/>
          </reference>
        </references>
      </pivotArea>
    </format>
    <format dxfId="327">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326">
      <pivotArea dataOnly="0" labelOnly="1" outline="0" fieldPosition="0">
        <references count="6">
          <reference field="1" count="1" selected="0">
            <x v="579"/>
          </reference>
          <reference field="2" count="1" selected="0">
            <x v="0"/>
          </reference>
          <reference field="4" count="1" selected="0">
            <x v="8"/>
          </reference>
          <reference field="5" count="1" selected="0">
            <x v="3"/>
          </reference>
          <reference field="6" count="1">
            <x v="460"/>
          </reference>
          <reference field="62" count="1" selected="0">
            <x v="3"/>
          </reference>
        </references>
      </pivotArea>
    </format>
    <format dxfId="325">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324">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323">
      <pivotArea dataOnly="0" labelOnly="1" outline="0" fieldPosition="0">
        <references count="1">
          <reference field="4" count="1">
            <x v="7"/>
          </reference>
        </references>
      </pivotArea>
    </format>
    <format dxfId="322">
      <pivotArea dataOnly="0" labelOnly="1" outline="0" fieldPosition="0">
        <references count="2">
          <reference field="4" count="1" selected="0">
            <x v="7"/>
          </reference>
          <reference field="5" count="1">
            <x v="2"/>
          </reference>
        </references>
      </pivotArea>
    </format>
    <format dxfId="321">
      <pivotArea dataOnly="0" labelOnly="1" outline="0" fieldPosition="0">
        <references count="3">
          <reference field="2" count="2">
            <x v="0"/>
            <x v="1"/>
          </reference>
          <reference field="4" count="1" selected="0">
            <x v="7"/>
          </reference>
          <reference field="5" count="1" selected="0">
            <x v="2"/>
          </reference>
        </references>
      </pivotArea>
    </format>
    <format dxfId="320">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319">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318">
      <pivotArea dataOnly="0" labelOnly="1" outline="0" fieldPosition="0">
        <references count="5">
          <reference field="1" count="3">
            <x v="586"/>
            <x v="590"/>
            <x v="593"/>
          </reference>
          <reference field="2" count="1" selected="0">
            <x v="0"/>
          </reference>
          <reference field="4" count="1" selected="0">
            <x v="7"/>
          </reference>
          <reference field="5" count="1" selected="0">
            <x v="2"/>
          </reference>
          <reference field="62" count="1" selected="0">
            <x v="1"/>
          </reference>
        </references>
      </pivotArea>
    </format>
    <format dxfId="317">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316">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315">
      <pivotArea dataOnly="0" labelOnly="1" outline="0" fieldPosition="0">
        <references count="6">
          <reference field="1" count="1" selected="0">
            <x v="586"/>
          </reference>
          <reference field="2" count="1" selected="0">
            <x v="0"/>
          </reference>
          <reference field="4" count="1" selected="0">
            <x v="7"/>
          </reference>
          <reference field="5" count="1" selected="0">
            <x v="2"/>
          </reference>
          <reference field="6" count="1">
            <x v="333"/>
          </reference>
          <reference field="62" count="1" selected="0">
            <x v="1"/>
          </reference>
        </references>
      </pivotArea>
    </format>
    <format dxfId="314">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313">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312">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311">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310">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309">
      <pivotArea dataOnly="0" labelOnly="1" outline="0" fieldPosition="0">
        <references count="1">
          <reference field="4" count="1">
            <x v="11"/>
          </reference>
        </references>
      </pivotArea>
    </format>
    <format dxfId="308">
      <pivotArea dataOnly="0" labelOnly="1" outline="0" fieldPosition="0">
        <references count="2">
          <reference field="4" count="1" selected="0">
            <x v="11"/>
          </reference>
          <reference field="5" count="1">
            <x v="7"/>
          </reference>
        </references>
      </pivotArea>
    </format>
    <format dxfId="307">
      <pivotArea dataOnly="0" labelOnly="1" outline="0" fieldPosition="0">
        <references count="3">
          <reference field="2" count="1">
            <x v="0"/>
          </reference>
          <reference field="4" count="1" selected="0">
            <x v="11"/>
          </reference>
          <reference field="5" count="1" selected="0">
            <x v="7"/>
          </reference>
        </references>
      </pivotArea>
    </format>
    <format dxfId="306">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305">
      <pivotArea dataOnly="0" labelOnly="1" outline="0" fieldPosition="0">
        <references count="5">
          <reference field="1" count="1">
            <x v="645"/>
          </reference>
          <reference field="2" count="1" selected="0">
            <x v="0"/>
          </reference>
          <reference field="4" count="1" selected="0">
            <x v="11"/>
          </reference>
          <reference field="5" count="1" selected="0">
            <x v="7"/>
          </reference>
          <reference field="62" count="1" selected="0">
            <x v="1"/>
          </reference>
        </references>
      </pivotArea>
    </format>
    <format dxfId="304">
      <pivotArea dataOnly="0" labelOnly="1" outline="0" fieldPosition="0">
        <references count="6">
          <reference field="1" count="1" selected="0">
            <x v="645"/>
          </reference>
          <reference field="2" count="1" selected="0">
            <x v="0"/>
          </reference>
          <reference field="4" count="1" selected="0">
            <x v="11"/>
          </reference>
          <reference field="5" count="1" selected="0">
            <x v="7"/>
          </reference>
          <reference field="6" count="1">
            <x v="0"/>
          </reference>
          <reference field="62" count="1" selected="0">
            <x v="1"/>
          </reference>
        </references>
      </pivotArea>
    </format>
    <format dxfId="303">
      <pivotArea dataOnly="0" labelOnly="1" outline="0" offset="IV2:IV256" fieldPosition="0">
        <references count="1">
          <reference field="4" count="1">
            <x v="10"/>
          </reference>
        </references>
      </pivotArea>
    </format>
    <format dxfId="302">
      <pivotArea dataOnly="0" labelOnly="1" outline="0" offset="IV2:IV256" fieldPosition="0">
        <references count="2">
          <reference field="4" count="1" selected="0">
            <x v="10"/>
          </reference>
          <reference field="5" count="1">
            <x v="0"/>
          </reference>
        </references>
      </pivotArea>
    </format>
    <format dxfId="301">
      <pivotArea dataOnly="0" labelOnly="1" outline="0" offset="IV2:IV256" fieldPosition="0">
        <references count="3">
          <reference field="2" count="1">
            <x v="0"/>
          </reference>
          <reference field="4" count="1" selected="0">
            <x v="10"/>
          </reference>
          <reference field="5" count="1" selected="0">
            <x v="0"/>
          </reference>
        </references>
      </pivotArea>
    </format>
    <format dxfId="300">
      <pivotArea dataOnly="0" labelOnly="1" outline="0" fieldPosition="0">
        <references count="3">
          <reference field="2" count="2">
            <x v="1"/>
            <x v="2"/>
          </reference>
          <reference field="4" count="1" selected="0">
            <x v="10"/>
          </reference>
          <reference field="5" count="1" selected="0">
            <x v="0"/>
          </reference>
        </references>
      </pivotArea>
    </format>
    <format dxfId="299">
      <pivotArea dataOnly="0" labelOnly="1" outline="0" offset="IV2:IV256" fieldPosition="0">
        <references count="4">
          <reference field="2" count="1" selected="0">
            <x v="0"/>
          </reference>
          <reference field="4" count="1" selected="0">
            <x v="10"/>
          </reference>
          <reference field="5" count="1" selected="0">
            <x v="0"/>
          </reference>
          <reference field="62" count="1">
            <x v="1"/>
          </reference>
        </references>
      </pivotArea>
    </format>
    <format dxfId="298">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297">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96">
      <pivotArea dataOnly="0" labelOnly="1" outline="0" fieldPosition="0">
        <references count="5">
          <reference field="1" count="2">
            <x v="595"/>
            <x v="596"/>
          </reference>
          <reference field="2" count="1" selected="0">
            <x v="0"/>
          </reference>
          <reference field="4" count="1" selected="0">
            <x v="10"/>
          </reference>
          <reference field="5" count="1" selected="0">
            <x v="0"/>
          </reference>
          <reference field="62" count="1" selected="0">
            <x v="1"/>
          </reference>
        </references>
      </pivotArea>
    </format>
    <format dxfId="295">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294">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293">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292">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291">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290">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289">
      <pivotArea dataOnly="0" labelOnly="1" outline="0" offset="IV2:IV256" fieldPosition="0">
        <references count="1">
          <reference field="4" count="1">
            <x v="8"/>
          </reference>
        </references>
      </pivotArea>
    </format>
    <format dxfId="288">
      <pivotArea dataOnly="0" labelOnly="1" outline="0" offset="IV1" fieldPosition="0">
        <references count="1">
          <reference field="4" count="1">
            <x v="10"/>
          </reference>
        </references>
      </pivotArea>
    </format>
    <format dxfId="287">
      <pivotArea dataOnly="0" labelOnly="1" outline="0" offset="IV2:IV256" fieldPosition="0">
        <references count="2">
          <reference field="4" count="1" selected="0">
            <x v="8"/>
          </reference>
          <reference field="5" count="1">
            <x v="3"/>
          </reference>
        </references>
      </pivotArea>
    </format>
    <format dxfId="286">
      <pivotArea dataOnly="0" labelOnly="1" outline="0" offset="IV1" fieldPosition="0">
        <references count="2">
          <reference field="4" count="1" selected="0">
            <x v="10"/>
          </reference>
          <reference field="5" count="1">
            <x v="0"/>
          </reference>
        </references>
      </pivotArea>
    </format>
    <format dxfId="285">
      <pivotArea dataOnly="0" labelOnly="1" outline="0" offset="IV2:IV256" fieldPosition="0">
        <references count="3">
          <reference field="2" count="1">
            <x v="0"/>
          </reference>
          <reference field="4" count="1" selected="0">
            <x v="8"/>
          </reference>
          <reference field="5" count="1" selected="0">
            <x v="3"/>
          </reference>
        </references>
      </pivotArea>
    </format>
    <format dxfId="284">
      <pivotArea dataOnly="0" labelOnly="1" outline="0" fieldPosition="0">
        <references count="3">
          <reference field="2" count="1">
            <x v="2"/>
          </reference>
          <reference field="4" count="1" selected="0">
            <x v="8"/>
          </reference>
          <reference field="5" count="1" selected="0">
            <x v="3"/>
          </reference>
        </references>
      </pivotArea>
    </format>
    <format dxfId="283">
      <pivotArea dataOnly="0" labelOnly="1" outline="0" offset="IV1" fieldPosition="0">
        <references count="3">
          <reference field="2" count="1">
            <x v="0"/>
          </reference>
          <reference field="4" count="1" selected="0">
            <x v="10"/>
          </reference>
          <reference field="5" count="1" selected="0">
            <x v="0"/>
          </reference>
        </references>
      </pivotArea>
    </format>
    <format dxfId="282">
      <pivotArea dataOnly="0" labelOnly="1" outline="0" offset="IV2:IV256" fieldPosition="0">
        <references count="4">
          <reference field="2" count="1" selected="0">
            <x v="0"/>
          </reference>
          <reference field="4" count="1" selected="0">
            <x v="8"/>
          </reference>
          <reference field="5" count="1" selected="0">
            <x v="3"/>
          </reference>
          <reference field="62" count="1">
            <x v="3"/>
          </reference>
        </references>
      </pivotArea>
    </format>
    <format dxfId="281">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280">
      <pivotArea dataOnly="0" labelOnly="1" outline="0" offset="IV1" fieldPosition="0">
        <references count="4">
          <reference field="2" count="1" selected="0">
            <x v="0"/>
          </reference>
          <reference field="4" count="1" selected="0">
            <x v="10"/>
          </reference>
          <reference field="5" count="1" selected="0">
            <x v="0"/>
          </reference>
          <reference field="62" count="1">
            <x v="1"/>
          </reference>
        </references>
      </pivotArea>
    </format>
    <format dxfId="279">
      <pivotArea dataOnly="0" labelOnly="1" outline="0" fieldPosition="0">
        <references count="5">
          <reference field="1" count="1">
            <x v="581"/>
          </reference>
          <reference field="2" count="1" selected="0">
            <x v="0"/>
          </reference>
          <reference field="4" count="1" selected="0">
            <x v="8"/>
          </reference>
          <reference field="5" count="1" selected="0">
            <x v="3"/>
          </reference>
          <reference field="62" count="1" selected="0">
            <x v="3"/>
          </reference>
        </references>
      </pivotArea>
    </format>
    <format dxfId="278">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277">
      <pivotArea dataOnly="0" labelOnly="1" outline="0" fieldPosition="0">
        <references count="5">
          <reference field="1" count="1">
            <x v="592"/>
          </reference>
          <reference field="2" count="1" selected="0">
            <x v="0"/>
          </reference>
          <reference field="4" count="1" selected="0">
            <x v="10"/>
          </reference>
          <reference field="5" count="1" selected="0">
            <x v="0"/>
          </reference>
          <reference field="62" count="1" selected="0">
            <x v="1"/>
          </reference>
        </references>
      </pivotArea>
    </format>
    <format dxfId="276">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275">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274">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273">
      <pivotArea dataOnly="0" labelOnly="1" outline="0" offset="IV2:IV256" fieldPosition="0">
        <references count="1">
          <reference field="4" count="1">
            <x v="7"/>
          </reference>
        </references>
      </pivotArea>
    </format>
    <format dxfId="272">
      <pivotArea dataOnly="0" labelOnly="1" outline="0" offset="IV2:IV256" fieldPosition="0">
        <references count="2">
          <reference field="4" count="1" selected="0">
            <x v="7"/>
          </reference>
          <reference field="5" count="1">
            <x v="2"/>
          </reference>
        </references>
      </pivotArea>
    </format>
    <format dxfId="271">
      <pivotArea dataOnly="0" labelOnly="1" outline="0" offset="IV2:IV256" fieldPosition="0">
        <references count="3">
          <reference field="2" count="1">
            <x v="0"/>
          </reference>
          <reference field="4" count="1" selected="0">
            <x v="7"/>
          </reference>
          <reference field="5" count="1" selected="0">
            <x v="2"/>
          </reference>
        </references>
      </pivotArea>
    </format>
    <format dxfId="270">
      <pivotArea dataOnly="0" labelOnly="1" outline="0" fieldPosition="0">
        <references count="3">
          <reference field="2" count="1">
            <x v="1"/>
          </reference>
          <reference field="4" count="1" selected="0">
            <x v="7"/>
          </reference>
          <reference field="5" count="1" selected="0">
            <x v="2"/>
          </reference>
        </references>
      </pivotArea>
    </format>
    <format dxfId="269">
      <pivotArea dataOnly="0" labelOnly="1" outline="0" offset="IV2:IV256" fieldPosition="0">
        <references count="4">
          <reference field="2" count="1" selected="0">
            <x v="0"/>
          </reference>
          <reference field="4" count="1" selected="0">
            <x v="7"/>
          </reference>
          <reference field="5" count="1" selected="0">
            <x v="2"/>
          </reference>
          <reference field="62" count="1">
            <x v="1"/>
          </reference>
        </references>
      </pivotArea>
    </format>
    <format dxfId="26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26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266">
      <pivotArea dataOnly="0" labelOnly="1" outline="0" fieldPosition="0">
        <references count="5">
          <reference field="1" count="2">
            <x v="590"/>
            <x v="593"/>
          </reference>
          <reference field="2" count="1" selected="0">
            <x v="0"/>
          </reference>
          <reference field="4" count="1" selected="0">
            <x v="7"/>
          </reference>
          <reference field="5" count="1" selected="0">
            <x v="2"/>
          </reference>
          <reference field="62" count="1" selected="0">
            <x v="1"/>
          </reference>
        </references>
      </pivotArea>
    </format>
    <format dxfId="265">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264">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263">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262">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261">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260">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259">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258">
      <pivotArea dataOnly="0" labelOnly="1" outline="0" offset="IV2:IV256" fieldPosition="0">
        <references count="1">
          <reference field="4" count="1">
            <x v="6"/>
          </reference>
        </references>
      </pivotArea>
    </format>
    <format dxfId="257">
      <pivotArea dataOnly="0" labelOnly="1" outline="0" offset="IV2:IV256" fieldPosition="0">
        <references count="2">
          <reference field="4" count="1" selected="0">
            <x v="6"/>
          </reference>
          <reference field="5" count="1">
            <x v="5"/>
          </reference>
        </references>
      </pivotArea>
    </format>
    <format dxfId="256">
      <pivotArea dataOnly="0" labelOnly="1" outline="0" offset="IV2:IV256" fieldPosition="0">
        <references count="3">
          <reference field="2" count="1">
            <x v="0"/>
          </reference>
          <reference field="4" count="1" selected="0">
            <x v="6"/>
          </reference>
          <reference field="5" count="1" selected="0">
            <x v="5"/>
          </reference>
        </references>
      </pivotArea>
    </format>
    <format dxfId="255">
      <pivotArea dataOnly="0" labelOnly="1" outline="0" fieldPosition="0">
        <references count="3">
          <reference field="2" count="2">
            <x v="1"/>
            <x v="2"/>
          </reference>
          <reference field="4" count="1" selected="0">
            <x v="6"/>
          </reference>
          <reference field="5" count="1" selected="0">
            <x v="5"/>
          </reference>
        </references>
      </pivotArea>
    </format>
    <format dxfId="254">
      <pivotArea dataOnly="0" labelOnly="1" outline="0" offset="IV256" fieldPosition="0">
        <references count="4">
          <reference field="2" count="1" selected="0">
            <x v="0"/>
          </reference>
          <reference field="4" count="1" selected="0">
            <x v="6"/>
          </reference>
          <reference field="5" count="1" selected="0">
            <x v="5"/>
          </reference>
          <reference field="62" count="1">
            <x v="1"/>
          </reference>
        </references>
      </pivotArea>
    </format>
    <format dxfId="253">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252">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251">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250">
      <pivotArea dataOnly="0" labelOnly="1" outline="0" fieldPosition="0">
        <references count="5">
          <reference field="1" count="1">
            <x v="613"/>
          </reference>
          <reference field="2" count="1" selected="0">
            <x v="0"/>
          </reference>
          <reference field="4" count="1" selected="0">
            <x v="6"/>
          </reference>
          <reference field="5" count="1" selected="0">
            <x v="5"/>
          </reference>
          <reference field="62" count="1" selected="0">
            <x v="1"/>
          </reference>
        </references>
      </pivotArea>
    </format>
    <format dxfId="249">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248">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247">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246">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245">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244">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243">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242">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241">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240">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239">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238">
      <pivotArea dataOnly="0" labelOnly="1" outline="0" offset="IV2:IV256" fieldPosition="0">
        <references count="1">
          <reference field="4" count="1">
            <x v="5"/>
          </reference>
        </references>
      </pivotArea>
    </format>
    <format dxfId="237">
      <pivotArea dataOnly="0" labelOnly="1" outline="0" offset="IV2:IV256" fieldPosition="0">
        <references count="2">
          <reference field="4" count="1" selected="0">
            <x v="5"/>
          </reference>
          <reference field="5" count="1">
            <x v="9"/>
          </reference>
        </references>
      </pivotArea>
    </format>
    <format dxfId="236">
      <pivotArea dataOnly="0" labelOnly="1" outline="0" fieldPosition="0">
        <references count="3">
          <reference field="2" count="1">
            <x v="2"/>
          </reference>
          <reference field="4" count="1" selected="0">
            <x v="5"/>
          </reference>
          <reference field="5" count="1" selected="0">
            <x v="9"/>
          </reference>
        </references>
      </pivotArea>
    </format>
    <format dxfId="2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234">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233">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232">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231">
      <pivotArea dataOnly="0" labelOnly="1" outline="0" offset="IV2:IV256" fieldPosition="0">
        <references count="1">
          <reference field="4" count="1">
            <x v="2"/>
          </reference>
        </references>
      </pivotArea>
    </format>
    <format dxfId="230">
      <pivotArea dataOnly="0" labelOnly="1" outline="0" offset="IV2:IV256" fieldPosition="0">
        <references count="2">
          <reference field="4" count="1" selected="0">
            <x v="2"/>
          </reference>
          <reference field="5" count="1">
            <x v="8"/>
          </reference>
        </references>
      </pivotArea>
    </format>
    <format dxfId="229">
      <pivotArea dataOnly="0" labelOnly="1" outline="0" offset="IV2:IV256" fieldPosition="0">
        <references count="3">
          <reference field="2" count="1">
            <x v="0"/>
          </reference>
          <reference field="4" count="1" selected="0">
            <x v="2"/>
          </reference>
          <reference field="5" count="1" selected="0">
            <x v="8"/>
          </reference>
        </references>
      </pivotArea>
    </format>
    <format dxfId="228">
      <pivotArea dataOnly="0" labelOnly="1" outline="0" fieldPosition="0">
        <references count="3">
          <reference field="2" count="2">
            <x v="1"/>
            <x v="2"/>
          </reference>
          <reference field="4" count="1" selected="0">
            <x v="2"/>
          </reference>
          <reference field="5" count="1" selected="0">
            <x v="8"/>
          </reference>
        </references>
      </pivotArea>
    </format>
    <format dxfId="227">
      <pivotArea dataOnly="0" labelOnly="1" outline="0" offset="IV2:IV256" fieldPosition="0">
        <references count="4">
          <reference field="2" count="1" selected="0">
            <x v="0"/>
          </reference>
          <reference field="4" count="1" selected="0">
            <x v="2"/>
          </reference>
          <reference field="5" count="1" selected="0">
            <x v="8"/>
          </reference>
          <reference field="62" count="1">
            <x v="1"/>
          </reference>
        </references>
      </pivotArea>
    </format>
    <format dxfId="226">
      <pivotArea dataOnly="0" labelOnly="1" outline="0" fieldPosition="0">
        <references count="4">
          <reference field="2" count="1" selected="0">
            <x v="0"/>
          </reference>
          <reference field="4" count="1" selected="0">
            <x v="2"/>
          </reference>
          <reference field="5" count="1" selected="0">
            <x v="8"/>
          </reference>
          <reference field="62" count="1">
            <x v="3"/>
          </reference>
        </references>
      </pivotArea>
    </format>
    <format dxfId="225">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224">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223">
      <pivotArea dataOnly="0" labelOnly="1" outline="0" fieldPosition="0">
        <references count="5">
          <reference field="1" count="3">
            <x v="589"/>
            <x v="599"/>
            <x v="608"/>
          </reference>
          <reference field="2" count="1" selected="0">
            <x v="0"/>
          </reference>
          <reference field="4" count="1" selected="0">
            <x v="2"/>
          </reference>
          <reference field="5" count="1" selected="0">
            <x v="8"/>
          </reference>
          <reference field="62" count="1" selected="0">
            <x v="1"/>
          </reference>
        </references>
      </pivotArea>
    </format>
    <format dxfId="222">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221">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220">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219">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218">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217">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216">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215">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214">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213">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212">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211">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210">
      <pivotArea dataOnly="0" labelOnly="1" outline="0" offset="IV2:IV256" fieldPosition="0">
        <references count="1">
          <reference field="4" count="1">
            <x v="1"/>
          </reference>
        </references>
      </pivotArea>
    </format>
    <format dxfId="209">
      <pivotArea dataOnly="0" labelOnly="1" outline="0" offset="IV2:IV256" fieldPosition="0">
        <references count="2">
          <reference field="4" count="1" selected="0">
            <x v="1"/>
          </reference>
          <reference field="5" count="1">
            <x v="11"/>
          </reference>
        </references>
      </pivotArea>
    </format>
    <format dxfId="208">
      <pivotArea dataOnly="0" labelOnly="1" outline="0" offset="IV2:IV256" fieldPosition="0">
        <references count="3">
          <reference field="2" count="1">
            <x v="0"/>
          </reference>
          <reference field="4" count="1" selected="0">
            <x v="1"/>
          </reference>
          <reference field="5" count="1" selected="0">
            <x v="11"/>
          </reference>
        </references>
      </pivotArea>
    </format>
    <format dxfId="207">
      <pivotArea dataOnly="0" labelOnly="1" outline="0" fieldPosition="0">
        <references count="3">
          <reference field="2" count="1">
            <x v="1"/>
          </reference>
          <reference field="4" count="1" selected="0">
            <x v="1"/>
          </reference>
          <reference field="5" count="1" selected="0">
            <x v="11"/>
          </reference>
        </references>
      </pivotArea>
    </format>
    <format dxfId="206">
      <pivotArea dataOnly="0" labelOnly="1" outline="0" offset="IV2:IV256" fieldPosition="0">
        <references count="4">
          <reference field="2" count="1" selected="0">
            <x v="0"/>
          </reference>
          <reference field="4" count="1" selected="0">
            <x v="1"/>
          </reference>
          <reference field="5" count="1" selected="0">
            <x v="11"/>
          </reference>
          <reference field="62" count="1">
            <x v="1"/>
          </reference>
        </references>
      </pivotArea>
    </format>
    <format dxfId="205">
      <pivotArea dataOnly="0" labelOnly="1" outline="0" fieldPosition="0">
        <references count="4">
          <reference field="2" count="1" selected="0">
            <x v="0"/>
          </reference>
          <reference field="4" count="1" selected="0">
            <x v="1"/>
          </reference>
          <reference field="5" count="1" selected="0">
            <x v="11"/>
          </reference>
          <reference field="62" count="1">
            <x v="3"/>
          </reference>
        </references>
      </pivotArea>
    </format>
    <format dxfId="204">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203">
      <pivotArea dataOnly="0" labelOnly="1" outline="0" fieldPosition="0">
        <references count="5">
          <reference field="1" count="17">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202">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201">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200">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199">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198">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197">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196">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195">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4">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193">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2">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1">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0">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189">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188">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187">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186">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85">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184">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183">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182">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181">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180">
      <pivotArea dataOnly="0" labelOnly="1" outline="0" offset="IV2:IV256" fieldPosition="0">
        <references count="1">
          <reference field="4" count="1">
            <x v="0"/>
          </reference>
        </references>
      </pivotArea>
    </format>
    <format dxfId="179">
      <pivotArea dataOnly="0" labelOnly="1" outline="0" offset="IV2:IV256" fieldPosition="0">
        <references count="2">
          <reference field="4" count="1" selected="0">
            <x v="0"/>
          </reference>
          <reference field="5" count="1">
            <x v="10"/>
          </reference>
        </references>
      </pivotArea>
    </format>
    <format dxfId="178">
      <pivotArea dataOnly="0" labelOnly="1" outline="0" offset="IV2:IV256" fieldPosition="0">
        <references count="3">
          <reference field="2" count="1">
            <x v="0"/>
          </reference>
          <reference field="4" count="1" selected="0">
            <x v="0"/>
          </reference>
          <reference field="5" count="1" selected="0">
            <x v="10"/>
          </reference>
        </references>
      </pivotArea>
    </format>
    <format dxfId="177">
      <pivotArea dataOnly="0" labelOnly="1" outline="0" fieldPosition="0">
        <references count="3">
          <reference field="2" count="2">
            <x v="1"/>
            <x v="2"/>
          </reference>
          <reference field="4" count="1" selected="0">
            <x v="0"/>
          </reference>
          <reference field="5" count="1" selected="0">
            <x v="10"/>
          </reference>
        </references>
      </pivotArea>
    </format>
    <format dxfId="176">
      <pivotArea dataOnly="0" labelOnly="1" outline="0" offset="IV2:IV256" fieldPosition="0">
        <references count="4">
          <reference field="2" count="1" selected="0">
            <x v="0"/>
          </reference>
          <reference field="4" count="1" selected="0">
            <x v="0"/>
          </reference>
          <reference field="5" count="1" selected="0">
            <x v="10"/>
          </reference>
          <reference field="62" count="1">
            <x v="1"/>
          </reference>
        </references>
      </pivotArea>
    </format>
    <format dxfId="175">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174">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73">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72">
      <pivotArea dataOnly="0" labelOnly="1" outline="0" fieldPosition="0">
        <references count="5">
          <reference field="1" count="15">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17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170">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169">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168">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1">
            <x v="265"/>
          </reference>
          <reference field="62" count="1" selected="0">
            <x v="1"/>
          </reference>
        </references>
      </pivotArea>
    </format>
    <format dxfId="167">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6">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65">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164">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3">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162">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161">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160">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159">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8">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57">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6">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155">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154">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153">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52">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151">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150">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49">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148">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147">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146">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145">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144">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143">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142">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41">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140">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139">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138">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137">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136">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35">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134">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133">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132">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131">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130">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129">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128">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127">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126">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125">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124">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123">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122">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121">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120">
      <pivotArea dataOnly="0" labelOnly="1" outline="0" fieldPosition="0">
        <references count="5">
          <reference field="1" count="1">
            <x v="556"/>
          </reference>
          <reference field="2" count="1" selected="0">
            <x v="0"/>
          </reference>
          <reference field="4" count="1" selected="0">
            <x v="0"/>
          </reference>
          <reference field="5" count="1" selected="0">
            <x v="10"/>
          </reference>
          <reference field="62" count="1" selected="0">
            <x v="1"/>
          </reference>
        </references>
      </pivotArea>
    </format>
    <format dxfId="119">
      <pivotArea dataOnly="0" labelOnly="1" outline="0" fieldPosition="0">
        <references count="5">
          <reference field="1" count="1">
            <x v="558"/>
          </reference>
          <reference field="2" count="1" selected="0">
            <x v="0"/>
          </reference>
          <reference field="4" count="1" selected="0">
            <x v="1"/>
          </reference>
          <reference field="5" count="1" selected="0">
            <x v="11"/>
          </reference>
          <reference field="62" count="1" selected="0">
            <x v="1"/>
          </reference>
        </references>
      </pivotArea>
    </format>
    <format dxfId="118">
      <pivotArea dataOnly="0" labelOnly="1" outline="0" fieldPosition="0">
        <references count="5">
          <reference field="1" count="1">
            <x v="594"/>
          </reference>
          <reference field="2" count="1" selected="0">
            <x v="0"/>
          </reference>
          <reference field="4" count="1" selected="0">
            <x v="0"/>
          </reference>
          <reference field="5" count="1" selected="0">
            <x v="10"/>
          </reference>
          <reference field="62" count="1" selected="0">
            <x v="1"/>
          </reference>
        </references>
      </pivotArea>
    </format>
    <format dxfId="117">
      <pivotArea dataOnly="0" labelOnly="1" outline="0" fieldPosition="0">
        <references count="5">
          <reference field="1" count="1">
            <x v="598"/>
          </reference>
          <reference field="2" count="1" selected="0">
            <x v="0"/>
          </reference>
          <reference field="4" count="1" selected="0">
            <x v="0"/>
          </reference>
          <reference field="5" count="1" selected="0">
            <x v="10"/>
          </reference>
          <reference field="62" count="1" selected="0">
            <x v="1"/>
          </reference>
        </references>
      </pivotArea>
    </format>
    <format dxfId="116">
      <pivotArea dataOnly="0" labelOnly="1" outline="0" fieldPosition="0">
        <references count="5">
          <reference field="1" count="2">
            <x v="611"/>
            <x v="612"/>
          </reference>
          <reference field="2" count="1" selected="0">
            <x v="0"/>
          </reference>
          <reference field="4" count="1" selected="0">
            <x v="0"/>
          </reference>
          <reference field="5" count="1" selected="0">
            <x v="10"/>
          </reference>
          <reference field="62" count="1" selected="0">
            <x v="3"/>
          </reference>
        </references>
      </pivotArea>
    </format>
    <format dxfId="115">
      <pivotArea dataOnly="0" labelOnly="1" outline="0" fieldPosition="0">
        <references count="5">
          <reference field="1" count="1">
            <x v="567"/>
          </reference>
          <reference field="2" count="1" selected="0">
            <x v="1"/>
          </reference>
          <reference field="4" count="1" selected="0">
            <x v="0"/>
          </reference>
          <reference field="5" count="1" selected="0">
            <x v="10"/>
          </reference>
          <reference field="62" count="1" selected="0">
            <x v="2"/>
          </reference>
        </references>
      </pivotArea>
    </format>
    <format dxfId="114">
      <pivotArea dataOnly="0" labelOnly="1" outline="0" fieldPosition="0">
        <references count="5">
          <reference field="1" count="1">
            <x v="616"/>
          </reference>
          <reference field="2" count="1" selected="0">
            <x v="1"/>
          </reference>
          <reference field="4" count="1" selected="0">
            <x v="2"/>
          </reference>
          <reference field="5" count="1" selected="0">
            <x v="8"/>
          </reference>
          <reference field="62" count="1" selected="0">
            <x v="2"/>
          </reference>
        </references>
      </pivotArea>
    </format>
    <format dxfId="113">
      <pivotArea dataOnly="0" labelOnly="1" outline="0" fieldPosition="0">
        <references count="5">
          <reference field="1" count="2">
            <x v="643"/>
            <x v="644"/>
          </reference>
          <reference field="2" count="1" selected="0">
            <x v="2"/>
          </reference>
          <reference field="4" count="1" selected="0">
            <x v="0"/>
          </reference>
          <reference field="5" count="1" selected="0">
            <x v="10"/>
          </reference>
          <reference field="62" count="1" selected="0">
            <x v="0"/>
          </reference>
        </references>
      </pivotArea>
    </format>
    <format dxfId="112">
      <pivotArea dataOnly="0" labelOnly="1" outline="0" fieldPosition="0">
        <references count="5">
          <reference field="1" count="1">
            <x v="599"/>
          </reference>
          <reference field="2" count="1" selected="0">
            <x v="0"/>
          </reference>
          <reference field="4" count="1" selected="0">
            <x v="2"/>
          </reference>
          <reference field="5" count="1" selected="0">
            <x v="8"/>
          </reference>
          <reference field="62" count="1" selected="0">
            <x v="1"/>
          </reference>
        </references>
      </pivotArea>
    </format>
    <format dxfId="111">
      <pivotArea dataOnly="0" labelOnly="1" outline="0" fieldPosition="0">
        <references count="5">
          <reference field="1" count="1">
            <x v="571"/>
          </reference>
          <reference field="2" count="1" selected="0">
            <x v="2"/>
          </reference>
          <reference field="4" count="1" selected="0">
            <x v="2"/>
          </reference>
          <reference field="5" count="1" selected="0">
            <x v="8"/>
          </reference>
          <reference field="62" count="1" selected="0">
            <x v="0"/>
          </reference>
        </references>
      </pivotArea>
    </format>
    <format dxfId="110">
      <pivotArea dataOnly="0" labelOnly="1" outline="0" fieldPosition="0">
        <references count="5">
          <reference field="1" count="1">
            <x v="637"/>
          </reference>
          <reference field="2" count="1" selected="0">
            <x v="2"/>
          </reference>
          <reference field="4" count="1" selected="0">
            <x v="2"/>
          </reference>
          <reference field="5" count="1" selected="0">
            <x v="8"/>
          </reference>
          <reference field="62" count="1" selected="0">
            <x v="0"/>
          </reference>
        </references>
      </pivotArea>
    </format>
    <format dxfId="109">
      <pivotArea dataOnly="0" labelOnly="1" outline="0" fieldPosition="0">
        <references count="5">
          <reference field="1" count="1">
            <x v="531"/>
          </reference>
          <reference field="2" count="1" selected="0">
            <x v="0"/>
          </reference>
          <reference field="4" count="1" selected="0">
            <x v="3"/>
          </reference>
          <reference field="5" count="1" selected="0">
            <x v="1"/>
          </reference>
          <reference field="62" count="1" selected="0">
            <x v="1"/>
          </reference>
        </references>
      </pivotArea>
    </format>
    <format dxfId="108">
      <pivotArea dataOnly="0" labelOnly="1" outline="0" fieldPosition="0">
        <references count="5">
          <reference field="1" count="1">
            <x v="557"/>
          </reference>
          <reference field="2" count="1" selected="0">
            <x v="0"/>
          </reference>
          <reference field="4" count="1" selected="0">
            <x v="4"/>
          </reference>
          <reference field="5" count="1" selected="0">
            <x v="4"/>
          </reference>
          <reference field="62" count="1" selected="0">
            <x v="1"/>
          </reference>
        </references>
      </pivotArea>
    </format>
    <format dxfId="107">
      <pivotArea dataOnly="0" labelOnly="1" outline="0" fieldPosition="0">
        <references count="5">
          <reference field="1" count="1">
            <x v="600"/>
          </reference>
          <reference field="2" count="1" selected="0">
            <x v="0"/>
          </reference>
          <reference field="4" count="1" selected="0">
            <x v="5"/>
          </reference>
          <reference field="5" count="1" selected="0">
            <x v="9"/>
          </reference>
          <reference field="62" count="1" selected="0">
            <x v="1"/>
          </reference>
        </references>
      </pivotArea>
    </format>
    <format dxfId="106">
      <pivotArea dataOnly="0" labelOnly="1" outline="0" fieldPosition="0">
        <references count="5">
          <reference field="1" count="1">
            <x v="633"/>
          </reference>
          <reference field="2" count="1" selected="0">
            <x v="2"/>
          </reference>
          <reference field="4" count="1" selected="0">
            <x v="5"/>
          </reference>
          <reference field="5" count="1" selected="0">
            <x v="9"/>
          </reference>
          <reference field="62" count="1" selected="0">
            <x v="0"/>
          </reference>
        </references>
      </pivotArea>
    </format>
    <format dxfId="105">
      <pivotArea dataOnly="0" labelOnly="1" outline="0" fieldPosition="0">
        <references count="5">
          <reference field="1" count="1">
            <x v="591"/>
          </reference>
          <reference field="2" count="1" selected="0">
            <x v="0"/>
          </reference>
          <reference field="4" count="1" selected="0">
            <x v="6"/>
          </reference>
          <reference field="5" count="1" selected="0">
            <x v="5"/>
          </reference>
          <reference field="62" count="1" selected="0">
            <x v="1"/>
          </reference>
        </references>
      </pivotArea>
    </format>
    <format dxfId="104">
      <pivotArea dataOnly="0" labelOnly="1" outline="0" fieldPosition="0">
        <references count="5">
          <reference field="1" count="1">
            <x v="615"/>
          </reference>
          <reference field="2" count="1" selected="0">
            <x v="0"/>
          </reference>
          <reference field="4" count="1" selected="0">
            <x v="6"/>
          </reference>
          <reference field="5" count="1" selected="0">
            <x v="5"/>
          </reference>
          <reference field="62" count="1" selected="0">
            <x v="2"/>
          </reference>
        </references>
      </pivotArea>
    </format>
    <format dxfId="103">
      <pivotArea dataOnly="0" labelOnly="1" outline="0" fieldPosition="0">
        <references count="5">
          <reference field="1" count="1">
            <x v="634"/>
          </reference>
          <reference field="2" count="1" selected="0">
            <x v="2"/>
          </reference>
          <reference field="4" count="1" selected="0">
            <x v="6"/>
          </reference>
          <reference field="5" count="1" selected="0">
            <x v="5"/>
          </reference>
          <reference field="62" count="1" selected="0">
            <x v="0"/>
          </reference>
        </references>
      </pivotArea>
    </format>
    <format dxfId="102">
      <pivotArea dataOnly="0" labelOnly="1" outline="0" fieldPosition="0">
        <references count="5">
          <reference field="1" count="1">
            <x v="640"/>
          </reference>
          <reference field="2" count="1" selected="0">
            <x v="2"/>
          </reference>
          <reference field="4" count="1" selected="0">
            <x v="6"/>
          </reference>
          <reference field="5" count="1" selected="0">
            <x v="5"/>
          </reference>
          <reference field="62" count="1" selected="0">
            <x v="0"/>
          </reference>
        </references>
      </pivotArea>
    </format>
    <format dxfId="101">
      <pivotArea dataOnly="0" labelOnly="1" outline="0" fieldPosition="0">
        <references count="5">
          <reference field="1" count="1">
            <x v="593"/>
          </reference>
          <reference field="2" count="1" selected="0">
            <x v="0"/>
          </reference>
          <reference field="4" count="1" selected="0">
            <x v="7"/>
          </reference>
          <reference field="5" count="1" selected="0">
            <x v="2"/>
          </reference>
          <reference field="62" count="1" selected="0">
            <x v="1"/>
          </reference>
        </references>
      </pivotArea>
    </format>
    <format dxfId="100">
      <pivotArea dataOnly="0" labelOnly="1" outline="0" fieldPosition="0">
        <references count="5">
          <reference field="1" count="1">
            <x v="577"/>
          </reference>
          <reference field="2" count="1" selected="0">
            <x v="0"/>
          </reference>
          <reference field="4" count="1" selected="0">
            <x v="0"/>
          </reference>
          <reference field="5" count="1" selected="0">
            <x v="10"/>
          </reference>
          <reference field="62" count="1" selected="0">
            <x v="3"/>
          </reference>
        </references>
      </pivotArea>
    </format>
    <format dxfId="99">
      <pivotArea dataOnly="0" labelOnly="1" outline="0" fieldPosition="0">
        <references count="5">
          <reference field="1" count="1">
            <x v="602"/>
          </reference>
          <reference field="2" count="1" selected="0">
            <x v="0"/>
          </reference>
          <reference field="4" count="1" selected="0">
            <x v="0"/>
          </reference>
          <reference field="5" count="1" selected="0">
            <x v="10"/>
          </reference>
          <reference field="62"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FF714C7-3068-4EC3-8850-DB513801B03B}"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207">
    <i>
      <x/>
      <x v="148"/>
      <x v="11"/>
      <x v="282"/>
      <x v="10"/>
      <x/>
      <x/>
      <x/>
      <x v="111"/>
      <x v="113"/>
      <x/>
      <x/>
    </i>
    <i>
      <x v="1"/>
      <x v="105"/>
      <x v="11"/>
      <x v="305"/>
      <x v="7"/>
      <x/>
      <x v="124"/>
      <x v="124"/>
      <x v="118"/>
      <x v="119"/>
      <x v="1"/>
      <x v="1"/>
    </i>
    <i>
      <x v="2"/>
      <x v="105"/>
      <x v="11"/>
      <x/>
      <x v="7"/>
      <x/>
      <x v="125"/>
      <x v="128"/>
      <x v="122"/>
      <x v="124"/>
      <x v="1"/>
      <x/>
    </i>
    <i>
      <x v="3"/>
      <x v="106"/>
      <x v="11"/>
      <x v="165"/>
      <x/>
      <x/>
      <x/>
      <x/>
      <x v="120"/>
      <x v="120"/>
      <x v="1"/>
      <x/>
    </i>
    <i>
      <x v="4"/>
      <x v="107"/>
      <x v="11"/>
      <x v="171"/>
      <x/>
      <x/>
      <x/>
      <x/>
      <x v="121"/>
      <x v="120"/>
      <x v="1"/>
      <x/>
    </i>
    <i>
      <x v="5"/>
      <x v="1"/>
      <x v="11"/>
      <x v="427"/>
      <x/>
      <x/>
      <x v="129"/>
      <x v="130"/>
      <x/>
      <x/>
      <x v="1"/>
      <x/>
    </i>
    <i>
      <x v="6"/>
      <x v="104"/>
      <x v="11"/>
      <x v="83"/>
      <x/>
      <x/>
      <x v="130"/>
      <x v="133"/>
      <x v="125"/>
      <x v="128"/>
      <x v="1"/>
      <x v="1"/>
    </i>
    <i>
      <x v="7"/>
      <x v="108"/>
      <x v="11"/>
      <x v="83"/>
      <x/>
      <x/>
      <x v="134"/>
      <x v="138"/>
      <x v="129"/>
      <x v="132"/>
      <x v="1"/>
      <x v="1"/>
    </i>
    <i>
      <x v="8"/>
      <x v="123"/>
      <x v="11"/>
      <x v="239"/>
      <x/>
      <x/>
      <x/>
      <x/>
      <x v="134"/>
      <x v="133"/>
      <x v="1"/>
      <x/>
    </i>
    <i>
      <x v="9"/>
      <x v="3"/>
      <x v="11"/>
      <x v="358"/>
      <x/>
      <x/>
      <x v="138"/>
      <x v="143"/>
      <x/>
      <x/>
      <x v="1"/>
      <x v="1"/>
    </i>
    <i>
      <x v="10"/>
      <x v="124"/>
      <x v="11"/>
      <x v="239"/>
      <x/>
      <x/>
      <x/>
      <x/>
      <x v="136"/>
      <x v="135"/>
      <x v="1"/>
      <x/>
    </i>
    <i>
      <x v="11"/>
      <x v="125"/>
      <x v="11"/>
      <x v="81"/>
      <x/>
      <x/>
      <x/>
      <x/>
      <x v="138"/>
      <x v="138"/>
      <x v="1"/>
      <x/>
    </i>
    <i>
      <x v="12"/>
      <x v="126"/>
      <x v="11"/>
      <x v="348"/>
      <x/>
      <x/>
      <x/>
      <x/>
      <x v="140"/>
      <x v="139"/>
      <x v="1"/>
      <x/>
    </i>
    <i>
      <x v="13"/>
      <x v="149"/>
      <x v="11"/>
      <x v="306"/>
      <x v="10"/>
      <x/>
      <x/>
      <x/>
      <x v="141"/>
      <x v="143"/>
      <x/>
      <x v="1"/>
    </i>
    <i>
      <x v="14"/>
      <x v="4"/>
      <x v="11"/>
      <x v="349"/>
      <x/>
      <x/>
      <x v="143"/>
      <x v="144"/>
      <x/>
      <x/>
      <x v="1"/>
      <x/>
    </i>
    <i>
      <x v="15"/>
      <x v="5"/>
      <x v="11"/>
      <x v="276"/>
      <x/>
      <x/>
      <x v="144"/>
      <x v="149"/>
      <x/>
      <x/>
      <x v="1"/>
      <x v="1"/>
    </i>
    <i>
      <x v="16"/>
      <x v="150"/>
      <x v="11"/>
      <x v="306"/>
      <x v="10"/>
      <x/>
      <x/>
      <x/>
      <x v="145"/>
      <x v="145"/>
      <x/>
      <x v="1"/>
    </i>
    <i>
      <x v="17"/>
      <x v="151"/>
      <x v="11"/>
      <x v="306"/>
      <x v="10"/>
      <x/>
      <x/>
      <x/>
      <x v="147"/>
      <x v="170"/>
      <x/>
      <x v="1"/>
    </i>
    <i>
      <x v="18"/>
      <x v="7"/>
      <x v="11"/>
      <x v="343"/>
      <x/>
      <x/>
      <x v="163"/>
      <x v="163"/>
      <x/>
      <x/>
      <x v="1"/>
      <x v="1"/>
    </i>
    <i>
      <x v="19"/>
      <x v="7"/>
      <x v="11"/>
      <x/>
      <x/>
      <x/>
      <x v="165"/>
      <x v="166"/>
      <x/>
      <x/>
      <x v="1"/>
      <x/>
    </i>
    <i>
      <x v="20"/>
      <x v="6"/>
      <x v="11"/>
      <x v="220"/>
      <x/>
      <x/>
      <x v="164"/>
      <x v="164"/>
      <x/>
      <x/>
      <x v="1"/>
      <x v="1"/>
    </i>
    <i>
      <x v="21"/>
      <x v="8"/>
      <x v="11"/>
      <x v="243"/>
      <x/>
      <x/>
      <x v="167"/>
      <x v="168"/>
      <x/>
      <x/>
      <x v="1"/>
      <x v="1"/>
    </i>
    <i>
      <x v="22"/>
      <x v="9"/>
      <x v="11"/>
      <x v="238"/>
      <x/>
      <x/>
      <x v="169"/>
      <x v="169"/>
      <x/>
      <x/>
      <x v="1"/>
      <x/>
    </i>
    <i>
      <x v="23"/>
      <x v="10"/>
      <x v="11"/>
      <x v="172"/>
      <x/>
      <x/>
      <x v="173"/>
      <x v="173"/>
      <x/>
      <x/>
      <x v="1"/>
      <x v="1"/>
    </i>
    <i>
      <x v="24"/>
      <x v="11"/>
      <x v="11"/>
      <x v="300"/>
      <x/>
      <x/>
      <x v="174"/>
      <x v="174"/>
      <x/>
      <x/>
      <x v="1"/>
      <x/>
    </i>
    <i>
      <x v="25"/>
      <x v="109"/>
      <x v="11"/>
      <x v="285"/>
      <x/>
      <x/>
      <x v="175"/>
      <x v="177"/>
      <x v="172"/>
      <x v="173"/>
      <x v="1"/>
      <x v="1"/>
    </i>
    <i>
      <x v="26"/>
      <x v="152"/>
      <x v="11"/>
      <x v="305"/>
      <x v="10"/>
      <x/>
      <x/>
      <x/>
      <x v="174"/>
      <x v="176"/>
      <x/>
      <x v="1"/>
    </i>
    <i>
      <x v="27"/>
      <x v="12"/>
      <x v="11"/>
      <x v="110"/>
      <x/>
      <x/>
      <x v="178"/>
      <x v="179"/>
      <x v="176"/>
      <x v="175"/>
      <x v="1"/>
      <x/>
    </i>
    <i>
      <x v="28"/>
      <x v="13"/>
      <x v="11"/>
      <x v="202"/>
      <x/>
      <x/>
      <x v="179"/>
      <x v="180"/>
      <x/>
      <x/>
      <x v="1"/>
      <x/>
    </i>
    <i>
      <x v="29"/>
      <x v="14"/>
      <x v="11"/>
      <x v="422"/>
      <x/>
      <x/>
      <x v="181"/>
      <x v="182"/>
      <x/>
      <x/>
      <x v="1"/>
      <x/>
    </i>
    <i>
      <x v="30"/>
      <x v="15"/>
      <x v="11"/>
      <x v="422"/>
      <x/>
      <x/>
      <x v="182"/>
      <x v="183"/>
      <x/>
      <x/>
      <x v="1"/>
      <x/>
    </i>
    <i>
      <x v="31"/>
      <x v="16"/>
      <x v="11"/>
      <x v="202"/>
      <x/>
      <x/>
      <x v="183"/>
      <x v="184"/>
      <x/>
      <x/>
      <x v="1"/>
      <x/>
    </i>
    <i>
      <x v="32"/>
      <x v="17"/>
      <x v="11"/>
      <x v="204"/>
      <x/>
      <x/>
      <x v="184"/>
      <x v="185"/>
      <x/>
      <x/>
      <x v="1"/>
      <x/>
    </i>
    <i>
      <x v="33"/>
      <x v="18"/>
      <x v="11"/>
      <x v="204"/>
      <x/>
      <x/>
      <x v="185"/>
      <x v="186"/>
      <x/>
      <x/>
      <x v="1"/>
      <x/>
    </i>
    <i>
      <x v="34"/>
      <x v="19"/>
      <x v="11"/>
      <x v="204"/>
      <x/>
      <x/>
      <x v="186"/>
      <x v="188"/>
      <x/>
      <x/>
      <x v="1"/>
      <x/>
    </i>
    <i>
      <x v="35"/>
      <x v="20"/>
      <x v="11"/>
      <x v="204"/>
      <x/>
      <x/>
      <x v="188"/>
      <x v="189"/>
      <x/>
      <x/>
      <x v="1"/>
      <x/>
    </i>
    <i>
      <x v="36"/>
      <x v="21"/>
      <x v="11"/>
      <x v="204"/>
      <x/>
      <x/>
      <x v="189"/>
      <x v="190"/>
      <x/>
      <x/>
      <x v="1"/>
      <x/>
    </i>
    <i>
      <x v="37"/>
      <x v="22"/>
      <x v="11"/>
      <x v="422"/>
      <x/>
      <x/>
      <x v="190"/>
      <x v="191"/>
      <x/>
      <x/>
      <x v="1"/>
      <x/>
    </i>
    <i>
      <x v="38"/>
      <x v="23"/>
      <x v="11"/>
      <x v="203"/>
      <x/>
      <x/>
      <x v="191"/>
      <x v="192"/>
      <x/>
      <x/>
      <x v="1"/>
      <x/>
    </i>
    <i>
      <x v="39"/>
      <x v="24"/>
      <x v="11"/>
      <x v="202"/>
      <x/>
      <x/>
      <x v="192"/>
      <x v="193"/>
      <x/>
      <x/>
      <x v="1"/>
      <x/>
    </i>
    <i>
      <x v="40"/>
      <x v="25"/>
      <x v="11"/>
      <x v="202"/>
      <x/>
      <x/>
      <x v="193"/>
      <x v="194"/>
      <x/>
      <x/>
      <x v="1"/>
      <x/>
    </i>
    <i>
      <x v="41"/>
      <x v="26"/>
      <x v="11"/>
      <x v="202"/>
      <x/>
      <x/>
      <x v="194"/>
      <x v="195"/>
      <x/>
      <x/>
      <x v="1"/>
      <x/>
    </i>
    <i>
      <x v="42"/>
      <x v="27"/>
      <x v="11"/>
      <x v="202"/>
      <x/>
      <x/>
      <x v="195"/>
      <x v="196"/>
      <x/>
      <x/>
      <x v="1"/>
      <x/>
    </i>
    <i>
      <x v="43"/>
      <x v="28"/>
      <x v="11"/>
      <x v="202"/>
      <x/>
      <x/>
      <x v="196"/>
      <x v="197"/>
      <x/>
      <x/>
      <x v="1"/>
      <x/>
    </i>
    <i>
      <x v="44"/>
      <x v="29"/>
      <x v="11"/>
      <x v="202"/>
      <x/>
      <x/>
      <x v="197"/>
      <x v="198"/>
      <x/>
      <x/>
      <x v="1"/>
      <x/>
    </i>
    <i>
      <x v="45"/>
      <x v="30"/>
      <x v="11"/>
      <x v="203"/>
      <x/>
      <x/>
      <x v="198"/>
      <x v="199"/>
      <x/>
      <x/>
      <x v="1"/>
      <x/>
    </i>
    <i>
      <x v="46"/>
      <x v="31"/>
      <x v="11"/>
      <x v="103"/>
      <x v="9"/>
      <x/>
      <x v="180"/>
      <x v="181"/>
      <x/>
      <x/>
      <x v="1"/>
      <x/>
    </i>
    <i>
      <x v="47"/>
      <x v="31"/>
      <x v="11"/>
      <x/>
      <x v="9"/>
      <x/>
      <x v="199"/>
      <x v="200"/>
      <x/>
      <x/>
      <x v="1"/>
      <x/>
    </i>
    <i>
      <x v="48"/>
      <x v="110"/>
      <x v="11"/>
      <x v="443"/>
      <x/>
      <x/>
      <x v="200"/>
      <x v="205"/>
      <x v="177"/>
      <x v="181"/>
      <x v="1"/>
      <x/>
    </i>
    <i>
      <x v="49"/>
      <x v="32"/>
      <x v="11"/>
      <x v="395"/>
      <x/>
      <x/>
      <x v="205"/>
      <x v="207"/>
      <x/>
      <x/>
      <x v="1"/>
      <x v="1"/>
    </i>
    <i>
      <x v="50"/>
      <x v="111"/>
      <x v="11"/>
      <x v="57"/>
      <x/>
      <x/>
      <x v="206"/>
      <x v="206"/>
      <x v="182"/>
      <x v="182"/>
      <x v="1"/>
      <x/>
    </i>
    <i>
      <x v="51"/>
      <x v="112"/>
      <x v="11"/>
      <x v="209"/>
      <x/>
      <x/>
      <x v="207"/>
      <x v="208"/>
      <x v="186"/>
      <x v="185"/>
      <x v="1"/>
      <x/>
    </i>
    <i>
      <x v="52"/>
      <x v="153"/>
      <x v="11"/>
      <x v="147"/>
      <x v="10"/>
      <x/>
      <x/>
      <x/>
      <x v="184"/>
      <x v="183"/>
      <x/>
      <x/>
    </i>
    <i>
      <x v="53"/>
      <x v="154"/>
      <x v="11"/>
      <x v="364"/>
      <x v="10"/>
      <x/>
      <x/>
      <x/>
      <x v="185"/>
      <x v="184"/>
      <x/>
      <x/>
    </i>
    <i>
      <x v="54"/>
      <x v="154"/>
      <x v="11"/>
      <x/>
      <x v="10"/>
      <x/>
      <x/>
      <x/>
      <x v="187"/>
      <x v="186"/>
      <x/>
      <x/>
    </i>
    <i>
      <x v="55"/>
      <x v="33"/>
      <x v="11"/>
      <x v="9"/>
      <x/>
      <x/>
      <x v="208"/>
      <x v="211"/>
      <x/>
      <x/>
      <x v="1"/>
      <x/>
    </i>
    <i>
      <x v="56"/>
      <x v="155"/>
      <x v="11"/>
      <x v="158"/>
      <x v="10"/>
      <x/>
      <x/>
      <x/>
      <x v="188"/>
      <x v="189"/>
      <x/>
      <x/>
    </i>
    <i>
      <x v="57"/>
      <x v="114"/>
      <x v="11"/>
      <x v="123"/>
      <x v="5"/>
      <x/>
      <x v="210"/>
      <x v="214"/>
      <x v="189"/>
      <x v="190"/>
      <x v="1"/>
      <x/>
    </i>
    <i>
      <x v="58"/>
      <x v="34"/>
      <x v="11"/>
      <x v="356"/>
      <x/>
      <x/>
      <x v="212"/>
      <x v="212"/>
      <x/>
      <x/>
      <x v="1"/>
      <x v="1"/>
    </i>
    <i>
      <x v="59"/>
      <x v="35"/>
      <x v="11"/>
      <x v="359"/>
      <x/>
      <x/>
      <x v="213"/>
      <x v="213"/>
      <x/>
      <x/>
      <x v="1"/>
      <x v="1"/>
    </i>
    <i>
      <x v="60"/>
      <x v="36"/>
      <x v="11"/>
      <x v="112"/>
      <x/>
      <x/>
      <x v="214"/>
      <x v="215"/>
      <x/>
      <x/>
      <x v="1"/>
      <x v="1"/>
    </i>
    <i>
      <x v="61"/>
      <x v="156"/>
      <x v="11"/>
      <x v="140"/>
      <x v="10"/>
      <x/>
      <x/>
      <x/>
      <x v="192"/>
      <x v="192"/>
      <x/>
      <x/>
    </i>
    <i>
      <x v="62"/>
      <x v="37"/>
      <x v="11"/>
      <x v="64"/>
      <x/>
      <x/>
      <x v="216"/>
      <x v="217"/>
      <x/>
      <x/>
      <x v="1"/>
      <x v="1"/>
    </i>
    <i>
      <x v="63"/>
      <x v="38"/>
      <x v="11"/>
      <x v="9"/>
      <x/>
      <x/>
      <x v="217"/>
      <x v="219"/>
      <x/>
      <x/>
      <x v="1"/>
      <x v="1"/>
    </i>
    <i>
      <x v="64"/>
      <x v="38"/>
      <x v="11"/>
      <x/>
      <x/>
      <x/>
      <x/>
      <x/>
      <x/>
      <x/>
      <x v="1"/>
      <x/>
    </i>
    <i>
      <x v="65"/>
      <x v="113"/>
      <x v="11"/>
      <x v="156"/>
      <x/>
      <x/>
      <x v="218"/>
      <x v="218"/>
      <x v="193"/>
      <x v="195"/>
      <x v="1"/>
      <x v="1"/>
    </i>
    <i>
      <x v="66"/>
      <x v="115"/>
      <x v="11"/>
      <x v="419"/>
      <x/>
      <x/>
      <x v="219"/>
      <x v="220"/>
      <x v="196"/>
      <x v="197"/>
      <x v="1"/>
      <x v="1"/>
    </i>
    <i>
      <x v="67"/>
      <x v="39"/>
      <x v="11"/>
      <x v="448"/>
      <x/>
      <x/>
      <x v="220"/>
      <x v="222"/>
      <x/>
      <x/>
      <x v="1"/>
      <x/>
    </i>
    <i>
      <x v="68"/>
      <x v="40"/>
      <x v="11"/>
      <x v="16"/>
      <x/>
      <x/>
      <x v="221"/>
      <x v="224"/>
      <x/>
      <x/>
      <x v="1"/>
      <x v="1"/>
    </i>
    <i>
      <x v="69"/>
      <x v="40"/>
      <x v="11"/>
      <x/>
      <x/>
      <x/>
      <x v="226"/>
      <x v="230"/>
      <x/>
      <x/>
      <x v="1"/>
      <x/>
    </i>
    <i>
      <x v="70"/>
      <x v="157"/>
      <x v="11"/>
      <x v="305"/>
      <x v="10"/>
      <x/>
      <x v="224"/>
      <x v="226"/>
      <x v="198"/>
      <x v="199"/>
      <x/>
      <x v="1"/>
    </i>
    <i>
      <x v="71"/>
      <x v="117"/>
      <x v="11"/>
      <x v="402"/>
      <x/>
      <x/>
      <x v="228"/>
      <x v="231"/>
      <x v="200"/>
      <x v="203"/>
      <x v="1"/>
      <x/>
    </i>
    <i>
      <x v="72"/>
      <x v="41"/>
      <x v="11"/>
      <x v="494"/>
      <x/>
      <x/>
      <x v="231"/>
      <x v="241"/>
      <x/>
      <x/>
      <x v="1"/>
      <x v="1"/>
    </i>
    <i>
      <x v="73"/>
      <x v="116"/>
      <x v="11"/>
      <x v="89"/>
      <x/>
      <x/>
      <x/>
      <x/>
      <x v="204"/>
      <x v="214"/>
      <x v="1"/>
      <x/>
    </i>
    <i>
      <x v="74"/>
      <x v="44"/>
      <x v="11"/>
      <x v="25"/>
      <x/>
      <x/>
      <x v="242"/>
      <x v="242"/>
      <x/>
      <x/>
      <x v="1"/>
      <x/>
    </i>
    <i>
      <x v="75"/>
      <x v="42"/>
      <x v="11"/>
      <x v="175"/>
      <x/>
      <x/>
      <x v="243"/>
      <x v="243"/>
      <x/>
      <x/>
      <x v="1"/>
      <x v="1"/>
    </i>
    <i>
      <x v="76"/>
      <x v="43"/>
      <x v="11"/>
      <x v="71"/>
      <x/>
      <x/>
      <x v="244"/>
      <x v="244"/>
      <x/>
      <x/>
      <x v="1"/>
      <x/>
    </i>
    <i>
      <x v="77"/>
      <x v="45"/>
      <x v="11"/>
      <x v="391"/>
      <x/>
      <x/>
      <x v="245"/>
      <x v="245"/>
      <x/>
      <x/>
      <x v="1"/>
      <x v="1"/>
    </i>
    <i>
      <x v="78"/>
      <x v="2"/>
      <x v="11"/>
      <x v="31"/>
      <x/>
      <x/>
      <x v="241"/>
      <x v="251"/>
      <x/>
      <x/>
      <x v="1"/>
      <x/>
    </i>
    <i>
      <x v="79"/>
      <x v="158"/>
      <x v="11"/>
      <x v="31"/>
      <x v="10"/>
      <x/>
      <x/>
      <x/>
      <x v="215"/>
      <x v="218"/>
      <x/>
      <x/>
    </i>
    <i>
      <x v="80"/>
      <x v="118"/>
      <x v="11"/>
      <x v="46"/>
      <x/>
      <x/>
      <x v="246"/>
      <x v="252"/>
      <x/>
      <x/>
      <x v="1"/>
      <x v="1"/>
    </i>
    <i>
      <x v="81"/>
      <x v="46"/>
      <x v="11"/>
      <x v="218"/>
      <x/>
      <x/>
      <x/>
      <x/>
      <x v="218"/>
      <x v="219"/>
      <x v="1"/>
      <x v="1"/>
    </i>
    <i>
      <x v="82"/>
      <x v="47"/>
      <x v="11"/>
      <x v="400"/>
      <x v="5"/>
      <x/>
      <x/>
      <x/>
      <x v="219"/>
      <x v="220"/>
      <x v="1"/>
      <x/>
    </i>
    <i>
      <x v="83"/>
      <x v="48"/>
      <x v="11"/>
      <x v="450"/>
      <x v="5"/>
      <x/>
      <x/>
      <x/>
      <x v="221"/>
      <x v="221"/>
      <x v="1"/>
      <x/>
    </i>
    <i>
      <x v="84"/>
      <x v="49"/>
      <x v="11"/>
      <x v="107"/>
      <x v="7"/>
      <x/>
      <x/>
      <x/>
      <x v="222"/>
      <x v="222"/>
      <x v="1"/>
      <x/>
    </i>
    <i>
      <x v="85"/>
      <x v="119"/>
      <x v="11"/>
      <x v="31"/>
      <x/>
      <x/>
      <x v="250"/>
      <x v="253"/>
      <x v="220"/>
      <x v="223"/>
      <x v="1"/>
      <x v="1"/>
    </i>
    <i>
      <x v="86"/>
      <x v="120"/>
      <x v="11"/>
      <x v="31"/>
      <x/>
      <x/>
      <x v="251"/>
      <x v="254"/>
      <x v="224"/>
      <x v="227"/>
      <x v="1"/>
      <x v="1"/>
    </i>
    <i>
      <x v="87"/>
      <x v="50"/>
      <x v="11"/>
      <x v="496"/>
      <x/>
      <x/>
      <x/>
      <x/>
      <x v="223"/>
      <x v="224"/>
      <x v="1"/>
      <x/>
    </i>
    <i>
      <x v="88"/>
      <x v="51"/>
      <x v="11"/>
      <x v="440"/>
      <x/>
      <x/>
      <x/>
      <x/>
      <x v="225"/>
      <x v="225"/>
      <x v="1"/>
      <x/>
    </i>
    <i>
      <x v="89"/>
      <x v="52"/>
      <x v="11"/>
      <x v="152"/>
      <x/>
      <x/>
      <x/>
      <x/>
      <x v="226"/>
      <x v="226"/>
      <x v="1"/>
      <x/>
    </i>
    <i>
      <x v="90"/>
      <x v="53"/>
      <x v="11"/>
      <x v="15"/>
      <x/>
      <x/>
      <x/>
      <x/>
      <x v="227"/>
      <x v="228"/>
      <x v="1"/>
      <x/>
    </i>
    <i>
      <x v="91"/>
      <x v="54"/>
      <x v="11"/>
      <x v="22"/>
      <x/>
      <x/>
      <x/>
      <x/>
      <x v="229"/>
      <x v="229"/>
      <x v="1"/>
      <x v="1"/>
    </i>
    <i>
      <x v="92"/>
      <x v="55"/>
      <x v="11"/>
      <x v="219"/>
      <x/>
      <x/>
      <x/>
      <x/>
      <x v="230"/>
      <x v="230"/>
      <x v="1"/>
      <x v="1"/>
    </i>
    <i>
      <x v="93"/>
      <x v="56"/>
      <x v="11"/>
      <x v="227"/>
      <x/>
      <x/>
      <x/>
      <x/>
      <x v="231"/>
      <x v="232"/>
      <x v="1"/>
      <x/>
    </i>
    <i>
      <x v="94"/>
      <x v="121"/>
      <x v="11"/>
      <x v="31"/>
      <x/>
      <x/>
      <x v="252"/>
      <x v="255"/>
      <x v="228"/>
      <x v="231"/>
      <x v="1"/>
      <x v="1"/>
    </i>
    <i>
      <x v="95"/>
      <x v="129"/>
      <x v="11"/>
      <x v="263"/>
      <x/>
      <x/>
      <x v="253"/>
      <x v="256"/>
      <x v="232"/>
      <x v="233"/>
      <x v="1"/>
      <x/>
    </i>
    <i>
      <x v="96"/>
      <x v="57"/>
      <x v="11"/>
      <x v="283"/>
      <x/>
      <x/>
      <x/>
      <x/>
      <x v="233"/>
      <x v="236"/>
      <x v="1"/>
      <x/>
    </i>
    <i>
      <x v="97"/>
      <x v="122"/>
      <x v="11"/>
      <x v="50"/>
      <x/>
      <x/>
      <x v="254"/>
      <x v="257"/>
      <x v="234"/>
      <x v="234"/>
      <x v="1"/>
      <x v="1"/>
    </i>
    <i>
      <x v="98"/>
      <x v="127"/>
      <x v="11"/>
      <x v="70"/>
      <x/>
      <x/>
      <x v="255"/>
      <x v="258"/>
      <x v="235"/>
      <x v="235"/>
      <x v="1"/>
      <x/>
    </i>
    <i>
      <x v="99"/>
      <x v="128"/>
      <x v="11"/>
      <x v="70"/>
      <x/>
      <x/>
      <x v="256"/>
      <x v="259"/>
      <x v="236"/>
      <x v="237"/>
      <x v="1"/>
      <x/>
    </i>
    <i>
      <x v="100"/>
      <x v="159"/>
      <x v="11"/>
      <x v="305"/>
      <x v="10"/>
      <x/>
      <x/>
      <x/>
      <x v="237"/>
      <x v="238"/>
      <x/>
      <x v="1"/>
    </i>
    <i>
      <x v="101"/>
      <x v="58"/>
      <x v="11"/>
      <x v="69"/>
      <x/>
      <x/>
      <x v="257"/>
      <x v="260"/>
      <x/>
      <x/>
      <x v="1"/>
      <x/>
    </i>
    <i>
      <x v="102"/>
      <x v="59"/>
      <x v="11"/>
      <x v="68"/>
      <x/>
      <x/>
      <x v="258"/>
      <x v="261"/>
      <x/>
      <x/>
      <x v="1"/>
      <x/>
    </i>
    <i>
      <x v="103"/>
      <x v="160"/>
      <x v="11"/>
      <x v="480"/>
      <x v="10"/>
      <x/>
      <x/>
      <x/>
      <x v="238"/>
      <x v="239"/>
      <x/>
      <x/>
    </i>
    <i>
      <x v="104"/>
      <x v="161"/>
      <x v="11"/>
      <x v="174"/>
      <x v="10"/>
      <x/>
      <x/>
      <x/>
      <x v="239"/>
      <x v="240"/>
      <x/>
      <x/>
    </i>
    <i>
      <x v="105"/>
      <x v="162"/>
      <x v="11"/>
      <x v="20"/>
      <x v="10"/>
      <x/>
      <x/>
      <x/>
      <x v="240"/>
      <x v="241"/>
      <x/>
      <x/>
    </i>
    <i>
      <x v="106"/>
      <x v="60"/>
      <x v="11"/>
      <x v="236"/>
      <x/>
      <x/>
      <x v="259"/>
      <x v="262"/>
      <x/>
      <x/>
      <x v="1"/>
      <x v="1"/>
    </i>
    <i>
      <x v="107"/>
      <x v="61"/>
      <x v="11"/>
      <x v="148"/>
      <x/>
      <x/>
      <x v="260"/>
      <x v="263"/>
      <x/>
      <x/>
      <x v="1"/>
      <x v="1"/>
    </i>
    <i>
      <x v="108"/>
      <x v="163"/>
      <x v="11"/>
      <x v="134"/>
      <x v="10"/>
      <x/>
      <x/>
      <x/>
      <x v="241"/>
      <x v="242"/>
      <x/>
      <x/>
    </i>
    <i>
      <x v="109"/>
      <x v="62"/>
      <x v="11"/>
      <x v="23"/>
      <x/>
      <x/>
      <x v="261"/>
      <x v="266"/>
      <x/>
      <x/>
      <x v="1"/>
      <x v="1"/>
    </i>
    <i>
      <x v="110"/>
      <x v="164"/>
      <x v="11"/>
      <x v="150"/>
      <x v="10"/>
      <x/>
      <x/>
      <x/>
      <x v="242"/>
      <x v="243"/>
      <x/>
      <x/>
    </i>
    <i>
      <x v="111"/>
      <x v="165"/>
      <x v="11"/>
      <x v="231"/>
      <x v="10"/>
      <x/>
      <x v="262"/>
      <x v="264"/>
      <x v="243"/>
      <x v="244"/>
      <x/>
      <x/>
    </i>
    <i>
      <x v="112"/>
      <x v="130"/>
      <x v="11"/>
      <x v="482"/>
      <x/>
      <x/>
      <x v="263"/>
      <x v="265"/>
      <x v="244"/>
      <x v="245"/>
      <x v="1"/>
      <x/>
    </i>
    <i>
      <x v="113"/>
      <x v="131"/>
      <x v="11"/>
      <x v="116"/>
      <x/>
      <x/>
      <x v="264"/>
      <x v="268"/>
      <x v="245"/>
      <x v="246"/>
      <x v="1"/>
      <x/>
    </i>
    <i>
      <x v="114"/>
      <x v="63"/>
      <x v="11"/>
      <x v="217"/>
      <x/>
      <x/>
      <x v="265"/>
      <x v="267"/>
      <x/>
      <x/>
      <x v="1"/>
      <x/>
    </i>
    <i>
      <x v="115"/>
      <x v="64"/>
      <x v="11"/>
      <x v="327"/>
      <x/>
      <x/>
      <x v="268"/>
      <x v="270"/>
      <x/>
      <x/>
      <x v="1"/>
      <x v="1"/>
    </i>
    <i>
      <x v="116"/>
      <x v="65"/>
      <x v="11"/>
      <x v="241"/>
      <x/>
      <x/>
      <x v="266"/>
      <x v="269"/>
      <x/>
      <x/>
      <x v="1"/>
      <x/>
    </i>
    <i>
      <x v="117"/>
      <x v="132"/>
      <x v="11"/>
      <x v="216"/>
      <x v="5"/>
      <x/>
      <x v="267"/>
      <x v="278"/>
      <x v="246"/>
      <x v="247"/>
      <x v="1"/>
      <x/>
    </i>
    <i>
      <x v="118"/>
      <x v="66"/>
      <x v="11"/>
      <x v="332"/>
      <x/>
      <x/>
      <x v="270"/>
      <x v="271"/>
      <x/>
      <x/>
      <x v="1"/>
      <x/>
    </i>
    <i>
      <x v="119"/>
      <x v="67"/>
      <x v="11"/>
      <x v="404"/>
      <x/>
      <x/>
      <x v="271"/>
      <x v="272"/>
      <x/>
      <x/>
      <x v="1"/>
      <x/>
    </i>
    <i>
      <x v="120"/>
      <x v="68"/>
      <x v="11"/>
      <x v="105"/>
      <x/>
      <x/>
      <x v="269"/>
      <x v="273"/>
      <x/>
      <x/>
      <x v="1"/>
      <x/>
    </i>
    <i>
      <x v="121"/>
      <x v="69"/>
      <x v="11"/>
      <x v="151"/>
      <x/>
      <x/>
      <x v="273"/>
      <x v="274"/>
      <x/>
      <x/>
      <x v="1"/>
      <x/>
    </i>
    <i>
      <x v="122"/>
      <x v="70"/>
      <x v="11"/>
      <x v="194"/>
      <x/>
      <x/>
      <x v="274"/>
      <x v="275"/>
      <x/>
      <x/>
      <x v="1"/>
      <x/>
    </i>
    <i>
      <x v="123"/>
      <x v="71"/>
      <x v="11"/>
      <x v="380"/>
      <x/>
      <x/>
      <x v="275"/>
      <x v="276"/>
      <x/>
      <x/>
      <x v="1"/>
      <x/>
    </i>
    <i>
      <x v="124"/>
      <x v="72"/>
      <x v="11"/>
      <x v="201"/>
      <x/>
      <x/>
      <x v="276"/>
      <x v="277"/>
      <x/>
      <x/>
      <x v="1"/>
      <x/>
    </i>
    <i>
      <x v="125"/>
      <x v="73"/>
      <x v="11"/>
      <x v="390"/>
      <x/>
      <x/>
      <x v="277"/>
      <x v="279"/>
      <x/>
      <x/>
      <x v="1"/>
      <x/>
    </i>
    <i>
      <x v="126"/>
      <x v="74"/>
      <x v="11"/>
      <x v="248"/>
      <x/>
      <x/>
      <x v="279"/>
      <x v="280"/>
      <x/>
      <x/>
      <x v="1"/>
      <x/>
    </i>
    <i>
      <x v="127"/>
      <x v="75"/>
      <x v="11"/>
      <x v="104"/>
      <x v="7"/>
      <x/>
      <x v="280"/>
      <x v="281"/>
      <x/>
      <x/>
      <x v="1"/>
      <x/>
    </i>
    <i>
      <x v="128"/>
      <x v="76"/>
      <x v="11"/>
      <x v="169"/>
      <x/>
      <x/>
      <x v="281"/>
      <x v="282"/>
      <x/>
      <x/>
      <x v="1"/>
      <x/>
    </i>
    <i>
      <x v="129"/>
      <x v="78"/>
      <x v="11"/>
      <x v="102"/>
      <x v="4"/>
      <x/>
      <x v="282"/>
      <x v="283"/>
      <x/>
      <x/>
      <x v="1"/>
      <x/>
    </i>
    <i>
      <x v="130"/>
      <x v="77"/>
      <x v="11"/>
      <x v="102"/>
      <x v="4"/>
      <x/>
      <x v="283"/>
      <x v="284"/>
      <x/>
      <x/>
      <x v="1"/>
      <x/>
    </i>
    <i>
      <x v="131"/>
      <x v="79"/>
      <x v="11"/>
      <x v="435"/>
      <x/>
      <x/>
      <x v="284"/>
      <x v="285"/>
      <x/>
      <x/>
      <x v="1"/>
      <x/>
    </i>
    <i>
      <x v="132"/>
      <x v="80"/>
      <x v="11"/>
      <x v="41"/>
      <x/>
      <x/>
      <x v="285"/>
      <x v="286"/>
      <x/>
      <x/>
      <x v="1"/>
      <x/>
    </i>
    <i>
      <x v="133"/>
      <x v="81"/>
      <x v="11"/>
      <x v="144"/>
      <x/>
      <x/>
      <x v="286"/>
      <x v="287"/>
      <x/>
      <x/>
      <x v="1"/>
      <x/>
    </i>
    <i>
      <x v="134"/>
      <x v="82"/>
      <x v="11"/>
      <x v="130"/>
      <x/>
      <x/>
      <x v="287"/>
      <x v="288"/>
      <x/>
      <x/>
      <x v="1"/>
      <x v="1"/>
    </i>
    <i>
      <x v="135"/>
      <x v="83"/>
      <x v="11"/>
      <x v="447"/>
      <x/>
      <x/>
      <x v="288"/>
      <x v="289"/>
      <x/>
      <x/>
      <x v="1"/>
      <x v="1"/>
    </i>
    <i>
      <x v="136"/>
      <x v="84"/>
      <x v="11"/>
      <x v="418"/>
      <x v="5"/>
      <x/>
      <x v="289"/>
      <x v="296"/>
      <x/>
      <x/>
      <x v="1"/>
      <x/>
    </i>
    <i>
      <x v="137"/>
      <x v="133"/>
      <x v="11"/>
      <x v="49"/>
      <x v="5"/>
      <x/>
      <x v="278"/>
      <x v="293"/>
      <x v="248"/>
      <x v="254"/>
      <x v="1"/>
      <x v="1"/>
    </i>
    <i>
      <x v="138"/>
      <x v="134"/>
      <x v="11"/>
      <x v="49"/>
      <x v="5"/>
      <x/>
      <x v="293"/>
      <x v="294"/>
      <x v="254"/>
      <x v="255"/>
      <x v="1"/>
      <x v="1"/>
    </i>
    <i>
      <x v="139"/>
      <x v="135"/>
      <x v="11"/>
      <x v="386"/>
      <x v="5"/>
      <x/>
      <x v="469"/>
      <x v="474"/>
      <x v="520"/>
      <x v="522"/>
      <x v="1"/>
      <x/>
    </i>
    <i>
      <x v="140"/>
      <x v="136"/>
      <x v="11"/>
      <x v="215"/>
      <x v="5"/>
      <x/>
      <x v="295"/>
      <x v="297"/>
      <x v="256"/>
      <x v="257"/>
      <x v="1"/>
      <x v="1"/>
    </i>
    <i>
      <x v="141"/>
      <x v="137"/>
      <x v="11"/>
      <x v="385"/>
      <x v="5"/>
      <x/>
      <x v="297"/>
      <x v="299"/>
      <x v="258"/>
      <x v="258"/>
      <x v="1"/>
      <x v="1"/>
    </i>
    <i>
      <x v="142"/>
      <x v="137"/>
      <x v="11"/>
      <x/>
      <x v="5"/>
      <x/>
      <x v="299"/>
      <x v="300"/>
      <x v="260"/>
      <x v="260"/>
      <x v="1"/>
      <x/>
    </i>
    <i>
      <x v="143"/>
      <x v="85"/>
      <x v="11"/>
      <x v="307"/>
      <x v="5"/>
      <x/>
      <x v="296"/>
      <x v="298"/>
      <x/>
      <x/>
      <x v="1"/>
      <x/>
    </i>
    <i>
      <x v="144"/>
      <x v="86"/>
      <x v="11"/>
      <x v="146"/>
      <x/>
      <x/>
      <x v="298"/>
      <x v="301"/>
      <x/>
      <x/>
      <x v="1"/>
      <x/>
    </i>
    <i>
      <x v="145"/>
      <x v="138"/>
      <x v="11"/>
      <x v="264"/>
      <x/>
      <x/>
      <x v="300"/>
      <x v="302"/>
      <x v="261"/>
      <x v="261"/>
      <x v="1"/>
      <x/>
    </i>
    <i>
      <x v="146"/>
      <x v="139"/>
      <x v="11"/>
      <x v="362"/>
      <x/>
      <x/>
      <x v="302"/>
      <x v="304"/>
      <x v="262"/>
      <x v="262"/>
      <x v="1"/>
      <x/>
    </i>
    <i>
      <x v="147"/>
      <x v="140"/>
      <x v="11"/>
      <x v="361"/>
      <x/>
      <x/>
      <x v="304"/>
      <x v="307"/>
      <x v="263"/>
      <x v="264"/>
      <x v="1"/>
      <x/>
    </i>
    <i>
      <x v="148"/>
      <x v="87"/>
      <x v="11"/>
      <x v="463"/>
      <x/>
      <x/>
      <x v="301"/>
      <x v="303"/>
      <x/>
      <x/>
      <x v="1"/>
      <x/>
    </i>
    <i>
      <x v="149"/>
      <x v="88"/>
      <x v="11"/>
      <x v="292"/>
      <x v="5"/>
      <x/>
      <x v="303"/>
      <x v="306"/>
      <x/>
      <x/>
      <x v="1"/>
      <x/>
    </i>
    <i>
      <x v="150"/>
      <x v="89"/>
      <x v="11"/>
      <x v="137"/>
      <x/>
      <x/>
      <x v="306"/>
      <x v="308"/>
      <x/>
      <x/>
      <x v="1"/>
      <x v="1"/>
    </i>
    <i>
      <x v="151"/>
      <x v="90"/>
      <x v="11"/>
      <x v="154"/>
      <x/>
      <x/>
      <x v="308"/>
      <x v="309"/>
      <x/>
      <x/>
      <x v="1"/>
      <x v="1"/>
    </i>
    <i>
      <x v="152"/>
      <x v="91"/>
      <x v="11"/>
      <x v="473"/>
      <x/>
      <x/>
      <x v="309"/>
      <x v="310"/>
      <x/>
      <x/>
      <x v="1"/>
      <x v="1"/>
    </i>
    <i>
      <x v="153"/>
      <x v="92"/>
      <x v="11"/>
      <x v="473"/>
      <x/>
      <x/>
      <x v="310"/>
      <x v="313"/>
      <x/>
      <x/>
      <x v="1"/>
      <x/>
    </i>
    <i>
      <x v="154"/>
      <x v="93"/>
      <x v="11"/>
      <x v="154"/>
      <x/>
      <x/>
      <x v="313"/>
      <x v="315"/>
      <x/>
      <x/>
      <x v="1"/>
      <x v="1"/>
    </i>
    <i>
      <x v="155"/>
      <x v="141"/>
      <x v="11"/>
      <x v="266"/>
      <x/>
      <x/>
      <x v="307"/>
      <x v="316"/>
      <x v="265"/>
      <x v="267"/>
      <x v="1"/>
      <x v="1"/>
    </i>
    <i>
      <x v="156"/>
      <x v="166"/>
      <x v="11"/>
      <x v="145"/>
      <x v="10"/>
      <x/>
      <x/>
      <x/>
      <x v="268"/>
      <x v="269"/>
      <x/>
      <x/>
    </i>
    <i>
      <x v="157"/>
      <x v="167"/>
      <x v="11"/>
      <x v="225"/>
      <x v="10"/>
      <x/>
      <x/>
      <x/>
      <x v="270"/>
      <x v="272"/>
      <x/>
      <x/>
    </i>
    <i>
      <x v="158"/>
      <x v="94"/>
      <x v="11"/>
      <x v="137"/>
      <x/>
      <x/>
      <x v="315"/>
      <x v="320"/>
      <x/>
      <x/>
      <x v="1"/>
      <x v="1"/>
    </i>
    <i>
      <x v="159"/>
      <x v="95"/>
      <x v="11"/>
      <x v="226"/>
      <x/>
      <x/>
      <x v="319"/>
      <x v="326"/>
      <x/>
      <x/>
      <x v="1"/>
      <x/>
    </i>
    <i>
      <x v="160"/>
      <x v="168"/>
      <x v="11"/>
      <x v="63"/>
      <x v="10"/>
      <x/>
      <x/>
      <x/>
      <x v="273"/>
      <x v="273"/>
      <x/>
      <x/>
    </i>
    <i>
      <x v="161"/>
      <x v="169"/>
      <x v="11"/>
      <x v="30"/>
      <x v="10"/>
      <x/>
      <x/>
      <x/>
      <x v="274"/>
      <x v="276"/>
      <x/>
      <x/>
    </i>
    <i>
      <x v="162"/>
      <x v="170"/>
      <x v="11"/>
      <x v="77"/>
      <x v="10"/>
      <x/>
      <x/>
      <x/>
      <x v="277"/>
      <x v="277"/>
      <x/>
      <x/>
    </i>
    <i>
      <x v="163"/>
      <x v="142"/>
      <x v="11"/>
      <x v="287"/>
      <x/>
      <x/>
      <x v="324"/>
      <x v="325"/>
      <x v="278"/>
      <x v="279"/>
      <x v="1"/>
      <x/>
    </i>
    <i>
      <x v="164"/>
      <x v="171"/>
      <x v="11"/>
      <x v="457"/>
      <x v="10"/>
      <x/>
      <x/>
      <x/>
      <x v="280"/>
      <x v="280"/>
      <x/>
      <x/>
    </i>
    <i>
      <x v="165"/>
      <x v="172"/>
      <x v="11"/>
      <x v="406"/>
      <x v="10"/>
      <x/>
      <x/>
      <x/>
      <x v="281"/>
      <x v="281"/>
      <x/>
      <x/>
    </i>
    <i>
      <x v="166"/>
      <x v="173"/>
      <x v="11"/>
      <x v="6"/>
      <x v="10"/>
      <x/>
      <x/>
      <x/>
      <x v="282"/>
      <x v="282"/>
      <x/>
      <x/>
    </i>
    <i>
      <x v="167"/>
      <x v="96"/>
      <x v="11"/>
      <x v="317"/>
      <x/>
      <x/>
      <x v="325"/>
      <x v="329"/>
      <x/>
      <x/>
      <x v="1"/>
      <x v="1"/>
    </i>
    <i>
      <x v="168"/>
      <x v="174"/>
      <x v="11"/>
      <x v="62"/>
      <x v="10"/>
      <x/>
      <x/>
      <x/>
      <x v="283"/>
      <x v="283"/>
      <x/>
      <x/>
    </i>
    <i>
      <x v="169"/>
      <x v="175"/>
      <x v="11"/>
      <x v="182"/>
      <x v="10"/>
      <x/>
      <x/>
      <x/>
      <x v="284"/>
      <x v="284"/>
      <x/>
      <x/>
    </i>
    <i>
      <x v="170"/>
      <x v="176"/>
      <x v="11"/>
      <x v="350"/>
      <x v="10"/>
      <x/>
      <x/>
      <x/>
      <x v="285"/>
      <x v="286"/>
      <x/>
      <x/>
    </i>
    <i>
      <x v="171"/>
      <x v="177"/>
      <x v="11"/>
      <x v="401"/>
      <x v="10"/>
      <x/>
      <x/>
      <x/>
      <x v="287"/>
      <x v="287"/>
      <x/>
      <x/>
    </i>
    <i>
      <x v="172"/>
      <x v="178"/>
      <x v="11"/>
      <x v="58"/>
      <x v="10"/>
      <x/>
      <x/>
      <x/>
      <x v="288"/>
      <x v="288"/>
      <x/>
      <x/>
    </i>
    <i>
      <x v="173"/>
      <x v="179"/>
      <x v="11"/>
      <x v="406"/>
      <x v="10"/>
      <x/>
      <x/>
      <x/>
      <x v="289"/>
      <x v="289"/>
      <x/>
      <x/>
    </i>
    <i>
      <x v="174"/>
      <x v="180"/>
      <x v="11"/>
      <x v="17"/>
      <x v="10"/>
      <x/>
      <x/>
      <x/>
      <x v="290"/>
      <x v="290"/>
      <x/>
      <x/>
    </i>
    <i>
      <x v="175"/>
      <x v="181"/>
      <x v="11"/>
      <x v="196"/>
      <x v="10"/>
      <x/>
      <x/>
      <x/>
      <x v="291"/>
      <x v="291"/>
      <x/>
      <x/>
    </i>
    <i>
      <x v="176"/>
      <x v="97"/>
      <x v="11"/>
      <x v="418"/>
      <x v="5"/>
      <x/>
      <x v="327"/>
      <x v="331"/>
      <x/>
      <x/>
      <x v="1"/>
      <x/>
    </i>
    <i>
      <x v="177"/>
      <x v="98"/>
      <x v="11"/>
      <x v="452"/>
      <x/>
      <x/>
      <x v="330"/>
      <x v="334"/>
      <x/>
      <x/>
      <x v="1"/>
      <x/>
    </i>
    <i>
      <x v="178"/>
      <x v="99"/>
      <x v="11"/>
      <x v="468"/>
      <x/>
      <x/>
      <x v="333"/>
      <x v="335"/>
      <x/>
      <x/>
      <x v="1"/>
      <x/>
    </i>
    <i>
      <x v="179"/>
      <x v="143"/>
      <x v="11"/>
      <x v="468"/>
      <x/>
      <x/>
      <x v="329"/>
      <x v="337"/>
      <x v="292"/>
      <x v="293"/>
      <x v="1"/>
      <x/>
    </i>
    <i>
      <x v="180"/>
      <x v="144"/>
      <x v="11"/>
      <x v="434"/>
      <x/>
      <x/>
      <x v="336"/>
      <x v="339"/>
      <x v="294"/>
      <x v="294"/>
      <x v="1"/>
      <x/>
    </i>
    <i>
      <x v="181"/>
      <x v="100"/>
      <x v="11"/>
      <x v="469"/>
      <x/>
      <x/>
      <x v="334"/>
      <x v="338"/>
      <x/>
      <x/>
      <x v="1"/>
      <x/>
    </i>
    <i>
      <x v="182"/>
      <x v="101"/>
      <x v="11"/>
      <x v="65"/>
      <x v="5"/>
      <x/>
      <x v="337"/>
      <x v="343"/>
      <x/>
      <x/>
      <x v="1"/>
      <x/>
    </i>
    <i>
      <x v="183"/>
      <x v="103"/>
      <x v="11"/>
      <x v="149"/>
      <x/>
      <x/>
      <x v="338"/>
      <x v="340"/>
      <x/>
      <x/>
      <x v="1"/>
      <x/>
    </i>
    <i>
      <x v="184"/>
      <x v="186"/>
      <x v="11"/>
      <x v="149"/>
      <x v="10"/>
      <x/>
      <x/>
      <x/>
      <x v="295"/>
      <x v="295"/>
      <x/>
      <x/>
    </i>
    <i>
      <x v="185"/>
      <x v="145"/>
      <x v="11"/>
      <x v="237"/>
      <x/>
      <x/>
      <x v="339"/>
      <x v="341"/>
      <x v="296"/>
      <x v="296"/>
      <x v="1"/>
      <x v="1"/>
    </i>
    <i>
      <x v="186"/>
      <x v="146"/>
      <x v="11"/>
      <x v="312"/>
      <x/>
      <x/>
      <x v="340"/>
      <x v="344"/>
      <x v="297"/>
      <x v="297"/>
      <x v="1"/>
      <x/>
    </i>
    <i>
      <x v="187"/>
      <x v="182"/>
      <x v="11"/>
      <x v="339"/>
      <x v="10"/>
      <x/>
      <x/>
      <x/>
      <x v="300"/>
      <x v="300"/>
      <x/>
      <x/>
    </i>
    <i>
      <x v="188"/>
      <x v="184"/>
      <x v="11"/>
      <x v="416"/>
      <x v="10"/>
      <x/>
      <x/>
      <x/>
      <x v="302"/>
      <x v="301"/>
      <x/>
      <x/>
    </i>
    <i>
      <x v="189"/>
      <x v="147"/>
      <x v="11"/>
      <x v="328"/>
      <x/>
      <x/>
      <x/>
      <x/>
      <x v="299"/>
      <x v="298"/>
      <x v="1"/>
      <x/>
    </i>
    <i>
      <x v="190"/>
      <x v="183"/>
      <x v="11"/>
      <x v="106"/>
      <x v="10"/>
      <x/>
      <x/>
      <x/>
      <x v="301"/>
      <x v="299"/>
      <x/>
      <x/>
    </i>
    <i>
      <x v="191"/>
      <x v="183"/>
      <x v="11"/>
      <x/>
      <x v="10"/>
      <x/>
      <x/>
      <x/>
      <x v="303"/>
      <x v="301"/>
      <x/>
      <x/>
    </i>
    <i>
      <x v="192"/>
      <x v="185"/>
      <x v="11"/>
      <x v="278"/>
      <x v="10"/>
      <x/>
      <x/>
      <x/>
      <x v="304"/>
      <x v="302"/>
      <x/>
      <x/>
    </i>
    <i>
      <x v="193"/>
      <x v="102"/>
      <x v="11"/>
      <x v="143"/>
      <x/>
      <x/>
      <x v="342"/>
      <x v="345"/>
      <x/>
      <x/>
      <x v="1"/>
      <x/>
    </i>
    <i>
      <x v="194"/>
      <x v="102"/>
      <x v="11"/>
      <x/>
      <x/>
      <x/>
      <x/>
      <x v="3"/>
      <x/>
      <x/>
      <x v="1"/>
      <x/>
    </i>
    <i>
      <x v="195"/>
      <x v="187"/>
      <x v="11"/>
      <x v="217"/>
      <x/>
      <x/>
      <x v="451"/>
      <x v="454"/>
      <x v="504"/>
      <x v="505"/>
      <x v="1"/>
      <x/>
    </i>
    <i>
      <x v="196"/>
      <x v="188"/>
      <x v="11"/>
      <x v="198"/>
      <x/>
      <x/>
      <x v="452"/>
      <x v="455"/>
      <x v="505"/>
      <x v="506"/>
      <x v="1"/>
      <x v="1"/>
    </i>
    <i>
      <x v="197"/>
      <x v="189"/>
      <x v="11"/>
      <x v="256"/>
      <x/>
      <x/>
      <x v="453"/>
      <x v="456"/>
      <x v="506"/>
      <x v="508"/>
      <x v="1"/>
      <x v="1"/>
    </i>
    <i>
      <x v="198"/>
      <x v="190"/>
      <x v="11"/>
      <x v="307"/>
      <x v="5"/>
      <x/>
      <x v="455"/>
      <x v="458"/>
      <x v="508"/>
      <x v="509"/>
      <x v="1"/>
      <x/>
    </i>
    <i>
      <x v="199"/>
      <x v="191"/>
      <x v="11"/>
      <x v="308"/>
      <x v="5"/>
      <x/>
      <x v="454"/>
      <x v="457"/>
      <x v="507"/>
      <x v="507"/>
      <x v="1"/>
      <x/>
    </i>
    <i>
      <x v="200"/>
      <x v="191"/>
      <x v="11"/>
      <x/>
      <x v="5"/>
      <x/>
      <x v="456"/>
      <x v="459"/>
      <x v="509"/>
      <x v="510"/>
      <x v="1"/>
      <x/>
    </i>
    <i>
      <x v="201"/>
      <x v="192"/>
      <x v="11"/>
      <x v="478"/>
      <x/>
      <x/>
      <x v="457"/>
      <x v="460"/>
      <x v="510"/>
      <x v="511"/>
      <x v="1"/>
      <x/>
    </i>
    <i>
      <x v="202"/>
      <x v="193"/>
      <x v="11"/>
      <x v="424"/>
      <x/>
      <x/>
      <x v="458"/>
      <x v="461"/>
      <x v="511"/>
      <x v="512"/>
      <x v="1"/>
      <x/>
    </i>
    <i>
      <x v="203"/>
      <x v="194"/>
      <x v="11"/>
      <x v="423"/>
      <x/>
      <x/>
      <x v="149"/>
      <x v="152"/>
      <x v="512"/>
      <x v="513"/>
      <x v="1"/>
      <x v="1"/>
    </i>
    <i>
      <x v="204"/>
      <x v="195"/>
      <x v="11"/>
      <x v="423"/>
      <x/>
      <x/>
      <x v="459"/>
      <x v="462"/>
      <x/>
      <x/>
      <x v="1"/>
      <x/>
    </i>
    <i>
      <x v="205"/>
      <x v="195"/>
      <x v="11"/>
      <x/>
      <x/>
      <x/>
      <x v="152"/>
      <x v="161"/>
      <x/>
      <x/>
      <x v="1"/>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7">
    <format dxfId="98">
      <pivotArea dataOnly="0" labelOnly="1" outline="0" fieldPosition="0">
        <references count="1">
          <reference field="4294967294" count="2">
            <x v="0"/>
            <x v="1"/>
          </reference>
        </references>
      </pivotArea>
    </format>
    <format dxfId="97">
      <pivotArea field="9" type="button" dataOnly="0" labelOnly="1" outline="0" axis="axisRow" fieldPosition="6"/>
    </format>
    <format dxfId="96">
      <pivotArea field="10" type="button" dataOnly="0" labelOnly="1" outline="0" axis="axisRow" fieldPosition="7"/>
    </format>
    <format dxfId="95">
      <pivotArea field="12" type="button" dataOnly="0" labelOnly="1" outline="0" axis="axisRow" fieldPosition="8"/>
    </format>
    <format dxfId="94">
      <pivotArea field="13" type="button" dataOnly="0" labelOnly="1" outline="0" axis="axisRow" fieldPosition="9"/>
    </format>
    <format dxfId="93">
      <pivotArea outline="0" collapsedLevelsAreSubtotals="1" fieldPosition="0"/>
    </format>
    <format dxfId="9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A4C0C2A-225B-4994-B0DD-5831704B5158}"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00">
    <i>
      <x v="206"/>
      <x v="207"/>
      <x v="11"/>
      <x v="53"/>
      <x/>
      <x/>
      <x v="7"/>
      <x v="14"/>
      <x v="4"/>
      <x v="9"/>
      <x v="1"/>
      <x v="1"/>
    </i>
    <i>
      <x v="207"/>
      <x v="196"/>
      <x v="11"/>
      <x v="60"/>
      <x/>
      <x/>
      <x v="5"/>
      <x v="6"/>
      <x/>
      <x/>
      <x v="1"/>
      <x/>
    </i>
    <i>
      <x v="208"/>
      <x v="208"/>
      <x v="11"/>
      <x v="97"/>
      <x/>
      <x/>
      <x v="14"/>
      <x v="32"/>
      <x v="10"/>
      <x v="16"/>
      <x v="1"/>
      <x v="1"/>
    </i>
    <i>
      <x v="209"/>
      <x v="209"/>
      <x v="11"/>
      <x v="98"/>
      <x/>
      <x/>
      <x v="23"/>
      <x v="37"/>
      <x v="17"/>
      <x v="25"/>
      <x v="1"/>
      <x v="1"/>
    </i>
    <i>
      <x v="210"/>
      <x v="210"/>
      <x v="11"/>
      <x v="374"/>
      <x/>
      <x/>
      <x v="33"/>
      <x v="39"/>
      <x v="28"/>
      <x v="28"/>
      <x v="1"/>
      <x v="1"/>
    </i>
    <i>
      <x v="211"/>
      <x v="211"/>
      <x v="11"/>
      <x v="54"/>
      <x/>
      <x/>
      <x v="40"/>
      <x v="42"/>
      <x v="27"/>
      <x v="31"/>
      <x v="1"/>
      <x v="1"/>
    </i>
    <i>
      <x v="212"/>
      <x v="197"/>
      <x v="11"/>
      <x v="490"/>
      <x/>
      <x/>
      <x v="39"/>
      <x v="40"/>
      <x/>
      <x/>
      <x v="1"/>
      <x/>
    </i>
    <i>
      <x v="213"/>
      <x v="212"/>
      <x v="11"/>
      <x v="8"/>
      <x/>
      <x/>
      <x v="41"/>
      <x v="45"/>
      <x v="32"/>
      <x v="34"/>
      <x v="1"/>
      <x/>
    </i>
    <i>
      <x v="214"/>
      <x v="198"/>
      <x v="11"/>
      <x v="273"/>
      <x/>
      <x/>
      <x v="44"/>
      <x v="44"/>
      <x/>
      <x/>
      <x v="1"/>
      <x/>
    </i>
    <i>
      <x v="215"/>
      <x v="213"/>
      <x v="11"/>
      <x v="78"/>
      <x/>
      <x v="1"/>
      <x v="75"/>
      <x v="79"/>
      <x v="55"/>
      <x v="57"/>
      <x v="1"/>
      <x v="1"/>
    </i>
    <i>
      <x v="216"/>
      <x v="214"/>
      <x v="11"/>
      <x v="78"/>
      <x v="6"/>
      <x v="1"/>
      <x v="76"/>
      <x v="78"/>
      <x/>
      <x/>
      <x v="1"/>
      <x/>
    </i>
    <i>
      <x v="217"/>
      <x v="270"/>
      <x v="11"/>
      <x v="78"/>
      <x v="10"/>
      <x v="1"/>
      <x/>
      <x/>
      <x v="56"/>
      <x v="56"/>
      <x/>
      <x v="1"/>
    </i>
    <i>
      <x v="218"/>
      <x v="271"/>
      <x v="11"/>
      <x v="369"/>
      <x v="10"/>
      <x v="1"/>
      <x/>
      <x/>
      <x v="57"/>
      <x v="58"/>
      <x/>
      <x/>
    </i>
    <i>
      <x v="219"/>
      <x v="272"/>
      <x v="11"/>
      <x v="153"/>
      <x v="10"/>
      <x v="1"/>
      <x/>
      <x/>
      <x v="58"/>
      <x v="60"/>
      <x/>
      <x/>
    </i>
    <i>
      <x v="220"/>
      <x v="215"/>
      <x v="11"/>
      <x v="78"/>
      <x/>
      <x v="1"/>
      <x v="77"/>
      <x v="80"/>
      <x v="60"/>
      <x v="61"/>
      <x v="1"/>
      <x v="1"/>
    </i>
    <i>
      <x v="221"/>
      <x v="216"/>
      <x v="11"/>
      <x v="78"/>
      <x/>
      <x v="1"/>
      <x v="78"/>
      <x v="83"/>
      <x v="61"/>
      <x v="62"/>
      <x v="1"/>
      <x v="1"/>
    </i>
    <i>
      <x v="222"/>
      <x v="217"/>
      <x v="11"/>
      <x v="78"/>
      <x/>
      <x v="1"/>
      <x v="81"/>
      <x v="86"/>
      <x v="62"/>
      <x v="67"/>
      <x v="1"/>
      <x v="1"/>
    </i>
    <i>
      <x v="223"/>
      <x v="273"/>
      <x v="11"/>
      <x v="436"/>
      <x v="10"/>
      <x v="1"/>
      <x/>
      <x/>
      <x v="64"/>
      <x v="65"/>
      <x/>
      <x/>
    </i>
    <i>
      <x v="224"/>
      <x v="273"/>
      <x v="11"/>
      <x/>
      <x v="10"/>
      <x v="1"/>
      <x/>
      <x/>
      <x v="63"/>
      <x v="63"/>
      <x/>
      <x/>
    </i>
    <i>
      <x v="225"/>
      <x v="218"/>
      <x v="11"/>
      <x v="72"/>
      <x/>
      <x v="1"/>
      <x v="84"/>
      <x v="87"/>
      <x v="67"/>
      <x v="70"/>
      <x v="1"/>
      <x v="1"/>
    </i>
    <i>
      <x v="226"/>
      <x v="218"/>
      <x v="11"/>
      <x/>
      <x/>
      <x v="1"/>
      <x v="86"/>
      <x v="89"/>
      <x/>
      <x/>
      <x v="1"/>
      <x/>
    </i>
    <i>
      <x v="227"/>
      <x v="218"/>
      <x v="11"/>
      <x/>
      <x/>
      <x v="1"/>
      <x v="89"/>
      <x v="92"/>
      <x/>
      <x/>
      <x v="1"/>
      <x/>
    </i>
    <i>
      <x v="228"/>
      <x v="219"/>
      <x v="11"/>
      <x v="286"/>
      <x/>
      <x v="1"/>
      <x v="87"/>
      <x v="90"/>
      <x/>
      <x/>
      <x v="1"/>
      <x v="1"/>
    </i>
    <i>
      <x v="229"/>
      <x v="199"/>
      <x v="11"/>
      <x v="297"/>
      <x/>
      <x v="1"/>
      <x v="85"/>
      <x v="88"/>
      <x/>
      <x/>
      <x v="1"/>
      <x/>
    </i>
    <i>
      <x v="230"/>
      <x v="220"/>
      <x v="11"/>
      <x v="94"/>
      <x/>
      <x v="1"/>
      <x v="88"/>
      <x v="91"/>
      <x v="71"/>
      <x v="72"/>
      <x v="1"/>
      <x/>
    </i>
    <i>
      <x v="231"/>
      <x v="220"/>
      <x v="11"/>
      <x/>
      <x/>
      <x v="1"/>
      <x v="90"/>
      <x v="95"/>
      <x v="74"/>
      <x v="75"/>
      <x v="1"/>
      <x/>
    </i>
    <i>
      <x v="232"/>
      <x v="274"/>
      <x v="11"/>
      <x v="298"/>
      <x v="10"/>
      <x v="1"/>
      <x/>
      <x/>
      <x v="69"/>
      <x v="69"/>
      <x/>
      <x/>
    </i>
    <i>
      <x v="233"/>
      <x v="275"/>
      <x v="11"/>
      <x v="162"/>
      <x v="10"/>
      <x v="1"/>
      <x/>
      <x/>
      <x v="70"/>
      <x v="71"/>
      <x/>
      <x/>
    </i>
    <i>
      <x v="234"/>
      <x v="276"/>
      <x v="11"/>
      <x v="429"/>
      <x v="10"/>
      <x v="1"/>
      <x/>
      <x/>
      <x v="72"/>
      <x v="73"/>
      <x/>
      <x/>
    </i>
    <i>
      <x v="235"/>
      <x v="221"/>
      <x v="11"/>
      <x v="295"/>
      <x/>
      <x v="1"/>
      <x v="93"/>
      <x v="97"/>
      <x v="75"/>
      <x v="76"/>
      <x v="1"/>
      <x/>
    </i>
    <i>
      <x v="236"/>
      <x v="222"/>
      <x v="11"/>
      <x v="295"/>
      <x/>
      <x v="1"/>
      <x v="95"/>
      <x v="103"/>
      <x v="76"/>
      <x v="80"/>
      <x v="1"/>
      <x/>
    </i>
    <i>
      <x v="237"/>
      <x v="200"/>
      <x v="11"/>
      <x v="88"/>
      <x/>
      <x v="1"/>
      <x v="96"/>
      <x v="102"/>
      <x/>
      <x/>
      <x v="1"/>
      <x/>
    </i>
    <i>
      <x v="238"/>
      <x v="223"/>
      <x v="11"/>
      <x v="88"/>
      <x/>
      <x v="1"/>
      <x v="102"/>
      <x v="105"/>
      <x v="80"/>
      <x v="81"/>
      <x v="1"/>
      <x/>
    </i>
    <i>
      <x v="239"/>
      <x v="224"/>
      <x v="11"/>
      <x v="88"/>
      <x/>
      <x v="1"/>
      <x v="104"/>
      <x v="109"/>
      <x v="82"/>
      <x v="85"/>
      <x v="1"/>
      <x/>
    </i>
    <i>
      <x v="240"/>
      <x v="225"/>
      <x v="11"/>
      <x v="294"/>
      <x/>
      <x v="1"/>
      <x v="108"/>
      <x v="111"/>
      <x v="85"/>
      <x v="111"/>
      <x v="1"/>
      <x/>
    </i>
    <i>
      <x v="241"/>
      <x v="226"/>
      <x v="11"/>
      <x v="408"/>
      <x/>
      <x v="1"/>
      <x v="109"/>
      <x v="112"/>
      <x v="110"/>
      <x v="110"/>
      <x v="1"/>
      <x v="1"/>
    </i>
    <i>
      <x v="242"/>
      <x v="227"/>
      <x v="11"/>
      <x v="26"/>
      <x/>
      <x v="1"/>
      <x v="111"/>
      <x v="123"/>
      <x v="112"/>
      <x v="115"/>
      <x v="1"/>
      <x v="1"/>
    </i>
    <i>
      <x v="243"/>
      <x v="227"/>
      <x v="11"/>
      <x/>
      <x/>
      <x v="1"/>
      <x/>
      <x/>
      <x v="116"/>
      <x v="118"/>
      <x v="1"/>
      <x/>
    </i>
    <i>
      <x v="244"/>
      <x v="228"/>
      <x v="11"/>
      <x v="345"/>
      <x/>
      <x v="1"/>
      <x v="123"/>
      <x v="125"/>
      <x v="119"/>
      <x v="121"/>
      <x v="1"/>
      <x/>
    </i>
    <i>
      <x v="245"/>
      <x v="229"/>
      <x v="11"/>
      <x v="345"/>
      <x/>
      <x v="1"/>
      <x v="117"/>
      <x v="119"/>
      <x v="115"/>
      <x v="116"/>
      <x v="1"/>
      <x v="1"/>
    </i>
    <i>
      <x v="246"/>
      <x v="230"/>
      <x v="11"/>
      <x v="66"/>
      <x/>
      <x v="1"/>
      <x v="126"/>
      <x v="127"/>
      <x v="123"/>
      <x v="123"/>
      <x v="1"/>
      <x/>
    </i>
    <i>
      <x v="247"/>
      <x v="231"/>
      <x v="11"/>
      <x v="228"/>
      <x/>
      <x v="1"/>
      <x v="128"/>
      <x v="137"/>
      <x v="126"/>
      <x v="129"/>
      <x v="1"/>
      <x v="1"/>
    </i>
    <i>
      <x v="248"/>
      <x v="232"/>
      <x v="11"/>
      <x v="337"/>
      <x/>
      <x v="1"/>
      <x v="136"/>
      <x v="136"/>
      <x v="131"/>
      <x v="130"/>
      <x v="1"/>
      <x/>
    </i>
    <i>
      <x v="249"/>
      <x v="233"/>
      <x v="11"/>
      <x v="117"/>
      <x/>
      <x v="1"/>
      <x v="137"/>
      <x v="140"/>
      <x v="132"/>
      <x v="131"/>
      <x v="1"/>
      <x/>
    </i>
    <i>
      <x v="250"/>
      <x v="234"/>
      <x v="11"/>
      <x v="485"/>
      <x/>
      <x v="1"/>
      <x v="140"/>
      <x v="141"/>
      <x v="133"/>
      <x v="134"/>
      <x v="1"/>
      <x/>
    </i>
    <i>
      <x v="251"/>
      <x v="235"/>
      <x v="11"/>
      <x v="407"/>
      <x/>
      <x v="1"/>
      <x v="141"/>
      <x v="142"/>
      <x v="137"/>
      <x v="137"/>
      <x v="1"/>
      <x/>
    </i>
    <i>
      <x v="252"/>
      <x v="236"/>
      <x v="11"/>
      <x v="323"/>
      <x/>
      <x v="1"/>
      <x v="142"/>
      <x v="145"/>
      <x v="139"/>
      <x v="140"/>
      <x v="1"/>
      <x v="1"/>
    </i>
    <i>
      <x v="253"/>
      <x v="237"/>
      <x v="11"/>
      <x v="431"/>
      <x/>
      <x v="1"/>
      <x v="145"/>
      <x v="146"/>
      <x v="142"/>
      <x v="142"/>
      <x v="1"/>
      <x/>
    </i>
    <i>
      <x v="254"/>
      <x v="277"/>
      <x v="11"/>
      <x v="354"/>
      <x v="10"/>
      <x v="1"/>
      <x/>
      <x/>
      <x v="143"/>
      <x v="141"/>
      <x/>
      <x/>
    </i>
    <i>
      <x v="255"/>
      <x v="238"/>
      <x v="11"/>
      <x v="505"/>
      <x v="9"/>
      <x v="1"/>
      <x v="146"/>
      <x v="148"/>
      <x v="144"/>
      <x v="144"/>
      <x v="1"/>
      <x/>
    </i>
    <i>
      <x v="256"/>
      <x v="239"/>
      <x v="11"/>
      <x v="43"/>
      <x/>
      <x v="1"/>
      <x v="148"/>
      <x v="153"/>
      <x v="146"/>
      <x v="148"/>
      <x v="1"/>
      <x/>
    </i>
    <i>
      <x v="257"/>
      <x v="239"/>
      <x v="11"/>
      <x/>
      <x/>
      <x v="1"/>
      <x/>
      <x/>
      <x v="152"/>
      <x v="150"/>
      <x v="1"/>
      <x/>
    </i>
    <i>
      <x v="258"/>
      <x v="240"/>
      <x v="11"/>
      <x v="114"/>
      <x/>
      <x v="1"/>
      <x/>
      <x/>
      <x v="151"/>
      <x v="149"/>
      <x v="1"/>
      <x/>
    </i>
    <i>
      <x v="259"/>
      <x v="241"/>
      <x v="11"/>
      <x v="18"/>
      <x/>
      <x v="1"/>
      <x v="153"/>
      <x v="154"/>
      <x v="154"/>
      <x v="151"/>
      <x v="1"/>
      <x/>
    </i>
    <i>
      <x v="260"/>
      <x v="201"/>
      <x v="11"/>
      <x v="481"/>
      <x/>
      <x v="1"/>
      <x v="155"/>
      <x v="155"/>
      <x/>
      <x/>
      <x v="1"/>
      <x/>
    </i>
    <i>
      <x v="261"/>
      <x v="246"/>
      <x v="11"/>
      <x v="129"/>
      <x/>
      <x v="1"/>
      <x v="156"/>
      <x v="156"/>
      <x v="155"/>
      <x v="153"/>
      <x v="1"/>
      <x/>
    </i>
    <i>
      <x v="262"/>
      <x v="242"/>
      <x v="11"/>
      <x v="459"/>
      <x/>
      <x v="1"/>
      <x v="157"/>
      <x v="158"/>
      <x v="157"/>
      <x v="154"/>
      <x v="1"/>
      <x/>
    </i>
    <i>
      <x v="263"/>
      <x v="278"/>
      <x v="11"/>
      <x v="398"/>
      <x v="10"/>
      <x v="1"/>
      <x/>
      <x/>
      <x v="156"/>
      <x v="152"/>
      <x/>
      <x/>
    </i>
    <i>
      <x v="264"/>
      <x v="243"/>
      <x v="11"/>
      <x v="155"/>
      <x/>
      <x v="1"/>
      <x v="158"/>
      <x v="158"/>
      <x v="158"/>
      <x v="157"/>
      <x v="1"/>
      <x/>
    </i>
    <i>
      <x v="265"/>
      <x v="244"/>
      <x v="11"/>
      <x v="181"/>
      <x/>
      <x v="1"/>
      <x v="159"/>
      <x v="159"/>
      <x v="160"/>
      <x v="158"/>
      <x v="1"/>
      <x/>
    </i>
    <i>
      <x v="266"/>
      <x v="245"/>
      <x v="11"/>
      <x v="366"/>
      <x/>
      <x v="1"/>
      <x v="160"/>
      <x v="160"/>
      <x v="161"/>
      <x v="159"/>
      <x v="1"/>
      <x/>
    </i>
    <i>
      <x v="267"/>
      <x v="247"/>
      <x v="11"/>
      <x v="74"/>
      <x v="6"/>
      <x v="1"/>
      <x v="161"/>
      <x v="165"/>
      <x v="162"/>
      <x v="166"/>
      <x v="1"/>
      <x/>
    </i>
    <i>
      <x v="268"/>
      <x v="248"/>
      <x v="11"/>
      <x v="95"/>
      <x/>
      <x v="1"/>
      <x v="166"/>
      <x v="170"/>
      <x v="168"/>
      <x v="168"/>
      <x v="1"/>
      <x/>
    </i>
    <i>
      <x v="269"/>
      <x v="249"/>
      <x v="11"/>
      <x v="21"/>
      <x/>
      <x v="1"/>
      <x v="170"/>
      <x v="171"/>
      <x v="170"/>
      <x v="169"/>
      <x v="1"/>
      <x v="1"/>
    </i>
    <i>
      <x v="270"/>
      <x v="250"/>
      <x v="11"/>
      <x v="378"/>
      <x/>
      <x v="1"/>
      <x v="172"/>
      <x v="176"/>
      <x v="171"/>
      <x v="172"/>
      <x v="1"/>
      <x/>
    </i>
    <i>
      <x v="271"/>
      <x v="251"/>
      <x v="11"/>
      <x v="222"/>
      <x/>
      <x v="1"/>
      <x v="201"/>
      <x v="202"/>
      <x/>
      <x/>
      <x v="1"/>
      <x v="1"/>
    </i>
    <i>
      <x v="272"/>
      <x v="252"/>
      <x v="11"/>
      <x v="222"/>
      <x/>
      <x v="1"/>
      <x v="176"/>
      <x v="178"/>
      <x v="173"/>
      <x v="174"/>
      <x v="1"/>
      <x v="1"/>
    </i>
    <i>
      <x v="273"/>
      <x v="252"/>
      <x v="11"/>
      <x/>
      <x/>
      <x v="1"/>
      <x v="187"/>
      <x v="201"/>
      <x v="178"/>
      <x v="178"/>
      <x v="1"/>
      <x/>
    </i>
    <i>
      <x v="274"/>
      <x v="253"/>
      <x v="11"/>
      <x v="34"/>
      <x/>
      <x v="1"/>
      <x v="177"/>
      <x v="187"/>
      <x v="175"/>
      <x v="177"/>
      <x v="1"/>
      <x v="1"/>
    </i>
    <i>
      <x v="275"/>
      <x v="254"/>
      <x v="11"/>
      <x v="52"/>
      <x/>
      <x v="1"/>
      <x v="202"/>
      <x v="204"/>
      <x v="179"/>
      <x v="179"/>
      <x v="1"/>
      <x v="1"/>
    </i>
    <i>
      <x v="276"/>
      <x v="204"/>
      <x v="11"/>
      <x v="222"/>
      <x/>
      <x v="1"/>
      <x v="203"/>
      <x v="203"/>
      <x/>
      <x/>
      <x v="1"/>
      <x v="1"/>
    </i>
    <i>
      <x v="277"/>
      <x v="255"/>
      <x v="11"/>
      <x v="223"/>
      <x/>
      <x v="1"/>
      <x v="204"/>
      <x v="209"/>
      <x v="180"/>
      <x v="187"/>
      <x v="1"/>
      <x v="1"/>
    </i>
    <i>
      <x v="278"/>
      <x v="256"/>
      <x v="11"/>
      <x v="293"/>
      <x v="5"/>
      <x v="1"/>
      <x v="209"/>
      <x v="210"/>
      <x v="181"/>
      <x v="180"/>
      <x v="1"/>
      <x v="1"/>
    </i>
    <i>
      <x v="279"/>
      <x v="256"/>
      <x v="11"/>
      <x/>
      <x v="5"/>
      <x v="1"/>
      <x/>
      <x/>
      <x v="183"/>
      <x v="188"/>
      <x v="1"/>
      <x/>
    </i>
    <i>
      <x v="280"/>
      <x v="257"/>
      <x v="11"/>
      <x v="293"/>
      <x v="5"/>
      <x v="1"/>
      <x v="211"/>
      <x v="216"/>
      <x v="190"/>
      <x v="191"/>
      <x v="1"/>
      <x v="1"/>
    </i>
    <i>
      <x v="281"/>
      <x v="258"/>
      <x v="11"/>
      <x v="502"/>
      <x/>
      <x v="1"/>
      <x v="215"/>
      <x v="221"/>
      <x v="191"/>
      <x v="193"/>
      <x v="1"/>
      <x v="1"/>
    </i>
    <i>
      <x v="282"/>
      <x v="258"/>
      <x v="11"/>
      <x/>
      <x/>
      <x v="1"/>
      <x/>
      <x/>
      <x v="195"/>
      <x v="196"/>
      <x v="1"/>
      <x/>
    </i>
    <i>
      <x v="283"/>
      <x v="259"/>
      <x v="11"/>
      <x v="472"/>
      <x/>
      <x v="1"/>
      <x v="222"/>
      <x v="225"/>
      <x v="194"/>
      <x v="194"/>
      <x v="1"/>
      <x v="1"/>
    </i>
    <i>
      <x v="284"/>
      <x v="259"/>
      <x v="11"/>
      <x/>
      <x/>
      <x v="1"/>
      <x/>
      <x/>
      <x v="197"/>
      <x v="198"/>
      <x v="1"/>
      <x/>
    </i>
    <i>
      <x v="285"/>
      <x v="202"/>
      <x v="11"/>
      <x v="502"/>
      <x/>
      <x v="1"/>
      <x v="223"/>
      <x v="223"/>
      <x/>
      <x/>
      <x v="1"/>
      <x v="1"/>
    </i>
    <i>
      <x v="286"/>
      <x v="203"/>
      <x v="11"/>
      <x v="365"/>
      <x/>
      <x v="1"/>
      <x v="171"/>
      <x v="172"/>
      <x/>
      <x/>
      <x v="1"/>
      <x/>
    </i>
    <i>
      <x v="287"/>
      <x v="260"/>
      <x v="11"/>
      <x v="304"/>
      <x/>
      <x v="1"/>
      <x v="225"/>
      <x v="227"/>
      <x v="199"/>
      <x v="200"/>
      <x v="1"/>
      <x v="1"/>
    </i>
    <i>
      <x v="288"/>
      <x v="260"/>
      <x v="11"/>
      <x/>
      <x/>
      <x v="1"/>
      <x v="229"/>
      <x v="229"/>
      <x v="202"/>
      <x v="202"/>
      <x v="1"/>
      <x/>
    </i>
    <i>
      <x v="289"/>
      <x v="261"/>
      <x v="11"/>
      <x v="477"/>
      <x/>
      <x v="1"/>
      <x v="227"/>
      <x v="228"/>
      <x v="201"/>
      <x v="201"/>
      <x v="1"/>
      <x v="1"/>
    </i>
    <i>
      <x v="290"/>
      <x v="262"/>
      <x v="11"/>
      <x v="304"/>
      <x/>
      <x v="1"/>
      <x v="230"/>
      <x v="232"/>
      <x v="203"/>
      <x v="204"/>
      <x v="1"/>
      <x v="1"/>
    </i>
    <i>
      <x v="291"/>
      <x v="263"/>
      <x v="11"/>
      <x v="76"/>
      <x/>
      <x v="1"/>
      <x v="232"/>
      <x v="234"/>
      <x v="205"/>
      <x v="205"/>
      <x v="1"/>
      <x/>
    </i>
    <i>
      <x v="292"/>
      <x v="205"/>
      <x v="11"/>
      <x v="491"/>
      <x/>
      <x v="1"/>
      <x v="233"/>
      <x v="233"/>
      <x/>
      <x/>
      <x v="1"/>
      <x/>
    </i>
    <i>
      <x v="293"/>
      <x v="649"/>
      <x v="11"/>
      <x v="76"/>
      <x v="1"/>
      <x v="1"/>
      <x/>
      <x/>
      <x v="206"/>
      <x v="206"/>
      <x v="3"/>
      <x/>
    </i>
    <i>
      <x v="294"/>
      <x v="650"/>
      <x v="11"/>
      <x v="76"/>
      <x v="1"/>
      <x v="1"/>
      <x v="235"/>
      <x v="236"/>
      <x v="207"/>
      <x v="207"/>
      <x v="3"/>
      <x/>
    </i>
    <i>
      <x v="295"/>
      <x v="264"/>
      <x v="11"/>
      <x v="76"/>
      <x v="1"/>
      <x v="1"/>
      <x v="234"/>
      <x v="235"/>
      <x/>
      <x/>
      <x/>
      <x/>
    </i>
    <i>
      <x v="296"/>
      <x v="265"/>
      <x v="11"/>
      <x v="491"/>
      <x/>
      <x v="1"/>
      <x v="237"/>
      <x v="238"/>
      <x v="209"/>
      <x v="209"/>
      <x v="1"/>
      <x/>
    </i>
    <i>
      <x v="297"/>
      <x v="651"/>
      <x v="11"/>
      <x v="491"/>
      <x v="6"/>
      <x v="1"/>
      <x/>
      <x/>
      <x v="210"/>
      <x v="210"/>
      <x v="3"/>
      <x/>
    </i>
    <i>
      <x v="298"/>
      <x v="279"/>
      <x v="11"/>
      <x v="491"/>
      <x v="10"/>
      <x v="1"/>
      <x/>
      <x/>
      <x v="212"/>
      <x v="211"/>
      <x/>
      <x/>
    </i>
    <i>
      <x v="299"/>
      <x v="266"/>
      <x v="11"/>
      <x v="100"/>
      <x v="2"/>
      <x v="1"/>
      <x v="236"/>
      <x v="237"/>
      <x v="208"/>
      <x v="208"/>
      <x v="1"/>
      <x/>
    </i>
    <i>
      <x v="300"/>
      <x v="266"/>
      <x v="11"/>
      <x/>
      <x v="2"/>
      <x v="1"/>
      <x v="238"/>
      <x v="239"/>
      <x v="211"/>
      <x v="212"/>
      <x v="1"/>
      <x/>
    </i>
    <i>
      <x v="301"/>
      <x v="267"/>
      <x v="11"/>
      <x v="330"/>
      <x/>
      <x v="1"/>
      <x v="239"/>
      <x v="240"/>
      <x v="213"/>
      <x v="213"/>
      <x v="1"/>
      <x v="1"/>
    </i>
    <i>
      <x v="302"/>
      <x v="268"/>
      <x v="11"/>
      <x v="303"/>
      <x v="9"/>
      <x v="1"/>
      <x v="240"/>
      <x v="246"/>
      <x v="214"/>
      <x v="215"/>
      <x v="1"/>
      <x v="1"/>
    </i>
    <i>
      <x v="304"/>
      <x v="269"/>
      <x v="11"/>
      <x v="191"/>
      <x v="7"/>
      <x v="1"/>
      <x v="248"/>
      <x v="249"/>
      <x v="217"/>
      <x v="217"/>
      <x v="1"/>
      <x/>
    </i>
    <i>
      <x v="306"/>
      <x v="206"/>
      <x v="11"/>
      <x v="191"/>
      <x v="7"/>
      <x v="1"/>
      <x v="249"/>
      <x v="250"/>
      <x/>
      <x/>
      <x v="1"/>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20">
    <format dxfId="91">
      <pivotArea field="9" type="button" dataOnly="0" labelOnly="1" outline="0" axis="axisRow" fieldPosition="6"/>
    </format>
    <format dxfId="90">
      <pivotArea field="10" type="button" dataOnly="0" labelOnly="1" outline="0" axis="axisRow" fieldPosition="7"/>
    </format>
    <format dxfId="89">
      <pivotArea field="12" type="button" dataOnly="0" labelOnly="1" outline="0" axis="axisRow" fieldPosition="8"/>
    </format>
    <format dxfId="88">
      <pivotArea field="13" type="button" dataOnly="0" labelOnly="1" outline="0" axis="axisRow" fieldPosition="9"/>
    </format>
    <format dxfId="87">
      <pivotArea dataOnly="0" labelOnly="1" outline="0" fieldPosition="0">
        <references count="1">
          <reference field="4294967294" count="2">
            <x v="0"/>
            <x v="1"/>
          </reference>
        </references>
      </pivotArea>
    </format>
    <format dxfId="86">
      <pivotArea outline="0" collapsedLevelsAreSubtotals="1" fieldPosition="0"/>
    </format>
    <format dxfId="85">
      <pivotArea field="4" type="button" dataOnly="0" labelOnly="1" outline="0"/>
    </format>
    <format dxfId="84">
      <pivotArea field="5" type="button" dataOnly="0" labelOnly="1" outline="0" axis="axisRow" fieldPosition="4"/>
    </format>
    <format dxfId="83">
      <pivotArea field="2" type="button" dataOnly="0" labelOnly="1" outline="0" axis="axisRow" fieldPosition="5"/>
    </format>
    <format dxfId="82">
      <pivotArea field="62" type="button" dataOnly="0" labelOnly="1" outline="0"/>
    </format>
    <format dxfId="81">
      <pivotArea field="1" type="button" dataOnly="0" labelOnly="1" outline="0" axis="axisRow" fieldPosition="1"/>
    </format>
    <format dxfId="80">
      <pivotArea field="6" type="button" dataOnly="0" labelOnly="1" outline="0" axis="axisRow" fieldPosition="3"/>
    </format>
    <format dxfId="79">
      <pivotArea field="9" type="button" dataOnly="0" labelOnly="1" outline="0" axis="axisRow" fieldPosition="6"/>
    </format>
    <format dxfId="78">
      <pivotArea field="10" type="button" dataOnly="0" labelOnly="1" outline="0" axis="axisRow" fieldPosition="7"/>
    </format>
    <format dxfId="77">
      <pivotArea field="12" type="button" dataOnly="0" labelOnly="1" outline="0" axis="axisRow" fieldPosition="8"/>
    </format>
    <format dxfId="76">
      <pivotArea field="13" type="button" dataOnly="0" labelOnly="1" outline="0" axis="axisRow" fieldPosition="9"/>
    </format>
    <format dxfId="75">
      <pivotArea field="57" type="button" dataOnly="0" labelOnly="1" outline="0" axis="axisRow" fieldPosition="10"/>
    </format>
    <format dxfId="74">
      <pivotArea field="58" type="button" dataOnly="0" labelOnly="1" outline="0" axis="axisRow" fieldPosition="11"/>
    </format>
    <format dxfId="73">
      <pivotArea dataOnly="0" labelOnly="1" grandRow="1" outline="0" fieldPosition="0"/>
    </format>
    <format dxfId="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EA86580-5490-4A7F-82ED-2509C658153D}"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52">
    <i>
      <x v="307"/>
      <x v="358"/>
      <x v="11"/>
      <x v="229"/>
      <x/>
      <x v="2"/>
      <x v="1"/>
      <x v="1"/>
      <x v="1"/>
      <x v="1"/>
      <x v="1"/>
      <x/>
    </i>
    <i>
      <x v="308"/>
      <x v="357"/>
      <x v="11"/>
      <x v="55"/>
      <x/>
      <x v="2"/>
      <x v="3"/>
      <x v="9"/>
      <x v="3"/>
      <x v="3"/>
      <x v="1"/>
      <x/>
    </i>
    <i>
      <x v="309"/>
      <x v="357"/>
      <x v="11"/>
      <x/>
      <x/>
      <x v="2"/>
      <x/>
      <x/>
      <x v="6"/>
      <x v="6"/>
      <x v="1"/>
      <x/>
    </i>
    <i r="1">
      <x v="652"/>
      <x v="11"/>
      <x v="513"/>
      <x v="1"/>
      <x v="2"/>
      <x/>
      <x/>
      <x v="531"/>
      <x v="533"/>
      <x v="3"/>
      <x/>
    </i>
    <i r="1">
      <x v="653"/>
      <x v="11"/>
      <x v="514"/>
      <x v="1"/>
      <x v="2"/>
      <x/>
      <x/>
      <x v="535"/>
      <x v="539"/>
      <x v="3"/>
      <x/>
    </i>
    <i>
      <x v="310"/>
      <x v="314"/>
      <x v="11"/>
      <x v="55"/>
      <x/>
      <x v="2"/>
      <x/>
      <x/>
      <x v="2"/>
      <x v="5"/>
      <x v="1"/>
      <x/>
    </i>
    <i>
      <x v="311"/>
      <x v="356"/>
      <x v="11"/>
      <x v="456"/>
      <x v="5"/>
      <x v="2"/>
      <x v="9"/>
      <x v="10"/>
      <x v="8"/>
      <x v="8"/>
      <x v="1"/>
      <x/>
    </i>
    <i>
      <x v="312"/>
      <x v="356"/>
      <x v="11"/>
      <x/>
      <x v="5"/>
      <x v="2"/>
      <x v="11"/>
      <x v="12"/>
      <x/>
      <x/>
      <x v="1"/>
      <x/>
    </i>
    <i>
      <x v="313"/>
      <x v="356"/>
      <x v="11"/>
      <x/>
      <x v="5"/>
      <x v="2"/>
      <x v="13"/>
      <x v="13"/>
      <x/>
      <x/>
      <x v="1"/>
      <x/>
    </i>
    <i>
      <x v="314"/>
      <x v="356"/>
      <x v="11"/>
      <x/>
      <x v="5"/>
      <x v="2"/>
      <x v="15"/>
      <x v="16"/>
      <x/>
      <x/>
      <x v="1"/>
      <x/>
    </i>
    <i>
      <x v="315"/>
      <x v="355"/>
      <x v="11"/>
      <x v="336"/>
      <x/>
      <x v="2"/>
      <x v="10"/>
      <x v="11"/>
      <x v="7"/>
      <x v="7"/>
      <x v="1"/>
      <x v="1"/>
    </i>
    <i>
      <x v="316"/>
      <x v="355"/>
      <x v="11"/>
      <x/>
      <x/>
      <x v="2"/>
      <x v="12"/>
      <x v="15"/>
      <x v="9"/>
      <x v="15"/>
      <x v="1"/>
      <x/>
    </i>
    <i>
      <x v="317"/>
      <x v="355"/>
      <x v="11"/>
      <x/>
      <x/>
      <x v="2"/>
      <x/>
      <x/>
      <x v="20"/>
      <x v="19"/>
      <x v="1"/>
      <x/>
    </i>
    <i>
      <x v="318"/>
      <x v="354"/>
      <x v="11"/>
      <x v="321"/>
      <x/>
      <x v="2"/>
      <x v="24"/>
      <x v="27"/>
      <x v="11"/>
      <x v="22"/>
      <x v="1"/>
      <x v="1"/>
    </i>
    <i>
      <x v="319"/>
      <x v="354"/>
      <x v="11"/>
      <x/>
      <x/>
      <x v="2"/>
      <x v="31"/>
      <x v="34"/>
      <x/>
      <x/>
      <x v="1"/>
      <x/>
    </i>
    <i>
      <x v="320"/>
      <x v="353"/>
      <x v="11"/>
      <x v="85"/>
      <x/>
      <x v="2"/>
      <x v="35"/>
      <x v="38"/>
      <x v="23"/>
      <x v="29"/>
      <x v="1"/>
      <x v="1"/>
    </i>
    <i>
      <x v="321"/>
      <x v="352"/>
      <x v="11"/>
      <x v="320"/>
      <x/>
      <x v="2"/>
      <x v="38"/>
      <x v="47"/>
      <x v="30"/>
      <x v="35"/>
      <x v="1"/>
      <x v="1"/>
    </i>
    <i>
      <x v="322"/>
      <x v="405"/>
      <x v="11"/>
      <x v="347"/>
      <x v="10"/>
      <x v="2"/>
      <x v="46"/>
      <x v="48"/>
      <x/>
      <x/>
      <x/>
      <x/>
    </i>
    <i>
      <x v="323"/>
      <x v="405"/>
      <x v="11"/>
      <x/>
      <x v="10"/>
      <x v="2"/>
      <x v="47"/>
      <x v="50"/>
      <x/>
      <x/>
      <x/>
      <x/>
    </i>
    <i>
      <x v="324"/>
      <x v="351"/>
      <x v="11"/>
      <x v="479"/>
      <x/>
      <x v="2"/>
      <x v="46"/>
      <x v="49"/>
      <x v="36"/>
      <x v="38"/>
      <x v="1"/>
      <x v="1"/>
    </i>
    <i>
      <x v="325"/>
      <x v="404"/>
      <x v="11"/>
      <x v="421"/>
      <x v="10"/>
      <x v="2"/>
      <x v="48"/>
      <x v="51"/>
      <x/>
      <x/>
      <x/>
      <x/>
    </i>
    <i>
      <x v="326"/>
      <x v="350"/>
      <x v="11"/>
      <x v="508"/>
      <x/>
      <x v="2"/>
      <x v="49"/>
      <x v="58"/>
      <x v="40"/>
      <x v="42"/>
      <x v="1"/>
      <x/>
    </i>
    <i>
      <x v="327"/>
      <x v="397"/>
      <x v="11"/>
      <x v="111"/>
      <x v="10"/>
      <x v="2"/>
      <x v="56"/>
      <x v="60"/>
      <x/>
      <x/>
      <x/>
      <x/>
    </i>
    <i>
      <x v="328"/>
      <x v="398"/>
      <x v="11"/>
      <x v="111"/>
      <x v="10"/>
      <x v="2"/>
      <x v="58"/>
      <x v="61"/>
      <x/>
      <x/>
      <x/>
      <x/>
    </i>
    <i>
      <x v="329"/>
      <x v="399"/>
      <x v="11"/>
      <x v="111"/>
      <x v="10"/>
      <x v="2"/>
      <x v="59"/>
      <x v="62"/>
      <x/>
      <x/>
      <x/>
      <x/>
    </i>
    <i>
      <x v="330"/>
      <x v="400"/>
      <x v="11"/>
      <x v="111"/>
      <x v="10"/>
      <x v="2"/>
      <x v="60"/>
      <x v="63"/>
      <x/>
      <x/>
      <x/>
      <x/>
    </i>
    <i>
      <x v="331"/>
      <x v="401"/>
      <x v="11"/>
      <x v="111"/>
      <x v="10"/>
      <x v="2"/>
      <x v="61"/>
      <x v="64"/>
      <x/>
      <x/>
      <x/>
      <x/>
    </i>
    <i>
      <x v="332"/>
      <x v="402"/>
      <x v="11"/>
      <x v="111"/>
      <x v="10"/>
      <x v="2"/>
      <x v="63"/>
      <x v="66"/>
      <x/>
      <x/>
      <x/>
      <x/>
    </i>
    <i>
      <x v="333"/>
      <x v="403"/>
      <x v="11"/>
      <x v="428"/>
      <x v="10"/>
      <x v="2"/>
      <x v="64"/>
      <x v="67"/>
      <x/>
      <x/>
      <x/>
      <x/>
    </i>
    <i>
      <x v="334"/>
      <x v="313"/>
      <x v="11"/>
      <x v="39"/>
      <x/>
      <x v="2"/>
      <x v="460"/>
      <x v="464"/>
      <x v="513"/>
      <x v="514"/>
      <x v="1"/>
      <x v="1"/>
    </i>
    <i>
      <x v="335"/>
      <x v="313"/>
      <x v="11"/>
      <x/>
      <x/>
      <x v="2"/>
      <x/>
      <x/>
      <x/>
      <x/>
      <x v="1"/>
      <x/>
    </i>
    <i>
      <x v="336"/>
      <x v="312"/>
      <x v="11"/>
      <x v="205"/>
      <x/>
      <x v="2"/>
      <x/>
      <x/>
      <x v="44"/>
      <x v="46"/>
      <x v="1"/>
      <x/>
    </i>
    <i>
      <x v="337"/>
      <x v="396"/>
      <x v="11"/>
      <x v="277"/>
      <x v="10"/>
      <x v="2"/>
      <x v="65"/>
      <x v="68"/>
      <x/>
      <x/>
      <x/>
      <x/>
    </i>
    <i>
      <x v="338"/>
      <x v="311"/>
      <x v="11"/>
      <x v="277"/>
      <x/>
      <x v="2"/>
      <x/>
      <x/>
      <x v="46"/>
      <x v="49"/>
      <x v="1"/>
      <x/>
    </i>
    <i>
      <x v="339"/>
      <x v="395"/>
      <x v="11"/>
      <x v="277"/>
      <x v="10"/>
      <x v="2"/>
      <x v="66"/>
      <x v="71"/>
      <x/>
      <x/>
      <x/>
      <x/>
    </i>
    <i>
      <x v="340"/>
      <x v="310"/>
      <x v="11"/>
      <x v="503"/>
      <x/>
      <x v="2"/>
      <x/>
      <x/>
      <x v="50"/>
      <x v="59"/>
      <x v="1"/>
      <x v="1"/>
    </i>
    <i>
      <x v="341"/>
      <x v="394"/>
      <x v="11"/>
      <x v="40"/>
      <x v="10"/>
      <x v="2"/>
      <x v="69"/>
      <x v="75"/>
      <x/>
      <x/>
      <x/>
      <x v="1"/>
    </i>
    <i>
      <x v="342"/>
      <x v="393"/>
      <x v="11"/>
      <x v="504"/>
      <x v="10"/>
      <x v="2"/>
      <x v="73"/>
      <x v="77"/>
      <x/>
      <x/>
      <x/>
      <x v="1"/>
    </i>
    <i>
      <x v="343"/>
      <x v="392"/>
      <x v="11"/>
      <x v="40"/>
      <x v="10"/>
      <x v="2"/>
      <x/>
      <x/>
      <x v="59"/>
      <x v="62"/>
      <x/>
      <x v="1"/>
    </i>
    <i>
      <x v="344"/>
      <x v="390"/>
      <x v="11"/>
      <x v="454"/>
      <x v="10"/>
      <x v="2"/>
      <x/>
      <x/>
      <x v="62"/>
      <x v="64"/>
      <x/>
      <x/>
    </i>
    <i>
      <x v="345"/>
      <x v="391"/>
      <x v="11"/>
      <x v="454"/>
      <x v="10"/>
      <x v="2"/>
      <x/>
      <x/>
      <x v="65"/>
      <x v="66"/>
      <x/>
      <x/>
    </i>
    <i>
      <x v="346"/>
      <x v="309"/>
      <x v="11"/>
      <x v="224"/>
      <x/>
      <x v="2"/>
      <x v="74"/>
      <x v="81"/>
      <x/>
      <x/>
      <x v="1"/>
      <x v="1"/>
    </i>
    <i>
      <x v="347"/>
      <x v="308"/>
      <x v="11"/>
      <x v="10"/>
      <x/>
      <x v="2"/>
      <x v="79"/>
      <x v="82"/>
      <x/>
      <x/>
      <x v="1"/>
      <x/>
    </i>
    <i>
      <x v="348"/>
      <x v="307"/>
      <x v="11"/>
      <x v="206"/>
      <x v="4"/>
      <x v="2"/>
      <x v="80"/>
      <x v="84"/>
      <x/>
      <x/>
      <x v="1"/>
      <x/>
    </i>
    <i>
      <x v="349"/>
      <x v="347"/>
      <x v="11"/>
      <x v="80"/>
      <x v="5"/>
      <x v="2"/>
      <x v="82"/>
      <x v="85"/>
      <x v="66"/>
      <x v="68"/>
      <x v="1"/>
      <x/>
    </i>
    <i>
      <x v="350"/>
      <x v="306"/>
      <x v="11"/>
      <x v="167"/>
      <x v="7"/>
      <x v="1"/>
      <x v="83"/>
      <x v="93"/>
      <x/>
      <x/>
      <x v="1"/>
      <x/>
    </i>
    <i>
      <x v="351"/>
      <x v="305"/>
      <x v="11"/>
      <x v="167"/>
      <x v="7"/>
      <x v="1"/>
      <x v="91"/>
      <x v="94"/>
      <x/>
      <x/>
      <x v="1"/>
      <x/>
    </i>
    <i>
      <x v="352"/>
      <x v="304"/>
      <x v="11"/>
      <x v="167"/>
      <x v="7"/>
      <x v="1"/>
      <x v="92"/>
      <x v="96"/>
      <x/>
      <x/>
      <x v="1"/>
      <x/>
    </i>
    <i>
      <x v="353"/>
      <x v="346"/>
      <x v="11"/>
      <x v="189"/>
      <x/>
      <x v="1"/>
      <x v="103"/>
      <x v="106"/>
      <x/>
      <x/>
      <x v="1"/>
      <x v="1"/>
    </i>
    <i>
      <x v="354"/>
      <x v="345"/>
      <x v="11"/>
      <x v="79"/>
      <x/>
      <x v="1"/>
      <x/>
      <x/>
      <x v="79"/>
      <x v="515"/>
      <x v="1"/>
      <x/>
    </i>
    <i>
      <x v="355"/>
      <x v="389"/>
      <x v="11"/>
      <x v="383"/>
      <x v="10"/>
      <x v="1"/>
      <x/>
      <x/>
      <x v="78"/>
      <x v="79"/>
      <x/>
      <x/>
    </i>
    <i>
      <x v="356"/>
      <x v="303"/>
      <x v="11"/>
      <x v="109"/>
      <x/>
      <x v="1"/>
      <x v="97"/>
      <x v="99"/>
      <x/>
      <x/>
      <x v="1"/>
      <x/>
    </i>
    <i>
      <x v="357"/>
      <x v="348"/>
      <x v="11"/>
      <x v="166"/>
      <x v="7"/>
      <x v="1"/>
      <x v="94"/>
      <x v="98"/>
      <x v="68"/>
      <x v="74"/>
      <x v="1"/>
      <x/>
    </i>
    <i>
      <x v="358"/>
      <x v="348"/>
      <x v="11"/>
      <x/>
      <x v="7"/>
      <x v="1"/>
      <x/>
      <x/>
      <x v="77"/>
      <x v="78"/>
      <x v="1"/>
      <x/>
    </i>
    <i>
      <x v="359"/>
      <x v="302"/>
      <x v="11"/>
      <x v="368"/>
      <x v="12"/>
      <x v="1"/>
      <x v="98"/>
      <x v="100"/>
      <x/>
      <x/>
      <x v="1"/>
      <x/>
    </i>
    <i>
      <x v="360"/>
      <x v="300"/>
      <x v="11"/>
      <x v="200"/>
      <x v="6"/>
      <x v="1"/>
      <x v="99"/>
      <x v="101"/>
      <x/>
      <x/>
      <x v="1"/>
      <x/>
    </i>
    <i>
      <x v="361"/>
      <x v="301"/>
      <x v="11"/>
      <x v="272"/>
      <x v="5"/>
      <x v="1"/>
      <x v="100"/>
      <x v="101"/>
      <x/>
      <x/>
      <x v="1"/>
      <x/>
    </i>
    <i>
      <x v="362"/>
      <x v="299"/>
      <x v="11"/>
      <x v="51"/>
      <x v="2"/>
      <x v="1"/>
      <x v="101"/>
      <x v="104"/>
      <x/>
      <x/>
      <x v="1"/>
      <x/>
    </i>
    <i>
      <x v="363"/>
      <x v="349"/>
      <x v="11"/>
      <x v="167"/>
      <x v="7"/>
      <x v="1"/>
      <x/>
      <x/>
      <x v="73"/>
      <x v="77"/>
      <x v="1"/>
      <x/>
    </i>
    <i>
      <x v="364"/>
      <x v="344"/>
      <x v="11"/>
      <x v="367"/>
      <x v="6"/>
      <x v="1"/>
      <x v="105"/>
      <x v="107"/>
      <x v="81"/>
      <x v="83"/>
      <x v="1"/>
      <x/>
    </i>
    <i>
      <x v="365"/>
      <x v="374"/>
      <x v="11"/>
      <x v="37"/>
      <x v="10"/>
      <x v="1"/>
      <x/>
      <x/>
      <x v="83"/>
      <x v="82"/>
      <x v="1"/>
      <x/>
    </i>
    <i>
      <x v="366"/>
      <x v="373"/>
      <x v="11"/>
      <x v="37"/>
      <x v="6"/>
      <x v="1"/>
      <x/>
      <x/>
      <x v="84"/>
      <x v="84"/>
      <x v="1"/>
      <x/>
    </i>
    <i>
      <x v="367"/>
      <x v="372"/>
      <x v="11"/>
      <x v="344"/>
      <x v="6"/>
      <x v="1"/>
      <x/>
      <x/>
      <x v="86"/>
      <x v="86"/>
      <x v="1"/>
      <x/>
    </i>
    <i>
      <x v="368"/>
      <x v="371"/>
      <x v="11"/>
      <x v="267"/>
      <x v="6"/>
      <x v="1"/>
      <x/>
      <x/>
      <x v="87"/>
      <x v="87"/>
      <x v="1"/>
      <x v="1"/>
    </i>
    <i>
      <x v="369"/>
      <x v="370"/>
      <x v="11"/>
      <x v="316"/>
      <x v="6"/>
      <x v="1"/>
      <x/>
      <x/>
      <x v="88"/>
      <x v="88"/>
      <x v="1"/>
      <x v="1"/>
    </i>
    <i>
      <x v="370"/>
      <x v="369"/>
      <x v="11"/>
      <x v="96"/>
      <x v="6"/>
      <x v="1"/>
      <x/>
      <x/>
      <x v="89"/>
      <x v="89"/>
      <x v="1"/>
      <x/>
    </i>
    <i>
      <x v="371"/>
      <x v="368"/>
      <x v="11"/>
      <x v="371"/>
      <x v="6"/>
      <x v="1"/>
      <x/>
      <x/>
      <x v="90"/>
      <x v="90"/>
      <x v="1"/>
      <x v="1"/>
    </i>
    <i>
      <x v="372"/>
      <x v="367"/>
      <x v="11"/>
      <x v="178"/>
      <x v="6"/>
      <x v="1"/>
      <x/>
      <x/>
      <x v="91"/>
      <x v="91"/>
      <x v="1"/>
      <x/>
    </i>
    <i>
      <x v="373"/>
      <x v="388"/>
      <x v="11"/>
      <x v="396"/>
      <x v="10"/>
      <x v="1"/>
      <x/>
      <x/>
      <x v="93"/>
      <x v="93"/>
      <x/>
      <x/>
    </i>
    <i>
      <x v="374"/>
      <x v="366"/>
      <x v="11"/>
      <x v="301"/>
      <x/>
      <x v="1"/>
      <x/>
      <x/>
      <x v="92"/>
      <x v="92"/>
      <x v="1"/>
      <x/>
    </i>
    <i>
      <x v="375"/>
      <x v="387"/>
      <x v="11"/>
      <x v="136"/>
      <x v="10"/>
      <x v="1"/>
      <x/>
      <x/>
      <x v="94"/>
      <x v="94"/>
      <x/>
      <x/>
    </i>
    <i>
      <x v="376"/>
      <x v="386"/>
      <x v="11"/>
      <x v="4"/>
      <x v="10"/>
      <x v="1"/>
      <x/>
      <x/>
      <x v="96"/>
      <x v="95"/>
      <x/>
      <x/>
    </i>
    <i>
      <x v="377"/>
      <x v="365"/>
      <x v="11"/>
      <x v="47"/>
      <x v="2"/>
      <x v="1"/>
      <x/>
      <x/>
      <x v="95"/>
      <x v="96"/>
      <x v="1"/>
      <x/>
    </i>
    <i>
      <x v="378"/>
      <x v="385"/>
      <x v="11"/>
      <x v="242"/>
      <x v="10"/>
      <x v="1"/>
      <x/>
      <x/>
      <x v="98"/>
      <x v="97"/>
      <x/>
      <x/>
    </i>
    <i>
      <x v="379"/>
      <x v="384"/>
      <x v="11"/>
      <x v="370"/>
      <x v="10"/>
      <x v="1"/>
      <x/>
      <x/>
      <x v="100"/>
      <x v="98"/>
      <x/>
      <x/>
    </i>
    <i>
      <x v="380"/>
      <x v="383"/>
      <x v="11"/>
      <x v="280"/>
      <x v="10"/>
      <x v="1"/>
      <x/>
      <x/>
      <x v="101"/>
      <x v="100"/>
      <x/>
      <x/>
    </i>
    <i>
      <x v="381"/>
      <x v="364"/>
      <x v="11"/>
      <x v="176"/>
      <x v="7"/>
      <x v="1"/>
      <x/>
      <x/>
      <x v="99"/>
      <x v="99"/>
      <x v="1"/>
      <x/>
    </i>
    <i>
      <x v="382"/>
      <x v="363"/>
      <x v="11"/>
      <x v="509"/>
      <x v="8"/>
      <x v="1"/>
      <x/>
      <x/>
      <x v="532"/>
      <x v="534"/>
      <x v="1"/>
      <x/>
    </i>
    <i>
      <x v="383"/>
      <x v="382"/>
      <x v="11"/>
      <x v="247"/>
      <x v="10"/>
      <x v="1"/>
      <x/>
      <x/>
      <x v="103"/>
      <x v="103"/>
      <x/>
      <x/>
    </i>
    <i>
      <x v="384"/>
      <x v="362"/>
      <x v="11"/>
      <x v="501"/>
      <x/>
      <x v="1"/>
      <x/>
      <x/>
      <x v="104"/>
      <x v="103"/>
      <x v="1"/>
      <x/>
    </i>
    <i>
      <x v="385"/>
      <x v="381"/>
      <x v="11"/>
      <x v="87"/>
      <x v="10"/>
      <x v="1"/>
      <x/>
      <x/>
      <x v="105"/>
      <x v="104"/>
      <x/>
      <x/>
    </i>
    <i>
      <x v="386"/>
      <x v="380"/>
      <x v="11"/>
      <x v="235"/>
      <x v="10"/>
      <x v="1"/>
      <x/>
      <x/>
      <x v="105"/>
      <x v="106"/>
      <x/>
      <x/>
    </i>
    <i>
      <x v="387"/>
      <x v="361"/>
      <x v="11"/>
      <x v="90"/>
      <x/>
      <x v="1"/>
      <x/>
      <x/>
      <x v="106"/>
      <x v="105"/>
      <x v="1"/>
      <x/>
    </i>
    <i>
      <x v="388"/>
      <x v="360"/>
      <x v="11"/>
      <x v="302"/>
      <x/>
      <x v="1"/>
      <x/>
      <x/>
      <x v="107"/>
      <x v="107"/>
      <x v="1"/>
      <x/>
    </i>
    <i>
      <x v="389"/>
      <x v="359"/>
      <x v="11"/>
      <x v="136"/>
      <x v="1"/>
      <x v="1"/>
      <x/>
      <x/>
      <x v="108"/>
      <x v="108"/>
      <x v="1"/>
      <x v="1"/>
    </i>
    <i>
      <x v="390"/>
      <x v="343"/>
      <x v="11"/>
      <x v="411"/>
      <x v="7"/>
      <x v="1"/>
      <x v="110"/>
      <x v="113"/>
      <x v="109"/>
      <x v="112"/>
      <x/>
      <x/>
    </i>
    <i>
      <x v="391"/>
      <x v="379"/>
      <x v="11"/>
      <x v="437"/>
      <x v="10"/>
      <x v="1"/>
      <x/>
      <x/>
      <x v="113"/>
      <x v="114"/>
      <x/>
      <x/>
    </i>
    <i>
      <x v="392"/>
      <x v="297"/>
      <x v="11"/>
      <x v="262"/>
      <x v="7"/>
      <x v="1"/>
      <x v="106"/>
      <x v="108"/>
      <x v="97"/>
      <x v="109"/>
      <x v="1"/>
      <x/>
    </i>
    <i>
      <x v="393"/>
      <x v="297"/>
      <x v="11"/>
      <x/>
      <x v="7"/>
      <x v="1"/>
      <x/>
      <x/>
      <x/>
      <x/>
      <x v="1"/>
      <x/>
    </i>
    <i>
      <x v="394"/>
      <x v="298"/>
      <x v="11"/>
      <x v="363"/>
      <x/>
      <x v="1"/>
      <x v="107"/>
      <x v="110"/>
      <x/>
      <x/>
      <x v="1"/>
      <x/>
    </i>
    <i>
      <x v="395"/>
      <x v="296"/>
      <x v="11"/>
      <x v="466"/>
      <x/>
      <x v="1"/>
      <x v="112"/>
      <x v="115"/>
      <x/>
      <x/>
      <x v="1"/>
      <x/>
    </i>
    <i>
      <x v="396"/>
      <x v="295"/>
      <x v="11"/>
      <x v="179"/>
      <x v="14"/>
      <x v="1"/>
      <x v="113"/>
      <x v="114"/>
      <x/>
      <x/>
      <x v="1"/>
      <x/>
    </i>
    <i>
      <x v="397"/>
      <x v="294"/>
      <x v="11"/>
      <x v="132"/>
      <x v="6"/>
      <x v="1"/>
      <x v="114"/>
      <x v="116"/>
      <x/>
      <x/>
      <x v="1"/>
      <x v="1"/>
    </i>
    <i>
      <x v="398"/>
      <x v="293"/>
      <x v="11"/>
      <x v="376"/>
      <x/>
      <x v="1"/>
      <x v="115"/>
      <x v="117"/>
      <x/>
      <x/>
      <x v="1"/>
      <x v="1"/>
    </i>
    <i>
      <x v="399"/>
      <x v="292"/>
      <x v="11"/>
      <x v="355"/>
      <x/>
      <x v="1"/>
      <x v="116"/>
      <x v="120"/>
      <x/>
      <x/>
      <x v="1"/>
      <x/>
    </i>
    <i>
      <x v="400"/>
      <x v="290"/>
      <x v="11"/>
      <x v="471"/>
      <x/>
      <x v="1"/>
      <x v="119"/>
      <x v="121"/>
      <x/>
      <x/>
      <x v="1"/>
      <x/>
    </i>
    <i>
      <x v="401"/>
      <x v="291"/>
      <x v="11"/>
      <x v="279"/>
      <x/>
      <x v="1"/>
      <x v="118"/>
      <x v="118"/>
      <x/>
      <x/>
      <x v="1"/>
      <x/>
    </i>
    <i>
      <x v="402"/>
      <x v="289"/>
      <x v="11"/>
      <x v="38"/>
      <x/>
      <x v="1"/>
      <x v="121"/>
      <x v="122"/>
      <x/>
      <x/>
      <x v="1"/>
      <x v="1"/>
    </i>
    <i>
      <x v="403"/>
      <x v="378"/>
      <x v="11"/>
      <x v="29"/>
      <x v="10"/>
      <x v="1"/>
      <x/>
      <x/>
      <x v="114"/>
      <x v="117"/>
      <x/>
      <x/>
    </i>
    <i>
      <x v="404"/>
      <x v="288"/>
      <x v="11"/>
      <x v="38"/>
      <x/>
      <x v="1"/>
      <x v="122"/>
      <x v="129"/>
      <x/>
      <x/>
      <x v="1"/>
      <x v="1"/>
    </i>
    <i>
      <x v="405"/>
      <x v="342"/>
      <x v="11"/>
      <x v="38"/>
      <x/>
      <x v="1"/>
      <x v="120"/>
      <x v="126"/>
      <x v="117"/>
      <x v="122"/>
      <x v="1"/>
      <x v="1"/>
    </i>
    <i>
      <x v="406"/>
      <x v="340"/>
      <x v="11"/>
      <x v="373"/>
      <x/>
      <x v="1"/>
      <x v="127"/>
      <x v="131"/>
      <x v="124"/>
      <x v="125"/>
      <x v="1"/>
      <x v="1"/>
    </i>
    <i>
      <x v="407"/>
      <x v="340"/>
      <x v="11"/>
      <x/>
      <x/>
      <x v="1"/>
      <x/>
      <x/>
      <x v="128"/>
      <x v="127"/>
      <x v="1"/>
      <x/>
    </i>
    <i>
      <x v="408"/>
      <x v="377"/>
      <x v="11"/>
      <x v="375"/>
      <x v="10"/>
      <x v="1"/>
      <x v="132"/>
      <x v="134"/>
      <x/>
      <x/>
      <x/>
      <x v="1"/>
    </i>
    <i>
      <x v="409"/>
      <x v="341"/>
      <x v="11"/>
      <x v="489"/>
      <x/>
      <x v="1"/>
      <x v="131"/>
      <x v="132"/>
      <x v="127"/>
      <x v="126"/>
      <x v="1"/>
      <x v="1"/>
    </i>
    <i>
      <x v="410"/>
      <x v="287"/>
      <x v="11"/>
      <x v="375"/>
      <x/>
      <x v="1"/>
      <x v="133"/>
      <x v="135"/>
      <x/>
      <x/>
      <x v="1"/>
      <x v="1"/>
    </i>
    <i>
      <x v="411"/>
      <x v="339"/>
      <x v="11"/>
      <x v="413"/>
      <x/>
      <x v="1"/>
      <x v="135"/>
      <x v="139"/>
      <x v="130"/>
      <x v="136"/>
      <x v="1"/>
      <x/>
    </i>
    <i>
      <x v="412"/>
      <x v="337"/>
      <x v="11"/>
      <x v="510"/>
      <x/>
      <x v="1"/>
      <x v="139"/>
      <x v="147"/>
      <x v="135"/>
      <x v="146"/>
      <x v="1"/>
      <x v="1"/>
    </i>
    <i>
      <x v="413"/>
      <x v="337"/>
      <x v="11"/>
      <x/>
      <x/>
      <x v="1"/>
      <x/>
      <x/>
      <x v="149"/>
      <x v="156"/>
      <x v="1"/>
      <x/>
    </i>
    <i>
      <x v="414"/>
      <x v="338"/>
      <x v="11"/>
      <x v="510"/>
      <x/>
      <x v="1"/>
      <x v="151"/>
      <x v="157"/>
      <x v="150"/>
      <x v="155"/>
      <x v="1"/>
      <x v="1"/>
    </i>
    <i>
      <x v="415"/>
      <x v="286"/>
      <x v="11"/>
      <x v="284"/>
      <x/>
      <x v="1"/>
      <x v="147"/>
      <x v="150"/>
      <x/>
      <x/>
      <x v="1"/>
      <x/>
    </i>
    <i>
      <x v="416"/>
      <x v="335"/>
      <x v="11"/>
      <x v="461"/>
      <x v="9"/>
      <x v="1"/>
      <x v="150"/>
      <x v="151"/>
      <x v="148"/>
      <x v="147"/>
      <x v="1"/>
      <x v="1"/>
    </i>
    <i>
      <x v="417"/>
      <x v="335"/>
      <x v="11"/>
      <x/>
      <x v="9"/>
      <x v="1"/>
      <x v="162"/>
      <x v="167"/>
      <x v="167"/>
      <x v="167"/>
      <x v="1"/>
      <x/>
    </i>
    <i>
      <x v="418"/>
      <x v="335"/>
      <x v="11"/>
      <x/>
      <x v="9"/>
      <x v="1"/>
      <x v="290"/>
      <x v="291"/>
      <x v="250"/>
      <x v="250"/>
      <x v="1"/>
      <x/>
    </i>
    <i>
      <x v="419"/>
      <x v="336"/>
      <x v="11"/>
      <x v="474"/>
      <x/>
      <x v="1"/>
      <x v="154"/>
      <x v="162"/>
      <x v="153"/>
      <x v="161"/>
      <x v="1"/>
      <x/>
    </i>
    <i>
      <x v="420"/>
      <x v="281"/>
      <x v="11"/>
      <x v="101"/>
      <x v="9"/>
      <x v="1"/>
      <x/>
      <x/>
      <x v="159"/>
      <x v="160"/>
      <x v="1"/>
      <x/>
    </i>
    <i>
      <x v="421"/>
      <x v="285"/>
      <x v="11"/>
      <x v="135"/>
      <x/>
      <x v="1"/>
      <x/>
      <x/>
      <x v="163"/>
      <x v="162"/>
      <x v="1"/>
      <x/>
    </i>
    <i>
      <x v="422"/>
      <x v="284"/>
      <x v="11"/>
      <x v="299"/>
      <x/>
      <x v="1"/>
      <x/>
      <x/>
      <x v="164"/>
      <x v="163"/>
      <x v="1"/>
      <x/>
    </i>
    <i>
      <x v="423"/>
      <x v="283"/>
      <x v="11"/>
      <x v="511"/>
      <x/>
      <x v="1"/>
      <x/>
      <x/>
      <x v="165"/>
      <x v="164"/>
      <x v="1"/>
      <x/>
    </i>
    <i>
      <x v="424"/>
      <x v="282"/>
      <x v="11"/>
      <x v="512"/>
      <x/>
      <x v="1"/>
      <x/>
      <x/>
      <x v="166"/>
      <x v="165"/>
      <x v="1"/>
      <x/>
    </i>
    <i>
      <x v="425"/>
      <x v="333"/>
      <x v="11"/>
      <x v="467"/>
      <x/>
      <x v="1"/>
      <x v="168"/>
      <x v="175"/>
      <x v="169"/>
      <x v="171"/>
      <x v="1"/>
      <x v="1"/>
    </i>
    <i>
      <x v="426"/>
      <x v="333"/>
      <x v="11"/>
      <x/>
      <x/>
      <x v="1"/>
      <x v="272"/>
      <x v="290"/>
      <x v="247"/>
      <x v="248"/>
      <x v="1"/>
      <x/>
    </i>
    <i>
      <x v="427"/>
      <x v="333"/>
      <x v="11"/>
      <x/>
      <x/>
      <x v="1"/>
      <x/>
      <x/>
      <x v="249"/>
      <x v="249"/>
      <x v="1"/>
      <x/>
    </i>
    <i>
      <x v="428"/>
      <x v="333"/>
      <x v="11"/>
      <x/>
      <x/>
      <x v="1"/>
      <x/>
      <x/>
      <x v="252"/>
      <x v="252"/>
      <x v="1"/>
      <x/>
    </i>
    <i>
      <x v="429"/>
      <x v="334"/>
      <x v="11"/>
      <x v="92"/>
      <x/>
      <x v="1"/>
      <x v="291"/>
      <x v="292"/>
      <x v="251"/>
      <x v="251"/>
      <x v="1"/>
      <x/>
    </i>
    <i>
      <x v="430"/>
      <x v="332"/>
      <x v="11"/>
      <x v="141"/>
      <x v="6"/>
      <x v="1"/>
      <x v="292"/>
      <x v="305"/>
      <x v="253"/>
      <x v="253"/>
      <x v="1"/>
      <x v="1"/>
    </i>
    <i>
      <x v="431"/>
      <x v="332"/>
      <x v="11"/>
      <x/>
      <x v="6"/>
      <x v="1"/>
      <x/>
      <x/>
      <x v="259"/>
      <x v="263"/>
      <x v="1"/>
      <x/>
    </i>
    <i>
      <x v="432"/>
      <x v="280"/>
      <x v="11"/>
      <x v="430"/>
      <x v="7"/>
      <x/>
      <x/>
      <x/>
      <x v="257"/>
      <x v="259"/>
      <x v="1"/>
      <x/>
    </i>
    <i>
      <x v="433"/>
      <x v="331"/>
      <x v="11"/>
      <x v="59"/>
      <x/>
      <x/>
      <x v="305"/>
      <x v="311"/>
      <x v="264"/>
      <x v="265"/>
      <x v="1"/>
      <x v="1"/>
    </i>
    <i>
      <x v="434"/>
      <x v="376"/>
      <x v="11"/>
      <x v="5"/>
      <x v="10"/>
      <x/>
      <x v="311"/>
      <x v="312"/>
      <x/>
      <x/>
      <x/>
      <x/>
    </i>
    <i>
      <x v="435"/>
      <x v="375"/>
      <x v="11"/>
      <x v="167"/>
      <x v="7"/>
      <x v="1"/>
      <x/>
      <x/>
      <x v="5"/>
      <x v="4"/>
      <x v="1"/>
      <x/>
    </i>
    <i>
      <x v="436"/>
      <x v="330"/>
      <x v="11"/>
      <x v="397"/>
      <x/>
      <x/>
      <x v="312"/>
      <x v="314"/>
      <x v="266"/>
      <x v="266"/>
      <x v="1"/>
      <x v="1"/>
    </i>
    <i>
      <x v="437"/>
      <x v="329"/>
      <x v="11"/>
      <x v="7"/>
      <x/>
      <x/>
      <x v="314"/>
      <x v="319"/>
      <x v="267"/>
      <x v="271"/>
      <x v="1"/>
      <x/>
    </i>
    <i>
      <x v="438"/>
      <x v="329"/>
      <x v="11"/>
      <x/>
      <x/>
      <x/>
      <x v="317"/>
      <x v="319"/>
      <x v="271"/>
      <x v="271"/>
      <x v="1"/>
      <x/>
    </i>
    <i>
      <x v="439"/>
      <x v="328"/>
      <x v="11"/>
      <x v="394"/>
      <x/>
      <x/>
      <x v="316"/>
      <x v="318"/>
      <x v="269"/>
      <x v="270"/>
      <x v="1"/>
      <x v="1"/>
    </i>
    <i>
      <x v="440"/>
      <x v="327"/>
      <x v="11"/>
      <x v="139"/>
      <x/>
      <x/>
      <x v="318"/>
      <x v="322"/>
      <x v="272"/>
      <x v="274"/>
      <x v="1"/>
      <x v="1"/>
    </i>
    <i>
      <x v="441"/>
      <x v="326"/>
      <x v="11"/>
      <x v="377"/>
      <x/>
      <x/>
      <x/>
      <x/>
      <x v="275"/>
      <x v="275"/>
      <x v="1"/>
      <x/>
    </i>
    <i>
      <x v="442"/>
      <x v="320"/>
      <x v="11"/>
      <x v="11"/>
      <x v="7"/>
      <x/>
      <x v="320"/>
      <x v="321"/>
      <x v="276"/>
      <x v="278"/>
      <x v="1"/>
      <x v="1"/>
    </i>
    <i>
      <x v="443"/>
      <x v="320"/>
      <x v="11"/>
      <x/>
      <x v="7"/>
      <x/>
      <x v="321"/>
      <x v="323"/>
      <x/>
      <x/>
      <x v="1"/>
      <x/>
    </i>
    <i>
      <x v="444"/>
      <x v="325"/>
      <x v="11"/>
      <x v="11"/>
      <x v="7"/>
      <x/>
      <x/>
      <x/>
      <x v="279"/>
      <x v="285"/>
      <x v="1"/>
      <x v="1"/>
    </i>
    <i>
      <x v="445"/>
      <x v="322"/>
      <x v="11"/>
      <x v="11"/>
      <x v="6"/>
      <x/>
      <x v="322"/>
      <x v="324"/>
      <x/>
      <x/>
      <x v="1"/>
      <x/>
    </i>
    <i>
      <x v="446"/>
      <x v="321"/>
      <x v="11"/>
      <x v="11"/>
      <x v="7"/>
      <x/>
      <x v="323"/>
      <x v="327"/>
      <x/>
      <x/>
      <x v="1"/>
      <x v="1"/>
    </i>
    <i>
      <x v="447"/>
      <x v="324"/>
      <x v="11"/>
      <x v="446"/>
      <x v="7"/>
      <x/>
      <x v="466"/>
      <x v="470"/>
      <x/>
      <x/>
      <x v="1"/>
      <x/>
    </i>
    <i>
      <x v="448"/>
      <x v="323"/>
      <x v="11"/>
      <x v="11"/>
      <x v="7"/>
      <x/>
      <x v="326"/>
      <x v="328"/>
      <x/>
      <x/>
      <x v="1"/>
      <x v="1"/>
    </i>
    <i>
      <x v="449"/>
      <x v="317"/>
      <x v="11"/>
      <x v="445"/>
      <x v="7"/>
      <x/>
      <x v="328"/>
      <x v="332"/>
      <x v="286"/>
      <x v="292"/>
      <x v="1"/>
      <x/>
    </i>
    <i>
      <x v="450"/>
      <x v="406"/>
      <x v="11"/>
      <x v="93"/>
      <x v="10"/>
      <x/>
      <x v="331"/>
      <x v="333"/>
      <x/>
      <x/>
      <x/>
      <x/>
    </i>
    <i>
      <x v="451"/>
      <x v="318"/>
      <x v="11"/>
      <x v="290"/>
      <x v="5"/>
      <x/>
      <x v="332"/>
      <x v="336"/>
      <x/>
      <x/>
      <x v="1"/>
      <x v="1"/>
    </i>
    <i>
      <x v="452"/>
      <x v="319"/>
      <x v="11"/>
      <x v="290"/>
      <x v="5"/>
      <x/>
      <x v="335"/>
      <x v="342"/>
      <x/>
      <x/>
      <x v="1"/>
      <x v="1"/>
    </i>
    <i>
      <x v="453"/>
      <x v="316"/>
      <x v="11"/>
      <x v="412"/>
      <x/>
      <x/>
      <x v="341"/>
      <x v="463"/>
      <x v="298"/>
      <x v="303"/>
      <x v="1"/>
      <x/>
    </i>
    <i>
      <x v="454"/>
      <x v="315"/>
      <x v="11"/>
      <x v="464"/>
      <x v="9"/>
      <x/>
      <x v="343"/>
      <x v="346"/>
      <x v="305"/>
      <x v="305"/>
      <x v="1"/>
      <x/>
    </i>
    <i>
      <x v="455"/>
      <x v="315"/>
      <x v="11"/>
      <x/>
      <x v="9"/>
      <x/>
      <x v="344"/>
      <x v="347"/>
      <x v="307"/>
      <x v="307"/>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20">
    <format dxfId="71">
      <pivotArea field="9" type="button" dataOnly="0" labelOnly="1" outline="0" axis="axisRow" fieldPosition="6"/>
    </format>
    <format dxfId="70">
      <pivotArea field="10" type="button" dataOnly="0" labelOnly="1" outline="0" axis="axisRow" fieldPosition="7"/>
    </format>
    <format dxfId="69">
      <pivotArea field="12" type="button" dataOnly="0" labelOnly="1" outline="0" axis="axisRow" fieldPosition="8"/>
    </format>
    <format dxfId="68">
      <pivotArea field="13" type="button" dataOnly="0" labelOnly="1" outline="0" axis="axisRow" fieldPosition="9"/>
    </format>
    <format dxfId="67">
      <pivotArea dataOnly="0" labelOnly="1" outline="0" fieldPosition="0">
        <references count="1">
          <reference field="4294967294" count="2">
            <x v="0"/>
            <x v="1"/>
          </reference>
        </references>
      </pivotArea>
    </format>
    <format dxfId="66">
      <pivotArea outline="0" collapsedLevelsAreSubtotals="1" fieldPosition="0"/>
    </format>
    <format dxfId="65">
      <pivotArea field="4" type="button" dataOnly="0" labelOnly="1" outline="0"/>
    </format>
    <format dxfId="64">
      <pivotArea field="5" type="button" dataOnly="0" labelOnly="1" outline="0" axis="axisRow" fieldPosition="4"/>
    </format>
    <format dxfId="63">
      <pivotArea field="2" type="button" dataOnly="0" labelOnly="1" outline="0" axis="axisRow" fieldPosition="5"/>
    </format>
    <format dxfId="62">
      <pivotArea field="62" type="button" dataOnly="0" labelOnly="1" outline="0"/>
    </format>
    <format dxfId="61">
      <pivotArea field="1" type="button" dataOnly="0" labelOnly="1" outline="0" axis="axisRow" fieldPosition="1"/>
    </format>
    <format dxfId="60">
      <pivotArea field="6" type="button" dataOnly="0" labelOnly="1" outline="0" axis="axisRow" fieldPosition="3"/>
    </format>
    <format dxfId="59">
      <pivotArea field="9" type="button" dataOnly="0" labelOnly="1" outline="0" axis="axisRow" fieldPosition="6"/>
    </format>
    <format dxfId="58">
      <pivotArea field="10" type="button" dataOnly="0" labelOnly="1" outline="0" axis="axisRow" fieldPosition="7"/>
    </format>
    <format dxfId="57">
      <pivotArea field="12" type="button" dataOnly="0" labelOnly="1" outline="0" axis="axisRow" fieldPosition="8"/>
    </format>
    <format dxfId="56">
      <pivotArea field="13" type="button" dataOnly="0" labelOnly="1" outline="0" axis="axisRow" fieldPosition="9"/>
    </format>
    <format dxfId="55">
      <pivotArea field="57" type="button" dataOnly="0" labelOnly="1" outline="0" axis="axisRow" fieldPosition="10"/>
    </format>
    <format dxfId="54">
      <pivotArea field="58" type="button" dataOnly="0" labelOnly="1" outline="0" axis="axisRow" fieldPosition="11"/>
    </format>
    <format dxfId="53">
      <pivotArea dataOnly="0" labelOnly="1" grandRow="1" outline="0" fieldPosition="0"/>
    </format>
    <format dxfId="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D1C1-2DA9-49C1-A924-487D12AFFF7F}">
  <dimension ref="A1:AG237"/>
  <sheetViews>
    <sheetView workbookViewId="0">
      <pane xSplit="7" ySplit="3" topLeftCell="H158" activePane="bottomRight" state="frozen"/>
      <selection pane="topRight"/>
      <selection pane="bottomLeft"/>
      <selection pane="bottomRight" activeCell="F158" sqref="F158"/>
    </sheetView>
  </sheetViews>
  <sheetFormatPr baseColWidth="10" defaultColWidth="11.42578125" defaultRowHeight="12.75"/>
  <cols>
    <col min="1" max="1" width="6.5703125" customWidth="1"/>
    <col min="2" max="2" width="5.28515625" customWidth="1"/>
    <col min="3" max="3" width="9.28515625" customWidth="1"/>
    <col min="4" max="4" width="9.85546875" customWidth="1"/>
    <col min="5" max="5" width="10.5703125" style="101" customWidth="1"/>
    <col min="6" max="6" width="23.85546875" bestFit="1" customWidth="1"/>
    <col min="7" max="7" width="17.28515625" style="109" hidden="1" customWidth="1"/>
    <col min="8" max="8" width="14.85546875" style="109" customWidth="1"/>
    <col min="9" max="9" width="14.28515625" bestFit="1" customWidth="1"/>
    <col min="10" max="12" width="10.85546875" customWidth="1"/>
    <col min="13" max="13" width="10.85546875" bestFit="1" customWidth="1"/>
    <col min="14" max="17" width="11.5703125" customWidth="1"/>
    <col min="18" max="18" width="13.85546875" customWidth="1"/>
    <col min="21" max="21" width="13.28515625" bestFit="1" customWidth="1"/>
    <col min="23" max="23" width="12" bestFit="1" customWidth="1"/>
    <col min="24" max="27" width="12" customWidth="1"/>
    <col min="28" max="28" width="10.28515625" bestFit="1" customWidth="1"/>
    <col min="33" max="33" width="24.85546875" bestFit="1" customWidth="1"/>
    <col min="34" max="34" width="15.85546875" bestFit="1" customWidth="1"/>
  </cols>
  <sheetData>
    <row r="1" spans="1:30">
      <c r="I1" s="338" t="s">
        <v>0</v>
      </c>
      <c r="J1" s="339"/>
      <c r="K1" s="340"/>
      <c r="L1" s="94">
        <f>I2+J2+K2+L2</f>
        <v>35</v>
      </c>
      <c r="M1" s="338" t="s">
        <v>1</v>
      </c>
      <c r="N1" s="339"/>
      <c r="O1" s="340"/>
      <c r="P1" s="94">
        <f>M2+N2+O2+P2</f>
        <v>70</v>
      </c>
      <c r="Q1" s="95"/>
      <c r="S1" s="338" t="s">
        <v>2</v>
      </c>
      <c r="T1" s="339"/>
      <c r="U1" s="339"/>
      <c r="V1" s="339"/>
      <c r="W1" s="340"/>
      <c r="X1" s="96"/>
      <c r="Y1" s="96"/>
      <c r="Z1" s="96"/>
      <c r="AA1" s="96"/>
      <c r="AB1" s="94">
        <f>U2+V2+W2+AB2+T2+S2</f>
        <v>125</v>
      </c>
    </row>
    <row r="2" spans="1:30">
      <c r="I2" s="97">
        <v>5</v>
      </c>
      <c r="J2" s="98">
        <v>10</v>
      </c>
      <c r="K2" s="98">
        <v>10</v>
      </c>
      <c r="L2" s="99">
        <v>10</v>
      </c>
      <c r="M2" s="97">
        <v>40</v>
      </c>
      <c r="N2" s="98">
        <v>10</v>
      </c>
      <c r="O2" s="98">
        <v>10</v>
      </c>
      <c r="P2" s="100">
        <v>10</v>
      </c>
      <c r="Q2" s="139">
        <v>5</v>
      </c>
      <c r="R2" s="101">
        <v>60</v>
      </c>
      <c r="S2" s="341">
        <v>25</v>
      </c>
      <c r="T2" s="342"/>
      <c r="U2" s="98">
        <v>10</v>
      </c>
      <c r="V2" s="98">
        <v>20</v>
      </c>
      <c r="W2" s="98">
        <v>60</v>
      </c>
      <c r="X2" s="99">
        <v>180</v>
      </c>
      <c r="Y2" s="99"/>
      <c r="Z2" s="99"/>
      <c r="AA2" s="99"/>
      <c r="AB2" s="100">
        <v>10</v>
      </c>
    </row>
    <row r="3" spans="1:30" ht="16.5" customHeight="1">
      <c r="A3" s="72" t="s">
        <v>3</v>
      </c>
      <c r="B3" s="72" t="s">
        <v>4</v>
      </c>
      <c r="C3" s="72" t="s">
        <v>5</v>
      </c>
      <c r="D3" s="72" t="s">
        <v>6</v>
      </c>
      <c r="E3" s="127" t="s">
        <v>7</v>
      </c>
      <c r="F3" s="72" t="s">
        <v>8</v>
      </c>
      <c r="G3" s="102" t="s">
        <v>9</v>
      </c>
      <c r="H3" s="118" t="s">
        <v>10</v>
      </c>
      <c r="I3" s="90" t="s">
        <v>11</v>
      </c>
      <c r="J3" s="72" t="s">
        <v>12</v>
      </c>
      <c r="K3" s="72" t="s">
        <v>13</v>
      </c>
      <c r="L3" s="89" t="s">
        <v>12</v>
      </c>
      <c r="M3" s="92" t="s">
        <v>14</v>
      </c>
      <c r="N3" s="72" t="s">
        <v>12</v>
      </c>
      <c r="O3" s="72" t="s">
        <v>13</v>
      </c>
      <c r="P3" s="89" t="s">
        <v>12</v>
      </c>
      <c r="Q3" s="91" t="s">
        <v>15</v>
      </c>
      <c r="R3" s="91" t="s">
        <v>16</v>
      </c>
      <c r="S3" s="92" t="s">
        <v>17</v>
      </c>
      <c r="T3" s="72" t="s">
        <v>18</v>
      </c>
      <c r="U3" s="72" t="s">
        <v>19</v>
      </c>
      <c r="V3" s="72" t="s">
        <v>20</v>
      </c>
      <c r="W3" s="72" t="s">
        <v>21</v>
      </c>
      <c r="X3" s="89" t="s">
        <v>22</v>
      </c>
      <c r="Y3" s="89" t="s">
        <v>23</v>
      </c>
      <c r="Z3" s="89" t="s">
        <v>24</v>
      </c>
      <c r="AA3" s="89" t="s">
        <v>25</v>
      </c>
      <c r="AB3" s="93" t="s">
        <v>26</v>
      </c>
      <c r="AC3" t="s">
        <v>27</v>
      </c>
      <c r="AD3" t="s">
        <v>28</v>
      </c>
    </row>
    <row r="4" spans="1:30">
      <c r="A4" s="72" t="s">
        <v>29</v>
      </c>
      <c r="B4" s="72">
        <v>5</v>
      </c>
      <c r="C4" s="72" t="s">
        <v>30</v>
      </c>
      <c r="D4" s="72" t="s">
        <v>31</v>
      </c>
      <c r="E4" s="72" t="s">
        <v>32</v>
      </c>
      <c r="F4" s="72" t="s">
        <v>33</v>
      </c>
      <c r="G4" s="102">
        <v>43748</v>
      </c>
      <c r="H4" s="118" t="s">
        <v>34</v>
      </c>
      <c r="I4" s="110"/>
      <c r="J4" s="111"/>
      <c r="K4" s="111"/>
      <c r="L4" s="112"/>
      <c r="M4" s="113"/>
      <c r="N4" s="111"/>
      <c r="O4" s="111"/>
      <c r="P4" s="114"/>
      <c r="Q4" s="115"/>
      <c r="R4" s="111"/>
      <c r="S4" s="92"/>
      <c r="T4" s="134">
        <v>43706</v>
      </c>
      <c r="U4" s="102">
        <f t="shared" ref="U4:U15" si="0">T4+S$2</f>
        <v>43731</v>
      </c>
      <c r="V4" s="102">
        <f t="shared" ref="V4:X15" si="1">U4+U$2</f>
        <v>43741</v>
      </c>
      <c r="W4" s="102">
        <f t="shared" si="1"/>
        <v>43761</v>
      </c>
      <c r="X4" s="134">
        <v>43763</v>
      </c>
      <c r="Y4" s="116"/>
      <c r="Z4" s="116"/>
      <c r="AA4" s="116"/>
      <c r="AB4" s="107">
        <f t="shared" ref="AB4:AB42" si="2">W4+W$2</f>
        <v>43821</v>
      </c>
      <c r="AC4" s="47">
        <f t="shared" ref="AC4:AC27" si="3">AB4+AB$2</f>
        <v>43831</v>
      </c>
      <c r="AD4" t="e">
        <v>#N/A</v>
      </c>
    </row>
    <row r="5" spans="1:30">
      <c r="A5" s="72" t="s">
        <v>29</v>
      </c>
      <c r="B5" s="72"/>
      <c r="C5" s="72" t="s">
        <v>30</v>
      </c>
      <c r="D5" s="72" t="s">
        <v>31</v>
      </c>
      <c r="E5" s="72"/>
      <c r="F5" s="72" t="s">
        <v>35</v>
      </c>
      <c r="G5" s="102">
        <v>43748</v>
      </c>
      <c r="H5" s="118" t="s">
        <v>36</v>
      </c>
      <c r="I5" s="110"/>
      <c r="J5" s="111"/>
      <c r="K5" s="111"/>
      <c r="L5" s="112"/>
      <c r="M5" s="113"/>
      <c r="N5" s="111"/>
      <c r="O5" s="111"/>
      <c r="P5" s="114"/>
      <c r="Q5" s="115"/>
      <c r="R5" s="111"/>
      <c r="S5" s="92"/>
      <c r="T5" s="134">
        <v>43774</v>
      </c>
      <c r="U5" s="102">
        <f t="shared" si="0"/>
        <v>43799</v>
      </c>
      <c r="V5" s="102">
        <f t="shared" si="1"/>
        <v>43809</v>
      </c>
      <c r="W5" s="102">
        <f t="shared" si="1"/>
        <v>43829</v>
      </c>
      <c r="X5" s="102">
        <f t="shared" si="1"/>
        <v>43889</v>
      </c>
      <c r="Y5" s="116"/>
      <c r="Z5" s="116"/>
      <c r="AA5" s="116"/>
      <c r="AB5" s="107">
        <f t="shared" si="2"/>
        <v>43889</v>
      </c>
      <c r="AC5" s="47">
        <f t="shared" si="3"/>
        <v>43899</v>
      </c>
      <c r="AD5" t="e">
        <v>#N/A</v>
      </c>
    </row>
    <row r="6" spans="1:30">
      <c r="A6" s="72" t="s">
        <v>29</v>
      </c>
      <c r="B6" s="72"/>
      <c r="C6" s="72" t="s">
        <v>30</v>
      </c>
      <c r="D6" s="72" t="s">
        <v>31</v>
      </c>
      <c r="E6" s="72"/>
      <c r="F6" s="72" t="s">
        <v>37</v>
      </c>
      <c r="G6" s="102">
        <v>43748</v>
      </c>
      <c r="H6" s="118" t="s">
        <v>38</v>
      </c>
      <c r="I6" s="110"/>
      <c r="J6" s="111"/>
      <c r="K6" s="111"/>
      <c r="L6" s="112"/>
      <c r="M6" s="113"/>
      <c r="N6" s="111"/>
      <c r="O6" s="111"/>
      <c r="P6" s="114"/>
      <c r="Q6" s="115"/>
      <c r="R6" s="102"/>
      <c r="S6" s="92"/>
      <c r="T6" s="102">
        <f t="shared" ref="T6:T13" si="4">R6+R$2</f>
        <v>60</v>
      </c>
      <c r="U6" s="102">
        <f t="shared" si="0"/>
        <v>85</v>
      </c>
      <c r="V6" s="102">
        <f t="shared" si="1"/>
        <v>95</v>
      </c>
      <c r="W6" s="102">
        <f t="shared" si="1"/>
        <v>115</v>
      </c>
      <c r="X6" s="134">
        <v>43742</v>
      </c>
      <c r="Y6" s="116"/>
      <c r="Z6" s="116"/>
      <c r="AA6" s="116"/>
      <c r="AB6" s="107">
        <f t="shared" si="2"/>
        <v>175</v>
      </c>
      <c r="AC6" s="47">
        <f t="shared" si="3"/>
        <v>185</v>
      </c>
      <c r="AD6" t="e">
        <v>#N/A</v>
      </c>
    </row>
    <row r="7" spans="1:30">
      <c r="A7" s="72" t="s">
        <v>29</v>
      </c>
      <c r="B7" s="72"/>
      <c r="C7" s="72" t="s">
        <v>30</v>
      </c>
      <c r="D7" s="72" t="s">
        <v>31</v>
      </c>
      <c r="E7" s="72"/>
      <c r="F7" s="72" t="s">
        <v>39</v>
      </c>
      <c r="G7" s="102">
        <v>43748</v>
      </c>
      <c r="H7" s="118" t="s">
        <v>40</v>
      </c>
      <c r="I7" s="110"/>
      <c r="J7" s="111"/>
      <c r="K7" s="111"/>
      <c r="L7" s="112"/>
      <c r="M7" s="113"/>
      <c r="N7" s="111"/>
      <c r="O7" s="111"/>
      <c r="P7" s="114"/>
      <c r="Q7" s="115"/>
      <c r="R7" s="102"/>
      <c r="S7" s="92"/>
      <c r="T7" s="102">
        <f t="shared" si="4"/>
        <v>60</v>
      </c>
      <c r="U7" s="102">
        <f>T7+S$2</f>
        <v>85</v>
      </c>
      <c r="V7" s="102">
        <f t="shared" si="1"/>
        <v>95</v>
      </c>
      <c r="W7" s="102">
        <f t="shared" si="1"/>
        <v>115</v>
      </c>
      <c r="X7" s="134">
        <v>43777</v>
      </c>
      <c r="Y7" s="116"/>
      <c r="Z7" s="116"/>
      <c r="AA7" s="116"/>
      <c r="AB7" s="107">
        <f t="shared" si="2"/>
        <v>175</v>
      </c>
      <c r="AC7" s="47">
        <f t="shared" si="3"/>
        <v>185</v>
      </c>
      <c r="AD7" t="e">
        <v>#N/A</v>
      </c>
    </row>
    <row r="8" spans="1:30">
      <c r="A8" s="72" t="s">
        <v>29</v>
      </c>
      <c r="B8" s="72"/>
      <c r="C8" s="72" t="s">
        <v>30</v>
      </c>
      <c r="D8" s="72" t="s">
        <v>31</v>
      </c>
      <c r="E8" s="72"/>
      <c r="F8" s="72" t="s">
        <v>41</v>
      </c>
      <c r="G8" s="102">
        <v>43748</v>
      </c>
      <c r="H8" s="118" t="s">
        <v>42</v>
      </c>
      <c r="I8" s="110"/>
      <c r="J8" s="111"/>
      <c r="K8" s="111"/>
      <c r="L8" s="112"/>
      <c r="M8" s="113"/>
      <c r="N8" s="111"/>
      <c r="O8" s="111"/>
      <c r="P8" s="114"/>
      <c r="Q8" s="115"/>
      <c r="R8" s="134">
        <v>43794</v>
      </c>
      <c r="S8" s="92"/>
      <c r="T8" s="102">
        <f t="shared" si="4"/>
        <v>43854</v>
      </c>
      <c r="U8" s="102">
        <f t="shared" si="0"/>
        <v>43879</v>
      </c>
      <c r="V8" s="102">
        <f t="shared" si="1"/>
        <v>43889</v>
      </c>
      <c r="W8" s="102">
        <f t="shared" si="1"/>
        <v>43909</v>
      </c>
      <c r="X8" s="102">
        <f t="shared" si="1"/>
        <v>43969</v>
      </c>
      <c r="Y8" s="116"/>
      <c r="Z8" s="116"/>
      <c r="AA8" s="116"/>
      <c r="AB8" s="107">
        <f t="shared" si="2"/>
        <v>43969</v>
      </c>
      <c r="AC8" s="47">
        <f t="shared" si="3"/>
        <v>43979</v>
      </c>
      <c r="AD8" t="e">
        <v>#N/A</v>
      </c>
    </row>
    <row r="9" spans="1:30">
      <c r="A9" s="72" t="s">
        <v>29</v>
      </c>
      <c r="B9" s="72"/>
      <c r="C9" s="72" t="s">
        <v>30</v>
      </c>
      <c r="D9" s="72" t="s">
        <v>31</v>
      </c>
      <c r="E9" s="72"/>
      <c r="F9" s="72" t="s">
        <v>43</v>
      </c>
      <c r="G9" s="102">
        <v>43748</v>
      </c>
      <c r="H9" s="118" t="s">
        <v>42</v>
      </c>
      <c r="I9" s="110"/>
      <c r="J9" s="111"/>
      <c r="K9" s="111"/>
      <c r="L9" s="112"/>
      <c r="M9" s="113"/>
      <c r="N9" s="111"/>
      <c r="O9" s="111"/>
      <c r="P9" s="114"/>
      <c r="Q9" s="115"/>
      <c r="R9" s="134">
        <v>43794</v>
      </c>
      <c r="S9" s="92"/>
      <c r="T9" s="102">
        <f t="shared" si="4"/>
        <v>43854</v>
      </c>
      <c r="U9" s="102">
        <f t="shared" si="0"/>
        <v>43879</v>
      </c>
      <c r="V9" s="102">
        <f t="shared" si="1"/>
        <v>43889</v>
      </c>
      <c r="W9" s="102">
        <f t="shared" si="1"/>
        <v>43909</v>
      </c>
      <c r="X9" s="102">
        <f t="shared" si="1"/>
        <v>43969</v>
      </c>
      <c r="Y9" s="116"/>
      <c r="Z9" s="116"/>
      <c r="AA9" s="116"/>
      <c r="AB9" s="107">
        <f t="shared" si="2"/>
        <v>43969</v>
      </c>
      <c r="AC9" s="47">
        <f t="shared" si="3"/>
        <v>43979</v>
      </c>
      <c r="AD9" t="e">
        <v>#N/A</v>
      </c>
    </row>
    <row r="10" spans="1:30">
      <c r="A10" s="72" t="s">
        <v>29</v>
      </c>
      <c r="B10" s="72"/>
      <c r="C10" s="72" t="s">
        <v>30</v>
      </c>
      <c r="D10" s="72" t="s">
        <v>31</v>
      </c>
      <c r="E10" s="72"/>
      <c r="F10" s="72" t="s">
        <v>44</v>
      </c>
      <c r="G10" s="102">
        <v>43748</v>
      </c>
      <c r="H10" s="118" t="s">
        <v>42</v>
      </c>
      <c r="I10" s="110"/>
      <c r="J10" s="111"/>
      <c r="K10" s="111"/>
      <c r="L10" s="112"/>
      <c r="M10" s="113"/>
      <c r="N10" s="111"/>
      <c r="O10" s="111"/>
      <c r="P10" s="114"/>
      <c r="Q10" s="115"/>
      <c r="R10" s="134">
        <v>43794</v>
      </c>
      <c r="S10" s="92"/>
      <c r="T10" s="102">
        <f t="shared" si="4"/>
        <v>43854</v>
      </c>
      <c r="U10" s="102">
        <f t="shared" si="0"/>
        <v>43879</v>
      </c>
      <c r="V10" s="102">
        <f t="shared" si="1"/>
        <v>43889</v>
      </c>
      <c r="W10" s="102">
        <f t="shared" si="1"/>
        <v>43909</v>
      </c>
      <c r="X10" s="102">
        <f t="shared" si="1"/>
        <v>43969</v>
      </c>
      <c r="Y10" s="116"/>
      <c r="Z10" s="116"/>
      <c r="AA10" s="116"/>
      <c r="AB10" s="107">
        <f t="shared" si="2"/>
        <v>43969</v>
      </c>
      <c r="AC10" s="47">
        <f t="shared" si="3"/>
        <v>43979</v>
      </c>
      <c r="AD10" t="e">
        <v>#N/A</v>
      </c>
    </row>
    <row r="11" spans="1:30">
      <c r="A11" s="72" t="s">
        <v>29</v>
      </c>
      <c r="B11" s="72"/>
      <c r="C11" s="72" t="s">
        <v>30</v>
      </c>
      <c r="D11" s="72" t="s">
        <v>31</v>
      </c>
      <c r="E11" s="72"/>
      <c r="F11" s="72" t="s">
        <v>45</v>
      </c>
      <c r="G11" s="102">
        <v>43748</v>
      </c>
      <c r="H11" s="118" t="s">
        <v>42</v>
      </c>
      <c r="I11" s="110"/>
      <c r="J11" s="111"/>
      <c r="K11" s="111"/>
      <c r="L11" s="112"/>
      <c r="M11" s="113"/>
      <c r="N11" s="111"/>
      <c r="O11" s="111"/>
      <c r="P11" s="114"/>
      <c r="Q11" s="115"/>
      <c r="R11" s="134">
        <v>43794</v>
      </c>
      <c r="S11" s="92"/>
      <c r="T11" s="102">
        <f t="shared" si="4"/>
        <v>43854</v>
      </c>
      <c r="U11" s="102">
        <f t="shared" si="0"/>
        <v>43879</v>
      </c>
      <c r="V11" s="102">
        <f t="shared" si="1"/>
        <v>43889</v>
      </c>
      <c r="W11" s="102">
        <f t="shared" si="1"/>
        <v>43909</v>
      </c>
      <c r="X11" s="102">
        <f t="shared" si="1"/>
        <v>43969</v>
      </c>
      <c r="Y11" s="116"/>
      <c r="Z11" s="116"/>
      <c r="AA11" s="116"/>
      <c r="AB11" s="107">
        <f t="shared" si="2"/>
        <v>43969</v>
      </c>
      <c r="AC11" s="47">
        <f t="shared" si="3"/>
        <v>43979</v>
      </c>
      <c r="AD11" t="e">
        <v>#N/A</v>
      </c>
    </row>
    <row r="12" spans="1:30">
      <c r="A12" s="72" t="s">
        <v>29</v>
      </c>
      <c r="B12" s="72"/>
      <c r="C12" s="72" t="s">
        <v>30</v>
      </c>
      <c r="D12" s="72" t="s">
        <v>31</v>
      </c>
      <c r="E12" s="72"/>
      <c r="F12" s="72" t="s">
        <v>46</v>
      </c>
      <c r="G12" s="102">
        <v>43748</v>
      </c>
      <c r="H12" s="118" t="s">
        <v>42</v>
      </c>
      <c r="I12" s="110"/>
      <c r="J12" s="111"/>
      <c r="K12" s="111"/>
      <c r="L12" s="112"/>
      <c r="M12" s="113"/>
      <c r="N12" s="111"/>
      <c r="O12" s="111"/>
      <c r="P12" s="114"/>
      <c r="Q12" s="115"/>
      <c r="R12" s="134">
        <v>43794</v>
      </c>
      <c r="S12" s="92"/>
      <c r="T12" s="102">
        <f t="shared" si="4"/>
        <v>43854</v>
      </c>
      <c r="U12" s="102">
        <f t="shared" si="0"/>
        <v>43879</v>
      </c>
      <c r="V12" s="102">
        <f t="shared" si="1"/>
        <v>43889</v>
      </c>
      <c r="W12" s="102">
        <f t="shared" si="1"/>
        <v>43909</v>
      </c>
      <c r="X12" s="102">
        <f t="shared" si="1"/>
        <v>43969</v>
      </c>
      <c r="Y12" s="116"/>
      <c r="Z12" s="116"/>
      <c r="AA12" s="116"/>
      <c r="AB12" s="107">
        <f t="shared" si="2"/>
        <v>43969</v>
      </c>
      <c r="AC12" s="47">
        <f t="shared" si="3"/>
        <v>43979</v>
      </c>
      <c r="AD12" t="e">
        <v>#N/A</v>
      </c>
    </row>
    <row r="13" spans="1:30">
      <c r="A13" s="72" t="s">
        <v>29</v>
      </c>
      <c r="B13" s="72"/>
      <c r="C13" s="72" t="s">
        <v>30</v>
      </c>
      <c r="D13" s="72" t="s">
        <v>31</v>
      </c>
      <c r="E13" s="72"/>
      <c r="F13" s="72" t="s">
        <v>47</v>
      </c>
      <c r="G13" s="102">
        <v>43748</v>
      </c>
      <c r="H13" s="118" t="s">
        <v>42</v>
      </c>
      <c r="I13" s="110"/>
      <c r="J13" s="111"/>
      <c r="K13" s="111"/>
      <c r="L13" s="112"/>
      <c r="M13" s="113"/>
      <c r="N13" s="111"/>
      <c r="O13" s="111"/>
      <c r="P13" s="114"/>
      <c r="Q13" s="115"/>
      <c r="R13" s="134">
        <v>43794</v>
      </c>
      <c r="S13" s="92"/>
      <c r="T13" s="102">
        <f t="shared" si="4"/>
        <v>43854</v>
      </c>
      <c r="U13" s="102">
        <f t="shared" si="0"/>
        <v>43879</v>
      </c>
      <c r="V13" s="102">
        <f t="shared" si="1"/>
        <v>43889</v>
      </c>
      <c r="W13" s="102">
        <f t="shared" si="1"/>
        <v>43909</v>
      </c>
      <c r="X13" s="102">
        <f t="shared" si="1"/>
        <v>43969</v>
      </c>
      <c r="Y13" s="116"/>
      <c r="Z13" s="116"/>
      <c r="AA13" s="116"/>
      <c r="AB13" s="107">
        <f t="shared" si="2"/>
        <v>43969</v>
      </c>
      <c r="AC13" s="47">
        <f t="shared" si="3"/>
        <v>43979</v>
      </c>
      <c r="AD13" t="e">
        <v>#N/A</v>
      </c>
    </row>
    <row r="14" spans="1:30">
      <c r="A14" s="72" t="s">
        <v>29</v>
      </c>
      <c r="B14" s="72">
        <v>6</v>
      </c>
      <c r="C14" s="72" t="s">
        <v>48</v>
      </c>
      <c r="D14" s="72" t="s">
        <v>31</v>
      </c>
      <c r="E14" s="72" t="s">
        <v>32</v>
      </c>
      <c r="F14" s="72" t="s">
        <v>49</v>
      </c>
      <c r="G14" s="102">
        <v>43748</v>
      </c>
      <c r="H14" s="118"/>
      <c r="I14" s="110"/>
      <c r="J14" s="111"/>
      <c r="K14" s="111"/>
      <c r="L14" s="112"/>
      <c r="M14" s="130">
        <v>43747</v>
      </c>
      <c r="N14" s="134">
        <v>43760</v>
      </c>
      <c r="O14" s="102"/>
      <c r="P14" s="102"/>
      <c r="Q14" s="102">
        <f>N14+Q$2</f>
        <v>43765</v>
      </c>
      <c r="R14" s="102">
        <f>Q14+Q$2</f>
        <v>43770</v>
      </c>
      <c r="S14" s="92"/>
      <c r="T14" s="102">
        <f>R14+R$2</f>
        <v>43830</v>
      </c>
      <c r="U14" s="102">
        <f>T14+S$2</f>
        <v>43855</v>
      </c>
      <c r="V14" s="102">
        <f>U14+U$2</f>
        <v>43865</v>
      </c>
      <c r="W14" s="102">
        <f>V14+V$2</f>
        <v>43885</v>
      </c>
      <c r="X14" s="102">
        <f>W14+W$2</f>
        <v>43945</v>
      </c>
      <c r="Y14" s="116"/>
      <c r="Z14" s="116"/>
      <c r="AA14" s="116"/>
      <c r="AB14" s="107">
        <f>W14+W$2</f>
        <v>43945</v>
      </c>
      <c r="AC14" s="47">
        <f>AB14+AB$2</f>
        <v>43955</v>
      </c>
      <c r="AD14" t="e">
        <v>#N/A</v>
      </c>
    </row>
    <row r="15" spans="1:30">
      <c r="A15" s="72" t="s">
        <v>29</v>
      </c>
      <c r="B15" s="72">
        <v>6</v>
      </c>
      <c r="C15" s="72" t="s">
        <v>48</v>
      </c>
      <c r="D15" s="72" t="s">
        <v>31</v>
      </c>
      <c r="E15" s="72" t="s">
        <v>32</v>
      </c>
      <c r="F15" s="72" t="s">
        <v>50</v>
      </c>
      <c r="G15" s="102">
        <v>43748</v>
      </c>
      <c r="H15" s="118" t="s">
        <v>36</v>
      </c>
      <c r="I15" s="110"/>
      <c r="J15" s="111"/>
      <c r="K15" s="111"/>
      <c r="L15" s="112"/>
      <c r="M15" s="113"/>
      <c r="N15" s="111"/>
      <c r="O15" s="111"/>
      <c r="P15" s="114"/>
      <c r="Q15" s="115"/>
      <c r="R15" s="102"/>
      <c r="S15" s="92"/>
      <c r="T15" s="134">
        <v>43774</v>
      </c>
      <c r="U15" s="102">
        <f t="shared" si="0"/>
        <v>43799</v>
      </c>
      <c r="V15" s="102">
        <f t="shared" si="1"/>
        <v>43809</v>
      </c>
      <c r="W15" s="102">
        <f t="shared" si="1"/>
        <v>43829</v>
      </c>
      <c r="X15" s="102">
        <f t="shared" si="1"/>
        <v>43889</v>
      </c>
      <c r="Y15" s="116"/>
      <c r="Z15" s="116"/>
      <c r="AA15" s="116"/>
      <c r="AB15" s="107">
        <f t="shared" si="2"/>
        <v>43889</v>
      </c>
      <c r="AC15" s="47">
        <f t="shared" si="3"/>
        <v>43899</v>
      </c>
      <c r="AD15" t="e">
        <v>#N/A</v>
      </c>
    </row>
    <row r="16" spans="1:30">
      <c r="A16" s="72" t="s">
        <v>29</v>
      </c>
      <c r="B16" s="72">
        <v>7</v>
      </c>
      <c r="C16" s="72" t="s">
        <v>20</v>
      </c>
      <c r="D16" s="72" t="s">
        <v>31</v>
      </c>
      <c r="E16" s="72" t="s">
        <v>32</v>
      </c>
      <c r="F16" s="72" t="s">
        <v>51</v>
      </c>
      <c r="G16" s="102">
        <v>43748</v>
      </c>
      <c r="H16" s="118" t="s">
        <v>52</v>
      </c>
      <c r="I16" s="110"/>
      <c r="J16" s="111"/>
      <c r="K16" s="111"/>
      <c r="L16" s="112"/>
      <c r="M16" s="113"/>
      <c r="N16" s="111"/>
      <c r="O16" s="111"/>
      <c r="P16" s="114"/>
      <c r="Q16" s="115"/>
      <c r="R16" s="115"/>
      <c r="S16" s="117"/>
      <c r="T16" s="111"/>
      <c r="U16" s="111"/>
      <c r="V16" s="102"/>
      <c r="W16" s="134">
        <v>43796</v>
      </c>
      <c r="X16" s="102">
        <f t="shared" ref="X16:X17" si="5">W16+W$2</f>
        <v>43856</v>
      </c>
      <c r="Y16" s="116"/>
      <c r="Z16" s="116"/>
      <c r="AA16" s="116"/>
      <c r="AB16" s="107">
        <f t="shared" si="2"/>
        <v>43856</v>
      </c>
      <c r="AC16" s="47">
        <f t="shared" si="3"/>
        <v>43866</v>
      </c>
      <c r="AD16" t="e">
        <v>#N/A</v>
      </c>
    </row>
    <row r="17" spans="1:30">
      <c r="A17" s="72" t="s">
        <v>29</v>
      </c>
      <c r="B17" s="72">
        <v>8</v>
      </c>
      <c r="C17" s="72" t="s">
        <v>53</v>
      </c>
      <c r="D17" s="72" t="s">
        <v>31</v>
      </c>
      <c r="E17" s="72" t="s">
        <v>32</v>
      </c>
      <c r="F17" s="72" t="s">
        <v>54</v>
      </c>
      <c r="G17" s="102">
        <v>43748</v>
      </c>
      <c r="H17" s="118" t="s">
        <v>55</v>
      </c>
      <c r="I17" s="110"/>
      <c r="J17" s="111"/>
      <c r="K17" s="111"/>
      <c r="L17" s="112"/>
      <c r="M17" s="113"/>
      <c r="N17" s="111"/>
      <c r="O17" s="111"/>
      <c r="P17" s="114"/>
      <c r="Q17" s="115"/>
      <c r="R17" s="115"/>
      <c r="S17" s="117"/>
      <c r="T17" s="111"/>
      <c r="U17" s="111"/>
      <c r="V17" s="102"/>
      <c r="W17" s="134">
        <v>43777</v>
      </c>
      <c r="X17" s="102">
        <f t="shared" si="5"/>
        <v>43837</v>
      </c>
      <c r="Y17" s="116"/>
      <c r="Z17" s="116"/>
      <c r="AA17" s="116"/>
      <c r="AB17" s="107">
        <f t="shared" si="2"/>
        <v>43837</v>
      </c>
      <c r="AC17" s="47">
        <f t="shared" si="3"/>
        <v>43847</v>
      </c>
      <c r="AD17" t="e">
        <v>#N/A</v>
      </c>
    </row>
    <row r="18" spans="1:30">
      <c r="A18" s="72" t="s">
        <v>29</v>
      </c>
      <c r="B18" s="72">
        <v>9</v>
      </c>
      <c r="C18" s="72" t="s">
        <v>56</v>
      </c>
      <c r="D18" s="72" t="s">
        <v>31</v>
      </c>
      <c r="E18" s="72" t="s">
        <v>32</v>
      </c>
      <c r="F18" s="72" t="s">
        <v>57</v>
      </c>
      <c r="G18" s="102">
        <v>43748</v>
      </c>
      <c r="H18" s="118" t="s">
        <v>58</v>
      </c>
      <c r="I18" s="110"/>
      <c r="J18" s="111"/>
      <c r="K18" s="111"/>
      <c r="L18" s="112"/>
      <c r="M18" s="113"/>
      <c r="N18" s="111"/>
      <c r="O18" s="111"/>
      <c r="P18" s="114"/>
      <c r="Q18" s="115"/>
      <c r="R18" s="115"/>
      <c r="S18" s="117"/>
      <c r="T18" s="111"/>
      <c r="U18" s="111"/>
      <c r="V18" s="111"/>
      <c r="W18" s="111"/>
      <c r="X18" s="102">
        <f t="shared" ref="X18:X41" si="6">W18+W$2</f>
        <v>60</v>
      </c>
      <c r="Y18" s="116"/>
      <c r="Z18" s="135">
        <v>43725</v>
      </c>
      <c r="AA18" s="116"/>
      <c r="AB18" s="107">
        <f t="shared" si="2"/>
        <v>60</v>
      </c>
      <c r="AC18" s="47">
        <f t="shared" si="3"/>
        <v>70</v>
      </c>
      <c r="AD18" t="e">
        <v>#N/A</v>
      </c>
    </row>
    <row r="19" spans="1:30">
      <c r="A19" s="72" t="s">
        <v>29</v>
      </c>
      <c r="B19" s="72"/>
      <c r="C19" s="72" t="s">
        <v>56</v>
      </c>
      <c r="D19" s="72" t="s">
        <v>31</v>
      </c>
      <c r="E19" s="72"/>
      <c r="F19" s="72" t="s">
        <v>59</v>
      </c>
      <c r="G19" s="102">
        <v>43748</v>
      </c>
      <c r="H19" s="118" t="s">
        <v>58</v>
      </c>
      <c r="I19" s="110"/>
      <c r="J19" s="111"/>
      <c r="K19" s="111"/>
      <c r="L19" s="112"/>
      <c r="M19" s="113"/>
      <c r="N19" s="111"/>
      <c r="O19" s="111"/>
      <c r="P19" s="114"/>
      <c r="Q19" s="115"/>
      <c r="R19" s="115"/>
      <c r="S19" s="117"/>
      <c r="T19" s="111"/>
      <c r="U19" s="111"/>
      <c r="V19" s="111"/>
      <c r="W19" s="111"/>
      <c r="X19" s="102">
        <f t="shared" si="6"/>
        <v>60</v>
      </c>
      <c r="Y19" s="116"/>
      <c r="Z19" s="135">
        <v>43741</v>
      </c>
      <c r="AA19" s="116"/>
      <c r="AB19" s="107">
        <f t="shared" si="2"/>
        <v>60</v>
      </c>
      <c r="AC19" s="47">
        <f t="shared" si="3"/>
        <v>70</v>
      </c>
      <c r="AD19" t="e">
        <v>#N/A</v>
      </c>
    </row>
    <row r="20" spans="1:30">
      <c r="A20" s="72" t="s">
        <v>29</v>
      </c>
      <c r="B20" s="72"/>
      <c r="C20" s="72" t="s">
        <v>56</v>
      </c>
      <c r="D20" s="72" t="s">
        <v>31</v>
      </c>
      <c r="E20" s="72"/>
      <c r="F20" s="72" t="s">
        <v>60</v>
      </c>
      <c r="G20" s="102">
        <v>43748</v>
      </c>
      <c r="H20" s="118" t="s">
        <v>61</v>
      </c>
      <c r="I20" s="110"/>
      <c r="J20" s="111"/>
      <c r="K20" s="111"/>
      <c r="L20" s="112"/>
      <c r="M20" s="113"/>
      <c r="N20" s="111"/>
      <c r="O20" s="111"/>
      <c r="P20" s="114"/>
      <c r="Q20" s="115"/>
      <c r="R20" s="115"/>
      <c r="S20" s="117"/>
      <c r="T20" s="111"/>
      <c r="U20" s="111"/>
      <c r="V20" s="111"/>
      <c r="W20" s="111"/>
      <c r="X20" s="134">
        <v>43752</v>
      </c>
      <c r="Y20" s="116"/>
      <c r="Z20" s="116"/>
      <c r="AA20" s="116"/>
      <c r="AB20" s="107">
        <f t="shared" si="2"/>
        <v>60</v>
      </c>
      <c r="AC20" s="47">
        <f t="shared" si="3"/>
        <v>70</v>
      </c>
      <c r="AD20" t="e">
        <v>#N/A</v>
      </c>
    </row>
    <row r="21" spans="1:30">
      <c r="A21" s="72" t="s">
        <v>29</v>
      </c>
      <c r="B21" s="72"/>
      <c r="C21" s="72" t="s">
        <v>56</v>
      </c>
      <c r="D21" s="72" t="s">
        <v>31</v>
      </c>
      <c r="E21" s="72"/>
      <c r="F21" s="72" t="s">
        <v>62</v>
      </c>
      <c r="G21" s="102">
        <v>43748</v>
      </c>
      <c r="H21" s="118" t="s">
        <v>63</v>
      </c>
      <c r="I21" s="110"/>
      <c r="J21" s="111"/>
      <c r="K21" s="111"/>
      <c r="L21" s="112"/>
      <c r="M21" s="113"/>
      <c r="N21" s="111"/>
      <c r="O21" s="111"/>
      <c r="P21" s="114"/>
      <c r="Q21" s="115"/>
      <c r="R21" s="115"/>
      <c r="S21" s="117"/>
      <c r="T21" s="111"/>
      <c r="U21" s="111"/>
      <c r="V21" s="111"/>
      <c r="W21" s="134">
        <v>43749</v>
      </c>
      <c r="X21" s="102">
        <f t="shared" si="6"/>
        <v>43809</v>
      </c>
      <c r="Y21" s="116"/>
      <c r="Z21" s="116"/>
      <c r="AA21" s="116"/>
      <c r="AB21" s="107">
        <f t="shared" si="2"/>
        <v>43809</v>
      </c>
      <c r="AC21" s="47">
        <f t="shared" si="3"/>
        <v>43819</v>
      </c>
      <c r="AD21" t="e">
        <v>#N/A</v>
      </c>
    </row>
    <row r="22" spans="1:30">
      <c r="A22" s="72" t="s">
        <v>29</v>
      </c>
      <c r="B22" s="72"/>
      <c r="C22" s="72" t="s">
        <v>56</v>
      </c>
      <c r="D22" s="72" t="s">
        <v>31</v>
      </c>
      <c r="E22" s="72"/>
      <c r="F22" s="72" t="s">
        <v>64</v>
      </c>
      <c r="G22" s="102">
        <v>43748</v>
      </c>
      <c r="H22" s="118" t="s">
        <v>63</v>
      </c>
      <c r="I22" s="110"/>
      <c r="J22" s="111"/>
      <c r="K22" s="111"/>
      <c r="L22" s="112"/>
      <c r="M22" s="113"/>
      <c r="N22" s="111"/>
      <c r="O22" s="111"/>
      <c r="P22" s="114"/>
      <c r="Q22" s="115"/>
      <c r="R22" s="115"/>
      <c r="S22" s="117"/>
      <c r="T22" s="111"/>
      <c r="U22" s="111"/>
      <c r="V22" s="111"/>
      <c r="W22" s="134">
        <v>43749</v>
      </c>
      <c r="X22" s="102">
        <f t="shared" si="6"/>
        <v>43809</v>
      </c>
      <c r="Y22" s="116"/>
      <c r="Z22" s="116"/>
      <c r="AA22" s="116"/>
      <c r="AB22" s="107">
        <f t="shared" si="2"/>
        <v>43809</v>
      </c>
      <c r="AC22" s="47">
        <f t="shared" si="3"/>
        <v>43819</v>
      </c>
      <c r="AD22" t="e">
        <v>#N/A</v>
      </c>
    </row>
    <row r="23" spans="1:30">
      <c r="A23" s="72" t="s">
        <v>29</v>
      </c>
      <c r="B23" s="72"/>
      <c r="C23" s="72" t="s">
        <v>56</v>
      </c>
      <c r="D23" s="72" t="s">
        <v>31</v>
      </c>
      <c r="E23" s="72"/>
      <c r="F23" s="72" t="s">
        <v>65</v>
      </c>
      <c r="G23" s="102">
        <v>43748</v>
      </c>
      <c r="H23" s="118"/>
      <c r="I23" s="110"/>
      <c r="J23" s="111"/>
      <c r="K23" s="111"/>
      <c r="L23" s="112"/>
      <c r="M23" s="113"/>
      <c r="N23" s="111"/>
      <c r="O23" s="111"/>
      <c r="P23" s="114"/>
      <c r="Q23" s="115"/>
      <c r="R23" s="144">
        <v>43781</v>
      </c>
      <c r="S23" s="117"/>
      <c r="T23" s="134">
        <v>43763</v>
      </c>
      <c r="U23" s="102">
        <f t="shared" ref="U23" si="7">T23+S$2</f>
        <v>43788</v>
      </c>
      <c r="V23" s="102">
        <f t="shared" ref="V23" si="8">U23+U$2</f>
        <v>43798</v>
      </c>
      <c r="W23" s="102">
        <f t="shared" ref="W23" si="9">V23+V$2</f>
        <v>43818</v>
      </c>
      <c r="X23" s="102">
        <f t="shared" si="6"/>
        <v>43878</v>
      </c>
      <c r="Y23" s="116"/>
      <c r="Z23" s="116"/>
      <c r="AA23" s="116"/>
      <c r="AB23" s="107">
        <f t="shared" si="2"/>
        <v>43878</v>
      </c>
      <c r="AC23" s="47">
        <f t="shared" si="3"/>
        <v>43888</v>
      </c>
      <c r="AD23" t="e">
        <v>#N/A</v>
      </c>
    </row>
    <row r="24" spans="1:30">
      <c r="A24" s="72" t="s">
        <v>29</v>
      </c>
      <c r="B24" s="72"/>
      <c r="C24" s="72" t="s">
        <v>56</v>
      </c>
      <c r="D24" s="72" t="s">
        <v>31</v>
      </c>
      <c r="E24" s="72"/>
      <c r="F24" s="72" t="s">
        <v>66</v>
      </c>
      <c r="G24" s="102">
        <v>43748</v>
      </c>
      <c r="H24" s="118"/>
      <c r="I24" s="110"/>
      <c r="J24" s="111"/>
      <c r="K24" s="111"/>
      <c r="L24" s="112"/>
      <c r="M24" s="113"/>
      <c r="N24" s="111"/>
      <c r="O24" s="111"/>
      <c r="P24" s="114"/>
      <c r="Q24" s="115"/>
      <c r="R24" s="115"/>
      <c r="S24" s="117"/>
      <c r="T24" s="111"/>
      <c r="U24" s="111"/>
      <c r="V24" s="111"/>
      <c r="W24" s="111"/>
      <c r="X24" s="134">
        <v>43647</v>
      </c>
      <c r="Y24" s="116"/>
      <c r="Z24" s="116"/>
      <c r="AA24" s="116"/>
      <c r="AB24" s="107">
        <f t="shared" si="2"/>
        <v>60</v>
      </c>
      <c r="AC24" s="47">
        <f t="shared" si="3"/>
        <v>70</v>
      </c>
      <c r="AD24" t="e">
        <v>#N/A</v>
      </c>
    </row>
    <row r="25" spans="1:30">
      <c r="A25" s="72" t="s">
        <v>29</v>
      </c>
      <c r="B25" s="72"/>
      <c r="C25" s="72" t="s">
        <v>56</v>
      </c>
      <c r="D25" s="72" t="s">
        <v>31</v>
      </c>
      <c r="E25" s="72"/>
      <c r="F25" s="72" t="s">
        <v>67</v>
      </c>
      <c r="G25" s="102">
        <v>43748</v>
      </c>
      <c r="H25" s="118"/>
      <c r="I25" s="110"/>
      <c r="J25" s="111"/>
      <c r="K25" s="111"/>
      <c r="L25" s="112"/>
      <c r="M25" s="113"/>
      <c r="N25" s="111"/>
      <c r="O25" s="111"/>
      <c r="P25" s="114"/>
      <c r="Q25" s="115"/>
      <c r="R25" s="115"/>
      <c r="S25" s="117"/>
      <c r="T25" s="111"/>
      <c r="U25" s="111"/>
      <c r="V25" s="111"/>
      <c r="W25" s="111"/>
      <c r="X25" s="111"/>
      <c r="Y25" s="135">
        <v>43741</v>
      </c>
      <c r="Z25" s="116"/>
      <c r="AA25" s="116"/>
      <c r="AB25" s="107">
        <f t="shared" si="2"/>
        <v>60</v>
      </c>
      <c r="AC25" s="47">
        <f t="shared" si="3"/>
        <v>70</v>
      </c>
      <c r="AD25" t="e">
        <v>#N/A</v>
      </c>
    </row>
    <row r="26" spans="1:30">
      <c r="A26" s="72" t="s">
        <v>29</v>
      </c>
      <c r="B26" s="72"/>
      <c r="C26" s="72" t="s">
        <v>56</v>
      </c>
      <c r="D26" s="72" t="s">
        <v>31</v>
      </c>
      <c r="E26" s="72"/>
      <c r="F26" s="72" t="s">
        <v>68</v>
      </c>
      <c r="G26" s="102">
        <v>43748</v>
      </c>
      <c r="H26" s="118"/>
      <c r="I26" s="110"/>
      <c r="J26" s="111"/>
      <c r="K26" s="111"/>
      <c r="L26" s="112"/>
      <c r="M26" s="113"/>
      <c r="N26" s="111"/>
      <c r="O26" s="111"/>
      <c r="P26" s="114"/>
      <c r="Q26" s="115"/>
      <c r="R26" s="115"/>
      <c r="S26" s="117"/>
      <c r="T26" s="111"/>
      <c r="U26" s="111"/>
      <c r="V26" s="111"/>
      <c r="W26" s="111"/>
      <c r="X26" s="111"/>
      <c r="Y26" s="135">
        <v>43693</v>
      </c>
      <c r="Z26" s="116"/>
      <c r="AA26" s="116"/>
      <c r="AB26" s="107">
        <f t="shared" si="2"/>
        <v>60</v>
      </c>
      <c r="AC26" s="47">
        <f t="shared" si="3"/>
        <v>70</v>
      </c>
      <c r="AD26" t="e">
        <v>#N/A</v>
      </c>
    </row>
    <row r="27" spans="1:30">
      <c r="A27" s="72" t="s">
        <v>29</v>
      </c>
      <c r="B27" s="72"/>
      <c r="C27" s="72" t="s">
        <v>56</v>
      </c>
      <c r="D27" s="72" t="s">
        <v>31</v>
      </c>
      <c r="E27" s="72"/>
      <c r="F27" s="72" t="s">
        <v>69</v>
      </c>
      <c r="G27" s="102">
        <v>43748</v>
      </c>
      <c r="H27" s="118"/>
      <c r="I27" s="110"/>
      <c r="J27" s="111"/>
      <c r="K27" s="111"/>
      <c r="L27" s="112"/>
      <c r="M27" s="113"/>
      <c r="N27" s="111"/>
      <c r="O27" s="111"/>
      <c r="P27" s="114"/>
      <c r="Q27" s="115"/>
      <c r="R27" s="115"/>
      <c r="S27" s="117"/>
      <c r="T27" s="111"/>
      <c r="U27" s="111"/>
      <c r="V27" s="111"/>
      <c r="W27" s="111"/>
      <c r="X27" s="111"/>
      <c r="Y27" s="135">
        <v>43755</v>
      </c>
      <c r="Z27" s="116"/>
      <c r="AA27" s="116"/>
      <c r="AB27" s="107">
        <f t="shared" si="2"/>
        <v>60</v>
      </c>
      <c r="AC27" s="47">
        <f t="shared" si="3"/>
        <v>70</v>
      </c>
      <c r="AD27" t="e">
        <v>#N/A</v>
      </c>
    </row>
    <row r="28" spans="1:30">
      <c r="A28" s="72" t="s">
        <v>70</v>
      </c>
      <c r="B28" s="72">
        <v>1</v>
      </c>
      <c r="C28" s="72" t="s">
        <v>0</v>
      </c>
      <c r="D28" s="72" t="s">
        <v>71</v>
      </c>
      <c r="E28" s="72" t="s">
        <v>72</v>
      </c>
      <c r="F28" s="72" t="s">
        <v>73</v>
      </c>
      <c r="G28" s="102">
        <v>43748</v>
      </c>
      <c r="H28" s="118" t="s">
        <v>74</v>
      </c>
      <c r="I28" s="126">
        <v>43749</v>
      </c>
      <c r="J28" s="104">
        <f>I28+J$2</f>
        <v>43759</v>
      </c>
      <c r="K28" s="104">
        <f t="shared" ref="K28:L28" si="10">J28+K$2</f>
        <v>43769</v>
      </c>
      <c r="L28" s="104">
        <f t="shared" si="10"/>
        <v>43779</v>
      </c>
      <c r="M28" s="106">
        <f>L28+M$2</f>
        <v>43819</v>
      </c>
      <c r="N28" s="102">
        <f>M28+N$2</f>
        <v>43829</v>
      </c>
      <c r="O28" s="102">
        <f t="shared" ref="O28" si="11">N28+O$2</f>
        <v>43839</v>
      </c>
      <c r="P28" s="102">
        <f>O28+P$2</f>
        <v>43849</v>
      </c>
      <c r="Q28" s="102">
        <f>P28+Q$2</f>
        <v>43854</v>
      </c>
      <c r="R28" s="102">
        <f t="shared" ref="R28:R35" si="12">Q28+Q$2</f>
        <v>43859</v>
      </c>
      <c r="S28" s="92"/>
      <c r="T28" s="102">
        <f t="shared" ref="T28:T35" si="13">R28+R$2</f>
        <v>43919</v>
      </c>
      <c r="U28" s="102">
        <f t="shared" ref="U28:U35" si="14">T28+S$2</f>
        <v>43944</v>
      </c>
      <c r="V28" s="102">
        <f t="shared" ref="V28:W28" si="15">U28+U$2</f>
        <v>43954</v>
      </c>
      <c r="W28" s="102">
        <f t="shared" si="15"/>
        <v>43974</v>
      </c>
      <c r="X28" s="102">
        <f t="shared" si="6"/>
        <v>44034</v>
      </c>
      <c r="Y28" s="116"/>
      <c r="Z28" s="116"/>
      <c r="AA28" s="116"/>
      <c r="AB28" s="107">
        <f t="shared" si="2"/>
        <v>44034</v>
      </c>
      <c r="AC28" s="47">
        <f t="shared" ref="AC28:AC35" si="16">AB28+AB$2</f>
        <v>44044</v>
      </c>
      <c r="AD28" t="e">
        <v>#N/A</v>
      </c>
    </row>
    <row r="29" spans="1:30">
      <c r="A29" s="72" t="s">
        <v>70</v>
      </c>
      <c r="B29" s="72"/>
      <c r="C29" s="72" t="s">
        <v>0</v>
      </c>
      <c r="D29" s="72" t="s">
        <v>71</v>
      </c>
      <c r="E29" s="72"/>
      <c r="F29" s="72" t="s">
        <v>75</v>
      </c>
      <c r="G29" s="102">
        <v>43748</v>
      </c>
      <c r="H29" s="118" t="s">
        <v>76</v>
      </c>
      <c r="I29" s="126">
        <v>43783</v>
      </c>
      <c r="J29" s="104">
        <f t="shared" ref="J29:Q29" si="17">I29+J$2</f>
        <v>43793</v>
      </c>
      <c r="K29" s="104">
        <f t="shared" si="17"/>
        <v>43803</v>
      </c>
      <c r="L29" s="104">
        <f t="shared" si="17"/>
        <v>43813</v>
      </c>
      <c r="M29" s="106">
        <f t="shared" si="17"/>
        <v>43853</v>
      </c>
      <c r="N29" s="102">
        <f t="shared" si="17"/>
        <v>43863</v>
      </c>
      <c r="O29" s="102">
        <f t="shared" si="17"/>
        <v>43873</v>
      </c>
      <c r="P29" s="102">
        <f t="shared" si="17"/>
        <v>43883</v>
      </c>
      <c r="Q29" s="102">
        <f t="shared" si="17"/>
        <v>43888</v>
      </c>
      <c r="R29" s="102">
        <f t="shared" si="12"/>
        <v>43893</v>
      </c>
      <c r="S29" s="92"/>
      <c r="T29" s="102">
        <f t="shared" si="13"/>
        <v>43953</v>
      </c>
      <c r="U29" s="102">
        <f t="shared" si="14"/>
        <v>43978</v>
      </c>
      <c r="V29" s="102">
        <f t="shared" ref="V29:W41" si="18">U29+U$2</f>
        <v>43988</v>
      </c>
      <c r="W29" s="102">
        <f t="shared" si="18"/>
        <v>44008</v>
      </c>
      <c r="X29" s="102">
        <f t="shared" si="6"/>
        <v>44068</v>
      </c>
      <c r="Y29" s="116"/>
      <c r="Z29" s="116"/>
      <c r="AA29" s="116"/>
      <c r="AB29" s="107">
        <f t="shared" si="2"/>
        <v>44068</v>
      </c>
      <c r="AC29" s="47">
        <f t="shared" si="16"/>
        <v>44078</v>
      </c>
      <c r="AD29" t="e">
        <v>#N/A</v>
      </c>
    </row>
    <row r="30" spans="1:30">
      <c r="A30" s="72" t="s">
        <v>70</v>
      </c>
      <c r="B30" s="72"/>
      <c r="C30" s="72" t="s">
        <v>0</v>
      </c>
      <c r="D30" s="72" t="s">
        <v>71</v>
      </c>
      <c r="E30" s="72"/>
      <c r="F30" s="72" t="s">
        <v>77</v>
      </c>
      <c r="G30" s="102">
        <v>43748</v>
      </c>
      <c r="H30" s="118" t="s">
        <v>78</v>
      </c>
      <c r="I30" s="126">
        <v>43783</v>
      </c>
      <c r="J30" s="104">
        <f t="shared" ref="J30:Q30" si="19">I30+J$2</f>
        <v>43793</v>
      </c>
      <c r="K30" s="104">
        <f t="shared" si="19"/>
        <v>43803</v>
      </c>
      <c r="L30" s="104">
        <f t="shared" si="19"/>
        <v>43813</v>
      </c>
      <c r="M30" s="106">
        <f t="shared" si="19"/>
        <v>43853</v>
      </c>
      <c r="N30" s="102">
        <f t="shared" si="19"/>
        <v>43863</v>
      </c>
      <c r="O30" s="102">
        <f t="shared" si="19"/>
        <v>43873</v>
      </c>
      <c r="P30" s="102">
        <f t="shared" si="19"/>
        <v>43883</v>
      </c>
      <c r="Q30" s="102">
        <f t="shared" si="19"/>
        <v>43888</v>
      </c>
      <c r="R30" s="102">
        <f t="shared" si="12"/>
        <v>43893</v>
      </c>
      <c r="S30" s="92"/>
      <c r="T30" s="102">
        <f t="shared" si="13"/>
        <v>43953</v>
      </c>
      <c r="U30" s="102">
        <f t="shared" si="14"/>
        <v>43978</v>
      </c>
      <c r="V30" s="102">
        <f t="shared" si="18"/>
        <v>43988</v>
      </c>
      <c r="W30" s="102">
        <f t="shared" si="18"/>
        <v>44008</v>
      </c>
      <c r="X30" s="102">
        <f t="shared" si="6"/>
        <v>44068</v>
      </c>
      <c r="Y30" s="116"/>
      <c r="Z30" s="116"/>
      <c r="AA30" s="116"/>
      <c r="AB30" s="107">
        <f t="shared" si="2"/>
        <v>44068</v>
      </c>
      <c r="AC30" s="47">
        <f t="shared" si="16"/>
        <v>44078</v>
      </c>
      <c r="AD30" t="e">
        <v>#N/A</v>
      </c>
    </row>
    <row r="31" spans="1:30">
      <c r="A31" s="72" t="s">
        <v>70</v>
      </c>
      <c r="B31" s="72"/>
      <c r="C31" s="72" t="s">
        <v>0</v>
      </c>
      <c r="D31" s="72" t="s">
        <v>71</v>
      </c>
      <c r="E31" s="72"/>
      <c r="F31" s="72" t="s">
        <v>79</v>
      </c>
      <c r="G31" s="102">
        <v>43748</v>
      </c>
      <c r="H31" s="118" t="s">
        <v>80</v>
      </c>
      <c r="I31" s="126">
        <v>43769</v>
      </c>
      <c r="J31" s="104">
        <f t="shared" ref="J31:Q31" si="20">I31+J$2</f>
        <v>43779</v>
      </c>
      <c r="K31" s="104">
        <f t="shared" si="20"/>
        <v>43789</v>
      </c>
      <c r="L31" s="104">
        <f t="shared" si="20"/>
        <v>43799</v>
      </c>
      <c r="M31" s="106">
        <f t="shared" si="20"/>
        <v>43839</v>
      </c>
      <c r="N31" s="102">
        <f t="shared" si="20"/>
        <v>43849</v>
      </c>
      <c r="O31" s="102">
        <f t="shared" si="20"/>
        <v>43859</v>
      </c>
      <c r="P31" s="102">
        <f t="shared" si="20"/>
        <v>43869</v>
      </c>
      <c r="Q31" s="102">
        <f t="shared" si="20"/>
        <v>43874</v>
      </c>
      <c r="R31" s="102">
        <f t="shared" si="12"/>
        <v>43879</v>
      </c>
      <c r="S31" s="92"/>
      <c r="T31" s="102">
        <f t="shared" si="13"/>
        <v>43939</v>
      </c>
      <c r="U31" s="102">
        <f t="shared" si="14"/>
        <v>43964</v>
      </c>
      <c r="V31" s="102">
        <f t="shared" si="18"/>
        <v>43974</v>
      </c>
      <c r="W31" s="102">
        <f t="shared" si="18"/>
        <v>43994</v>
      </c>
      <c r="X31" s="102">
        <f t="shared" si="6"/>
        <v>44054</v>
      </c>
      <c r="Y31" s="116"/>
      <c r="Z31" s="116"/>
      <c r="AA31" s="116"/>
      <c r="AB31" s="107">
        <f t="shared" si="2"/>
        <v>44054</v>
      </c>
      <c r="AC31" s="47">
        <f t="shared" si="16"/>
        <v>44064</v>
      </c>
      <c r="AD31" t="e">
        <v>#N/A</v>
      </c>
    </row>
    <row r="32" spans="1:30">
      <c r="A32" s="72" t="s">
        <v>70</v>
      </c>
      <c r="B32" s="72"/>
      <c r="C32" s="72" t="s">
        <v>0</v>
      </c>
      <c r="D32" s="72" t="s">
        <v>71</v>
      </c>
      <c r="E32" s="72"/>
      <c r="F32" s="72" t="s">
        <v>81</v>
      </c>
      <c r="G32" s="102"/>
      <c r="H32" s="118" t="s">
        <v>82</v>
      </c>
      <c r="I32" s="126">
        <v>43769</v>
      </c>
      <c r="J32" s="104">
        <f t="shared" ref="J32:Q32" si="21">I32+J$2</f>
        <v>43779</v>
      </c>
      <c r="K32" s="104">
        <f t="shared" si="21"/>
        <v>43789</v>
      </c>
      <c r="L32" s="104">
        <f t="shared" si="21"/>
        <v>43799</v>
      </c>
      <c r="M32" s="106">
        <f t="shared" si="21"/>
        <v>43839</v>
      </c>
      <c r="N32" s="102">
        <f t="shared" si="21"/>
        <v>43849</v>
      </c>
      <c r="O32" s="102">
        <f t="shared" si="21"/>
        <v>43859</v>
      </c>
      <c r="P32" s="102">
        <f t="shared" si="21"/>
        <v>43869</v>
      </c>
      <c r="Q32" s="102">
        <f t="shared" si="21"/>
        <v>43874</v>
      </c>
      <c r="R32" s="102">
        <f t="shared" si="12"/>
        <v>43879</v>
      </c>
      <c r="S32" s="92"/>
      <c r="T32" s="102">
        <f t="shared" si="13"/>
        <v>43939</v>
      </c>
      <c r="U32" s="102">
        <f t="shared" si="14"/>
        <v>43964</v>
      </c>
      <c r="V32" s="102">
        <f t="shared" si="18"/>
        <v>43974</v>
      </c>
      <c r="W32" s="102">
        <f t="shared" si="18"/>
        <v>43994</v>
      </c>
      <c r="X32" s="102">
        <f t="shared" si="6"/>
        <v>44054</v>
      </c>
      <c r="Y32" s="116"/>
      <c r="Z32" s="116"/>
      <c r="AA32" s="116"/>
      <c r="AB32" s="107">
        <f t="shared" si="2"/>
        <v>44054</v>
      </c>
      <c r="AC32" s="47">
        <f t="shared" si="16"/>
        <v>44064</v>
      </c>
      <c r="AD32" t="e">
        <v>#N/A</v>
      </c>
    </row>
    <row r="33" spans="1:30">
      <c r="A33" s="72" t="s">
        <v>70</v>
      </c>
      <c r="B33" s="72"/>
      <c r="C33" s="72" t="s">
        <v>0</v>
      </c>
      <c r="D33" s="72" t="s">
        <v>71</v>
      </c>
      <c r="E33" s="72"/>
      <c r="F33" s="72" t="s">
        <v>83</v>
      </c>
      <c r="G33" s="102"/>
      <c r="H33" s="118" t="s">
        <v>82</v>
      </c>
      <c r="I33" s="126">
        <v>43769</v>
      </c>
      <c r="J33" s="104">
        <f t="shared" ref="J33:Q33" si="22">I33+J$2</f>
        <v>43779</v>
      </c>
      <c r="K33" s="104">
        <f t="shared" si="22"/>
        <v>43789</v>
      </c>
      <c r="L33" s="104">
        <f t="shared" si="22"/>
        <v>43799</v>
      </c>
      <c r="M33" s="106">
        <f t="shared" si="22"/>
        <v>43839</v>
      </c>
      <c r="N33" s="102">
        <f t="shared" si="22"/>
        <v>43849</v>
      </c>
      <c r="O33" s="102">
        <f t="shared" si="22"/>
        <v>43859</v>
      </c>
      <c r="P33" s="102">
        <f t="shared" si="22"/>
        <v>43869</v>
      </c>
      <c r="Q33" s="102">
        <f t="shared" si="22"/>
        <v>43874</v>
      </c>
      <c r="R33" s="102">
        <f t="shared" si="12"/>
        <v>43879</v>
      </c>
      <c r="S33" s="92"/>
      <c r="T33" s="102">
        <f t="shared" si="13"/>
        <v>43939</v>
      </c>
      <c r="U33" s="102">
        <f t="shared" si="14"/>
        <v>43964</v>
      </c>
      <c r="V33" s="102">
        <f t="shared" si="18"/>
        <v>43974</v>
      </c>
      <c r="W33" s="102">
        <f t="shared" si="18"/>
        <v>43994</v>
      </c>
      <c r="X33" s="102">
        <f t="shared" si="6"/>
        <v>44054</v>
      </c>
      <c r="Y33" s="116"/>
      <c r="Z33" s="116"/>
      <c r="AA33" s="116"/>
      <c r="AB33" s="107">
        <f t="shared" si="2"/>
        <v>44054</v>
      </c>
      <c r="AC33" s="47">
        <f t="shared" si="16"/>
        <v>44064</v>
      </c>
      <c r="AD33" t="e">
        <v>#N/A</v>
      </c>
    </row>
    <row r="34" spans="1:30">
      <c r="A34" s="72" t="s">
        <v>70</v>
      </c>
      <c r="B34" s="72"/>
      <c r="C34" s="72" t="s">
        <v>0</v>
      </c>
      <c r="D34" s="72" t="s">
        <v>71</v>
      </c>
      <c r="E34" s="72"/>
      <c r="F34" s="72" t="s">
        <v>84</v>
      </c>
      <c r="G34" s="102"/>
      <c r="H34" s="118" t="s">
        <v>82</v>
      </c>
      <c r="I34" s="126">
        <v>43769</v>
      </c>
      <c r="J34" s="104">
        <f t="shared" ref="J34:Q34" si="23">I34+J$2</f>
        <v>43779</v>
      </c>
      <c r="K34" s="104">
        <f t="shared" si="23"/>
        <v>43789</v>
      </c>
      <c r="L34" s="104">
        <f t="shared" si="23"/>
        <v>43799</v>
      </c>
      <c r="M34" s="106">
        <f t="shared" si="23"/>
        <v>43839</v>
      </c>
      <c r="N34" s="102">
        <f t="shared" si="23"/>
        <v>43849</v>
      </c>
      <c r="O34" s="102">
        <f t="shared" si="23"/>
        <v>43859</v>
      </c>
      <c r="P34" s="102">
        <f t="shared" si="23"/>
        <v>43869</v>
      </c>
      <c r="Q34" s="102">
        <f t="shared" si="23"/>
        <v>43874</v>
      </c>
      <c r="R34" s="102">
        <f t="shared" si="12"/>
        <v>43879</v>
      </c>
      <c r="S34" s="92"/>
      <c r="T34" s="102">
        <f t="shared" si="13"/>
        <v>43939</v>
      </c>
      <c r="U34" s="102">
        <f t="shared" si="14"/>
        <v>43964</v>
      </c>
      <c r="V34" s="102">
        <f t="shared" si="18"/>
        <v>43974</v>
      </c>
      <c r="W34" s="102">
        <f t="shared" si="18"/>
        <v>43994</v>
      </c>
      <c r="X34" s="102">
        <f t="shared" si="6"/>
        <v>44054</v>
      </c>
      <c r="Y34" s="116"/>
      <c r="Z34" s="116"/>
      <c r="AA34" s="116"/>
      <c r="AB34" s="107">
        <f t="shared" si="2"/>
        <v>44054</v>
      </c>
      <c r="AC34" s="47">
        <f t="shared" si="16"/>
        <v>44064</v>
      </c>
      <c r="AD34" t="e">
        <v>#N/A</v>
      </c>
    </row>
    <row r="35" spans="1:30">
      <c r="A35" s="72" t="s">
        <v>70</v>
      </c>
      <c r="B35" s="72">
        <v>3</v>
      </c>
      <c r="C35" s="72" t="s">
        <v>85</v>
      </c>
      <c r="D35" s="72" t="s">
        <v>71</v>
      </c>
      <c r="E35" s="72" t="s">
        <v>72</v>
      </c>
      <c r="F35" s="72" t="s">
        <v>86</v>
      </c>
      <c r="G35" s="102">
        <v>43748</v>
      </c>
      <c r="H35" s="118" t="s">
        <v>87</v>
      </c>
      <c r="I35" s="110"/>
      <c r="J35" s="111"/>
      <c r="K35" s="111"/>
      <c r="L35" s="112"/>
      <c r="M35" s="129">
        <v>43810</v>
      </c>
      <c r="N35" s="102">
        <f t="shared" ref="N35:P35" si="24">M35+N$2</f>
        <v>43820</v>
      </c>
      <c r="O35" s="102">
        <f t="shared" si="24"/>
        <v>43830</v>
      </c>
      <c r="P35" s="102">
        <f t="shared" si="24"/>
        <v>43840</v>
      </c>
      <c r="Q35" s="102">
        <f>P35+Q$2</f>
        <v>43845</v>
      </c>
      <c r="R35" s="102">
        <f t="shared" si="12"/>
        <v>43850</v>
      </c>
      <c r="S35" s="92"/>
      <c r="T35" s="102">
        <f t="shared" si="13"/>
        <v>43910</v>
      </c>
      <c r="U35" s="102">
        <f t="shared" si="14"/>
        <v>43935</v>
      </c>
      <c r="V35" s="102">
        <f t="shared" si="18"/>
        <v>43945</v>
      </c>
      <c r="W35" s="102">
        <f t="shared" si="18"/>
        <v>43965</v>
      </c>
      <c r="X35" s="102">
        <f t="shared" si="6"/>
        <v>44025</v>
      </c>
      <c r="Y35" s="116"/>
      <c r="Z35" s="116"/>
      <c r="AA35" s="116"/>
      <c r="AB35" s="107">
        <f t="shared" si="2"/>
        <v>44025</v>
      </c>
      <c r="AC35" s="47">
        <f t="shared" si="16"/>
        <v>44035</v>
      </c>
      <c r="AD35" t="e">
        <v>#N/A</v>
      </c>
    </row>
    <row r="36" spans="1:30">
      <c r="A36" s="72" t="s">
        <v>70</v>
      </c>
      <c r="B36" s="72">
        <v>5</v>
      </c>
      <c r="C36" s="72" t="s">
        <v>30</v>
      </c>
      <c r="D36" s="72" t="s">
        <v>71</v>
      </c>
      <c r="E36" s="72" t="s">
        <v>72</v>
      </c>
      <c r="F36" s="72" t="s">
        <v>88</v>
      </c>
      <c r="G36" s="102">
        <v>43748</v>
      </c>
      <c r="H36" s="118" t="s">
        <v>89</v>
      </c>
      <c r="I36" s="110"/>
      <c r="J36" s="111"/>
      <c r="K36" s="111"/>
      <c r="L36" s="112"/>
      <c r="M36" s="113"/>
      <c r="N36" s="111"/>
      <c r="O36" s="111"/>
      <c r="P36" s="114"/>
      <c r="Q36" s="115"/>
      <c r="R36" s="115"/>
      <c r="S36" s="117"/>
      <c r="T36" s="134">
        <v>43589</v>
      </c>
      <c r="U36" s="134">
        <v>43589</v>
      </c>
      <c r="V36" s="134">
        <v>43589</v>
      </c>
      <c r="W36" s="134">
        <v>43589</v>
      </c>
      <c r="X36" s="102">
        <f t="shared" si="6"/>
        <v>43649</v>
      </c>
      <c r="Y36" s="116"/>
      <c r="Z36" s="116"/>
      <c r="AA36" s="116"/>
      <c r="AB36" s="107">
        <f t="shared" si="2"/>
        <v>43649</v>
      </c>
      <c r="AC36" s="47">
        <f t="shared" ref="AC36:AC44" si="25">AB36+AB$2</f>
        <v>43659</v>
      </c>
      <c r="AD36" t="e">
        <v>#N/A</v>
      </c>
    </row>
    <row r="37" spans="1:30">
      <c r="A37" s="72" t="s">
        <v>70</v>
      </c>
      <c r="B37" s="72"/>
      <c r="C37" s="72" t="s">
        <v>30</v>
      </c>
      <c r="D37" s="72" t="s">
        <v>71</v>
      </c>
      <c r="E37" s="72"/>
      <c r="F37" s="72" t="s">
        <v>90</v>
      </c>
      <c r="G37" s="102">
        <v>43748</v>
      </c>
      <c r="H37" s="118" t="s">
        <v>91</v>
      </c>
      <c r="I37" s="110"/>
      <c r="J37" s="111"/>
      <c r="K37" s="111"/>
      <c r="L37" s="112"/>
      <c r="M37" s="113"/>
      <c r="N37" s="111"/>
      <c r="O37" s="111"/>
      <c r="P37" s="114"/>
      <c r="Q37" s="115"/>
      <c r="R37" s="115"/>
      <c r="S37" s="117"/>
      <c r="T37" s="134">
        <v>43542</v>
      </c>
      <c r="U37" s="134">
        <v>43542</v>
      </c>
      <c r="V37" s="102">
        <f t="shared" si="18"/>
        <v>43552</v>
      </c>
      <c r="W37" s="102">
        <f t="shared" si="18"/>
        <v>43572</v>
      </c>
      <c r="X37" s="102">
        <f t="shared" si="6"/>
        <v>43632</v>
      </c>
      <c r="Y37" s="116"/>
      <c r="Z37" s="116"/>
      <c r="AA37" s="116"/>
      <c r="AB37" s="107">
        <f t="shared" si="2"/>
        <v>43632</v>
      </c>
      <c r="AC37" s="47">
        <f t="shared" si="25"/>
        <v>43642</v>
      </c>
      <c r="AD37" t="e">
        <v>#N/A</v>
      </c>
    </row>
    <row r="38" spans="1:30">
      <c r="A38" s="72" t="s">
        <v>70</v>
      </c>
      <c r="B38" s="72"/>
      <c r="C38" s="72" t="s">
        <v>30</v>
      </c>
      <c r="D38" s="72" t="s">
        <v>71</v>
      </c>
      <c r="E38" s="72"/>
      <c r="F38" s="72" t="s">
        <v>92</v>
      </c>
      <c r="G38" s="102">
        <v>43748</v>
      </c>
      <c r="H38" s="118" t="s">
        <v>89</v>
      </c>
      <c r="I38" s="110"/>
      <c r="J38" s="111"/>
      <c r="K38" s="111"/>
      <c r="L38" s="112"/>
      <c r="M38" s="113"/>
      <c r="N38" s="111"/>
      <c r="O38" s="111"/>
      <c r="P38" s="114"/>
      <c r="Q38" s="115"/>
      <c r="R38" s="115"/>
      <c r="S38" s="117"/>
      <c r="T38" s="134">
        <v>43589</v>
      </c>
      <c r="U38" s="134">
        <v>43589</v>
      </c>
      <c r="V38" s="134">
        <v>43589</v>
      </c>
      <c r="W38" s="134">
        <v>43589</v>
      </c>
      <c r="X38" s="102">
        <f t="shared" si="6"/>
        <v>43649</v>
      </c>
      <c r="Y38" s="116"/>
      <c r="Z38" s="116"/>
      <c r="AA38" s="116"/>
      <c r="AB38" s="107">
        <f t="shared" si="2"/>
        <v>43649</v>
      </c>
      <c r="AC38" s="47">
        <f t="shared" si="25"/>
        <v>43659</v>
      </c>
      <c r="AD38" t="e">
        <v>#N/A</v>
      </c>
    </row>
    <row r="39" spans="1:30">
      <c r="A39" s="72" t="s">
        <v>70</v>
      </c>
      <c r="B39" s="72">
        <v>7</v>
      </c>
      <c r="C39" s="72" t="s">
        <v>20</v>
      </c>
      <c r="D39" s="72" t="s">
        <v>71</v>
      </c>
      <c r="E39" s="72" t="s">
        <v>72</v>
      </c>
      <c r="F39" s="72" t="s">
        <v>93</v>
      </c>
      <c r="G39" s="102">
        <v>43748</v>
      </c>
      <c r="H39" s="118"/>
      <c r="I39" s="110"/>
      <c r="J39" s="111"/>
      <c r="K39" s="111"/>
      <c r="L39" s="112"/>
      <c r="M39" s="113"/>
      <c r="N39" s="111"/>
      <c r="O39" s="111"/>
      <c r="P39" s="114"/>
      <c r="Q39" s="115"/>
      <c r="R39" s="115"/>
      <c r="S39" s="117"/>
      <c r="T39" s="111"/>
      <c r="U39" s="111"/>
      <c r="V39" s="102"/>
      <c r="W39" s="102">
        <f t="shared" si="18"/>
        <v>20</v>
      </c>
      <c r="X39" s="102">
        <f t="shared" si="6"/>
        <v>80</v>
      </c>
      <c r="Y39" s="116"/>
      <c r="Z39" s="116"/>
      <c r="AA39" s="116"/>
      <c r="AB39" s="107">
        <f t="shared" si="2"/>
        <v>80</v>
      </c>
      <c r="AC39" s="47">
        <f t="shared" si="25"/>
        <v>90</v>
      </c>
      <c r="AD39" t="e">
        <v>#N/A</v>
      </c>
    </row>
    <row r="40" spans="1:30">
      <c r="A40" s="72" t="s">
        <v>70</v>
      </c>
      <c r="B40" s="72"/>
      <c r="C40" s="72" t="s">
        <v>20</v>
      </c>
      <c r="D40" s="72" t="s">
        <v>71</v>
      </c>
      <c r="E40" s="72"/>
      <c r="F40" s="72" t="s">
        <v>94</v>
      </c>
      <c r="G40" s="102">
        <v>43748</v>
      </c>
      <c r="H40" s="118"/>
      <c r="I40" s="110"/>
      <c r="J40" s="111"/>
      <c r="K40" s="111"/>
      <c r="L40" s="112"/>
      <c r="M40" s="113"/>
      <c r="N40" s="111"/>
      <c r="O40" s="111"/>
      <c r="P40" s="114"/>
      <c r="Q40" s="115"/>
      <c r="R40" s="115"/>
      <c r="S40" s="117"/>
      <c r="T40" s="111"/>
      <c r="U40" s="111"/>
      <c r="V40" s="102"/>
      <c r="W40" s="102">
        <f t="shared" si="18"/>
        <v>20</v>
      </c>
      <c r="X40" s="102">
        <f t="shared" si="6"/>
        <v>80</v>
      </c>
      <c r="Y40" s="116"/>
      <c r="Z40" s="116"/>
      <c r="AA40" s="116"/>
      <c r="AB40" s="107">
        <f t="shared" si="2"/>
        <v>80</v>
      </c>
      <c r="AC40" s="47">
        <f t="shared" si="25"/>
        <v>90</v>
      </c>
      <c r="AD40" t="e">
        <v>#N/A</v>
      </c>
    </row>
    <row r="41" spans="1:30">
      <c r="A41" s="72" t="s">
        <v>70</v>
      </c>
      <c r="B41" s="72"/>
      <c r="C41" s="72" t="s">
        <v>20</v>
      </c>
      <c r="D41" s="72" t="s">
        <v>71</v>
      </c>
      <c r="E41" s="72"/>
      <c r="F41" s="72" t="s">
        <v>95</v>
      </c>
      <c r="G41" s="102">
        <v>43748</v>
      </c>
      <c r="H41" s="118"/>
      <c r="I41" s="110"/>
      <c r="J41" s="111"/>
      <c r="K41" s="111"/>
      <c r="L41" s="112"/>
      <c r="M41" s="113"/>
      <c r="N41" s="111"/>
      <c r="O41" s="111"/>
      <c r="P41" s="114"/>
      <c r="Q41" s="115"/>
      <c r="R41" s="115"/>
      <c r="S41" s="117"/>
      <c r="T41" s="111"/>
      <c r="U41" s="111"/>
      <c r="V41" s="102"/>
      <c r="W41" s="102">
        <f t="shared" si="18"/>
        <v>20</v>
      </c>
      <c r="X41" s="102">
        <f t="shared" si="6"/>
        <v>80</v>
      </c>
      <c r="Y41" s="116"/>
      <c r="Z41" s="116"/>
      <c r="AA41" s="116"/>
      <c r="AB41" s="107">
        <f t="shared" si="2"/>
        <v>80</v>
      </c>
      <c r="AC41" s="47">
        <f t="shared" si="25"/>
        <v>90</v>
      </c>
      <c r="AD41" t="e">
        <v>#N/A</v>
      </c>
    </row>
    <row r="42" spans="1:30">
      <c r="A42" s="72" t="s">
        <v>70</v>
      </c>
      <c r="B42" s="72">
        <v>10</v>
      </c>
      <c r="C42" s="72" t="s">
        <v>26</v>
      </c>
      <c r="D42" s="72" t="s">
        <v>71</v>
      </c>
      <c r="E42" s="72" t="s">
        <v>72</v>
      </c>
      <c r="F42" s="72" t="s">
        <v>96</v>
      </c>
      <c r="G42" s="102">
        <v>43748</v>
      </c>
      <c r="H42" s="118"/>
      <c r="I42" s="110"/>
      <c r="J42" s="111"/>
      <c r="K42" s="111"/>
      <c r="L42" s="112"/>
      <c r="M42" s="113"/>
      <c r="N42" s="111"/>
      <c r="O42" s="111"/>
      <c r="P42" s="114"/>
      <c r="Q42" s="115"/>
      <c r="R42" s="115"/>
      <c r="S42" s="117"/>
      <c r="T42" s="111"/>
      <c r="U42" s="111"/>
      <c r="V42" s="111"/>
      <c r="W42" s="111"/>
      <c r="X42" s="112"/>
      <c r="Y42" s="112"/>
      <c r="Z42" s="112"/>
      <c r="AA42" s="112"/>
      <c r="AB42" s="107">
        <f t="shared" si="2"/>
        <v>60</v>
      </c>
      <c r="AC42" s="47">
        <f t="shared" si="25"/>
        <v>70</v>
      </c>
      <c r="AD42" t="e">
        <v>#N/A</v>
      </c>
    </row>
    <row r="43" spans="1:30">
      <c r="A43" s="72" t="s">
        <v>70</v>
      </c>
      <c r="B43" s="72">
        <v>13</v>
      </c>
      <c r="C43" s="72" t="s">
        <v>97</v>
      </c>
      <c r="D43" s="72" t="s">
        <v>71</v>
      </c>
      <c r="E43" s="72" t="s">
        <v>72</v>
      </c>
      <c r="F43" s="72" t="s">
        <v>98</v>
      </c>
      <c r="G43" s="102">
        <v>43748</v>
      </c>
      <c r="H43" s="118" t="s">
        <v>99</v>
      </c>
      <c r="I43" s="110"/>
      <c r="J43" s="111"/>
      <c r="K43" s="111"/>
      <c r="L43" s="112"/>
      <c r="M43" s="113"/>
      <c r="N43" s="111"/>
      <c r="O43" s="111"/>
      <c r="P43" s="114"/>
      <c r="Q43" s="115"/>
      <c r="R43" s="115"/>
      <c r="S43" s="117"/>
      <c r="T43" s="111"/>
      <c r="U43" s="111"/>
      <c r="V43" s="111"/>
      <c r="W43" s="111"/>
      <c r="X43" s="112"/>
      <c r="Y43" s="112"/>
      <c r="Z43" s="112"/>
      <c r="AA43" s="112"/>
      <c r="AB43" s="114"/>
      <c r="AC43" s="47">
        <f t="shared" si="25"/>
        <v>10</v>
      </c>
      <c r="AD43" t="e">
        <v>#N/A</v>
      </c>
    </row>
    <row r="44" spans="1:30">
      <c r="A44" s="72" t="s">
        <v>70</v>
      </c>
      <c r="B44" s="72"/>
      <c r="C44" s="72"/>
      <c r="D44" s="72" t="s">
        <v>71</v>
      </c>
      <c r="E44" s="72"/>
      <c r="F44" s="72" t="s">
        <v>100</v>
      </c>
      <c r="G44" s="102">
        <v>43748</v>
      </c>
      <c r="H44" s="118"/>
      <c r="I44" s="110"/>
      <c r="J44" s="111"/>
      <c r="K44" s="111"/>
      <c r="L44" s="112"/>
      <c r="M44" s="113"/>
      <c r="N44" s="111"/>
      <c r="O44" s="111"/>
      <c r="P44" s="114"/>
      <c r="Q44" s="115"/>
      <c r="R44" s="115"/>
      <c r="S44" s="117"/>
      <c r="T44" s="111"/>
      <c r="U44" s="111"/>
      <c r="V44" s="111"/>
      <c r="W44" s="111"/>
      <c r="X44" s="112"/>
      <c r="Y44" s="112"/>
      <c r="Z44" s="112"/>
      <c r="AA44" s="112"/>
      <c r="AB44" s="114"/>
      <c r="AC44" s="47">
        <f t="shared" si="25"/>
        <v>10</v>
      </c>
      <c r="AD44" t="e">
        <v>#N/A</v>
      </c>
    </row>
    <row r="45" spans="1:30">
      <c r="A45" s="72" t="s">
        <v>101</v>
      </c>
      <c r="B45" s="72">
        <v>1</v>
      </c>
      <c r="C45" s="72" t="s">
        <v>0</v>
      </c>
      <c r="D45" s="72" t="s">
        <v>31</v>
      </c>
      <c r="E45" s="72" t="s">
        <v>102</v>
      </c>
      <c r="F45" s="72" t="s">
        <v>103</v>
      </c>
      <c r="G45" s="102">
        <v>43748</v>
      </c>
      <c r="H45" s="118" t="s">
        <v>104</v>
      </c>
      <c r="I45" s="126">
        <v>43790</v>
      </c>
      <c r="J45" s="104">
        <f t="shared" ref="J45:P52" si="26">I45+J$2</f>
        <v>43800</v>
      </c>
      <c r="K45" s="104">
        <f t="shared" si="26"/>
        <v>43810</v>
      </c>
      <c r="L45" s="104">
        <f t="shared" si="26"/>
        <v>43820</v>
      </c>
      <c r="M45" s="106">
        <f t="shared" si="26"/>
        <v>43860</v>
      </c>
      <c r="N45" s="102">
        <f t="shared" si="26"/>
        <v>43870</v>
      </c>
      <c r="O45" s="102">
        <f t="shared" si="26"/>
        <v>43880</v>
      </c>
      <c r="P45" s="102">
        <f t="shared" si="26"/>
        <v>43890</v>
      </c>
      <c r="Q45" s="102">
        <f>P45+Q$2</f>
        <v>43895</v>
      </c>
      <c r="R45" s="102">
        <f t="shared" ref="R45:R60" si="27">Q45+Q$2</f>
        <v>43900</v>
      </c>
      <c r="S45" s="92"/>
      <c r="T45" s="102">
        <f t="shared" ref="T45:T60" si="28">R45+R$2</f>
        <v>43960</v>
      </c>
      <c r="U45" s="102">
        <f t="shared" ref="U45" si="29">T45+S$2</f>
        <v>43985</v>
      </c>
      <c r="V45" s="102">
        <f t="shared" ref="V45:X62" si="30">U45+U$2</f>
        <v>43995</v>
      </c>
      <c r="W45" s="102">
        <f t="shared" si="30"/>
        <v>44015</v>
      </c>
      <c r="X45" s="102">
        <f t="shared" si="30"/>
        <v>44075</v>
      </c>
      <c r="Y45" s="116"/>
      <c r="Z45" s="116"/>
      <c r="AA45" s="116"/>
      <c r="AB45" s="107">
        <f>W45+W$2</f>
        <v>44075</v>
      </c>
      <c r="AC45" s="47">
        <f t="shared" ref="AC45:AC60" si="31">AB45+AB$2</f>
        <v>44085</v>
      </c>
      <c r="AD45" t="e">
        <v>#N/A</v>
      </c>
    </row>
    <row r="46" spans="1:30">
      <c r="A46" s="72" t="s">
        <v>101</v>
      </c>
      <c r="B46" s="72"/>
      <c r="C46" s="72" t="s">
        <v>0</v>
      </c>
      <c r="D46" s="72" t="s">
        <v>71</v>
      </c>
      <c r="E46" s="72" t="s">
        <v>72</v>
      </c>
      <c r="F46" s="72" t="s">
        <v>105</v>
      </c>
      <c r="G46" s="102">
        <v>43748</v>
      </c>
      <c r="H46" s="118" t="s">
        <v>106</v>
      </c>
      <c r="I46" s="103">
        <f t="shared" ref="I46:I49" si="32">G46+5</f>
        <v>43753</v>
      </c>
      <c r="J46" s="104">
        <f t="shared" si="26"/>
        <v>43763</v>
      </c>
      <c r="K46" s="104">
        <f t="shared" si="26"/>
        <v>43773</v>
      </c>
      <c r="L46" s="104">
        <f t="shared" si="26"/>
        <v>43783</v>
      </c>
      <c r="M46" s="106">
        <f t="shared" ref="M46:Q46" si="33">L46+M$2</f>
        <v>43823</v>
      </c>
      <c r="N46" s="102">
        <f t="shared" si="33"/>
        <v>43833</v>
      </c>
      <c r="O46" s="102">
        <f t="shared" si="33"/>
        <v>43843</v>
      </c>
      <c r="P46" s="102">
        <f t="shared" si="33"/>
        <v>43853</v>
      </c>
      <c r="Q46" s="102">
        <f t="shared" si="33"/>
        <v>43858</v>
      </c>
      <c r="R46" s="102">
        <f t="shared" si="27"/>
        <v>43863</v>
      </c>
      <c r="S46" s="92"/>
      <c r="T46" s="102">
        <f t="shared" si="28"/>
        <v>43923</v>
      </c>
      <c r="U46" s="102">
        <f t="shared" ref="U46:U60" si="34">T46+S$2</f>
        <v>43948</v>
      </c>
      <c r="V46" s="102">
        <f t="shared" si="30"/>
        <v>43958</v>
      </c>
      <c r="W46" s="102">
        <f t="shared" ref="W46:X46" si="35">V46+V$2</f>
        <v>43978</v>
      </c>
      <c r="X46" s="102">
        <f t="shared" si="35"/>
        <v>44038</v>
      </c>
      <c r="Y46" s="116"/>
      <c r="Z46" s="116"/>
      <c r="AA46" s="116"/>
      <c r="AB46" s="107">
        <f t="shared" ref="AB46:AB92" si="36">W46+W$2</f>
        <v>44038</v>
      </c>
      <c r="AC46" s="47">
        <f t="shared" si="31"/>
        <v>44048</v>
      </c>
      <c r="AD46" t="e">
        <v>#N/A</v>
      </c>
    </row>
    <row r="47" spans="1:30">
      <c r="A47" s="72" t="s">
        <v>101</v>
      </c>
      <c r="B47" s="72"/>
      <c r="C47" s="72" t="s">
        <v>0</v>
      </c>
      <c r="D47" s="72" t="s">
        <v>71</v>
      </c>
      <c r="E47" s="72"/>
      <c r="F47" s="72" t="s">
        <v>107</v>
      </c>
      <c r="G47" s="102">
        <v>43748</v>
      </c>
      <c r="H47" s="118" t="s">
        <v>108</v>
      </c>
      <c r="I47" s="126">
        <v>43756</v>
      </c>
      <c r="J47" s="104">
        <f t="shared" si="26"/>
        <v>43766</v>
      </c>
      <c r="K47" s="104">
        <f t="shared" si="26"/>
        <v>43776</v>
      </c>
      <c r="L47" s="104">
        <f t="shared" si="26"/>
        <v>43786</v>
      </c>
      <c r="M47" s="106">
        <f t="shared" ref="M47:Q47" si="37">L47+M$2</f>
        <v>43826</v>
      </c>
      <c r="N47" s="102">
        <f t="shared" si="37"/>
        <v>43836</v>
      </c>
      <c r="O47" s="102">
        <f t="shared" si="37"/>
        <v>43846</v>
      </c>
      <c r="P47" s="102">
        <f t="shared" si="37"/>
        <v>43856</v>
      </c>
      <c r="Q47" s="102">
        <f t="shared" si="37"/>
        <v>43861</v>
      </c>
      <c r="R47" s="102">
        <f t="shared" si="27"/>
        <v>43866</v>
      </c>
      <c r="S47" s="92"/>
      <c r="T47" s="102">
        <f t="shared" si="28"/>
        <v>43926</v>
      </c>
      <c r="U47" s="102">
        <f t="shared" si="34"/>
        <v>43951</v>
      </c>
      <c r="V47" s="102">
        <f t="shared" si="30"/>
        <v>43961</v>
      </c>
      <c r="W47" s="102">
        <f t="shared" ref="W47:X47" si="38">V47+V$2</f>
        <v>43981</v>
      </c>
      <c r="X47" s="102">
        <f t="shared" si="38"/>
        <v>44041</v>
      </c>
      <c r="Y47" s="116"/>
      <c r="Z47" s="116"/>
      <c r="AA47" s="116"/>
      <c r="AB47" s="107">
        <f t="shared" si="36"/>
        <v>44041</v>
      </c>
      <c r="AC47" s="47">
        <f t="shared" si="31"/>
        <v>44051</v>
      </c>
      <c r="AD47" t="e">
        <v>#N/A</v>
      </c>
    </row>
    <row r="48" spans="1:30">
      <c r="A48" s="72" t="s">
        <v>101</v>
      </c>
      <c r="B48" s="72"/>
      <c r="C48" s="72" t="s">
        <v>0</v>
      </c>
      <c r="D48" s="72" t="s">
        <v>71</v>
      </c>
      <c r="E48" s="72"/>
      <c r="F48" s="72" t="s">
        <v>109</v>
      </c>
      <c r="G48" s="102">
        <v>43748</v>
      </c>
      <c r="H48" s="118" t="s">
        <v>110</v>
      </c>
      <c r="I48" s="126">
        <v>43756</v>
      </c>
      <c r="J48" s="104">
        <f t="shared" si="26"/>
        <v>43766</v>
      </c>
      <c r="K48" s="104">
        <f t="shared" si="26"/>
        <v>43776</v>
      </c>
      <c r="L48" s="104">
        <f t="shared" si="26"/>
        <v>43786</v>
      </c>
      <c r="M48" s="106">
        <f t="shared" ref="M48:Q48" si="39">L48+M$2</f>
        <v>43826</v>
      </c>
      <c r="N48" s="102">
        <f t="shared" si="39"/>
        <v>43836</v>
      </c>
      <c r="O48" s="102">
        <f t="shared" si="39"/>
        <v>43846</v>
      </c>
      <c r="P48" s="102">
        <f t="shared" si="39"/>
        <v>43856</v>
      </c>
      <c r="Q48" s="102">
        <f t="shared" si="39"/>
        <v>43861</v>
      </c>
      <c r="R48" s="102">
        <f t="shared" si="27"/>
        <v>43866</v>
      </c>
      <c r="S48" s="92"/>
      <c r="T48" s="102">
        <f t="shared" si="28"/>
        <v>43926</v>
      </c>
      <c r="U48" s="102">
        <f t="shared" si="34"/>
        <v>43951</v>
      </c>
      <c r="V48" s="102">
        <f t="shared" si="30"/>
        <v>43961</v>
      </c>
      <c r="W48" s="102">
        <f t="shared" ref="W48:X48" si="40">V48+V$2</f>
        <v>43981</v>
      </c>
      <c r="X48" s="102">
        <f t="shared" si="40"/>
        <v>44041</v>
      </c>
      <c r="Y48" s="116"/>
      <c r="Z48" s="116"/>
      <c r="AA48" s="116"/>
      <c r="AB48" s="107">
        <f t="shared" si="36"/>
        <v>44041</v>
      </c>
      <c r="AC48" s="47">
        <f t="shared" si="31"/>
        <v>44051</v>
      </c>
      <c r="AD48" t="e">
        <v>#N/A</v>
      </c>
    </row>
    <row r="49" spans="1:30">
      <c r="A49" s="72" t="s">
        <v>101</v>
      </c>
      <c r="B49" s="72"/>
      <c r="C49" s="72" t="s">
        <v>0</v>
      </c>
      <c r="D49" s="72" t="s">
        <v>71</v>
      </c>
      <c r="E49" s="72"/>
      <c r="F49" s="72" t="s">
        <v>111</v>
      </c>
      <c r="G49" s="102">
        <v>43748</v>
      </c>
      <c r="H49" s="118" t="s">
        <v>112</v>
      </c>
      <c r="I49" s="103">
        <f t="shared" si="32"/>
        <v>43753</v>
      </c>
      <c r="J49" s="104">
        <f t="shared" si="26"/>
        <v>43763</v>
      </c>
      <c r="K49" s="104">
        <f t="shared" si="26"/>
        <v>43773</v>
      </c>
      <c r="L49" s="104">
        <f t="shared" si="26"/>
        <v>43783</v>
      </c>
      <c r="M49" s="106">
        <f t="shared" ref="M49:Q49" si="41">L49+M$2</f>
        <v>43823</v>
      </c>
      <c r="N49" s="102">
        <f t="shared" si="41"/>
        <v>43833</v>
      </c>
      <c r="O49" s="102">
        <f t="shared" si="41"/>
        <v>43843</v>
      </c>
      <c r="P49" s="102">
        <f t="shared" si="41"/>
        <v>43853</v>
      </c>
      <c r="Q49" s="102">
        <f t="shared" si="41"/>
        <v>43858</v>
      </c>
      <c r="R49" s="102">
        <f t="shared" si="27"/>
        <v>43863</v>
      </c>
      <c r="S49" s="92"/>
      <c r="T49" s="102">
        <f t="shared" si="28"/>
        <v>43923</v>
      </c>
      <c r="U49" s="102">
        <f t="shared" si="34"/>
        <v>43948</v>
      </c>
      <c r="V49" s="102">
        <f t="shared" si="30"/>
        <v>43958</v>
      </c>
      <c r="W49" s="102">
        <f t="shared" ref="W49:X49" si="42">V49+V$2</f>
        <v>43978</v>
      </c>
      <c r="X49" s="102">
        <f t="shared" si="42"/>
        <v>44038</v>
      </c>
      <c r="Y49" s="116"/>
      <c r="Z49" s="116"/>
      <c r="AA49" s="116"/>
      <c r="AB49" s="107">
        <f t="shared" si="36"/>
        <v>44038</v>
      </c>
      <c r="AC49" s="47">
        <f t="shared" si="31"/>
        <v>44048</v>
      </c>
      <c r="AD49" t="e">
        <v>#N/A</v>
      </c>
    </row>
    <row r="50" spans="1:30">
      <c r="A50" s="72" t="s">
        <v>101</v>
      </c>
      <c r="B50" s="72"/>
      <c r="C50" s="72" t="s">
        <v>0</v>
      </c>
      <c r="D50" s="72" t="s">
        <v>71</v>
      </c>
      <c r="E50" s="72"/>
      <c r="F50" s="72" t="s">
        <v>113</v>
      </c>
      <c r="G50" s="102">
        <v>43748</v>
      </c>
      <c r="H50" s="118" t="s">
        <v>114</v>
      </c>
      <c r="I50" s="126">
        <v>43776</v>
      </c>
      <c r="J50" s="104">
        <f t="shared" si="26"/>
        <v>43786</v>
      </c>
      <c r="K50" s="104">
        <f t="shared" si="26"/>
        <v>43796</v>
      </c>
      <c r="L50" s="104">
        <f t="shared" si="26"/>
        <v>43806</v>
      </c>
      <c r="M50" s="106">
        <f t="shared" ref="M50:Q50" si="43">L50+M$2</f>
        <v>43846</v>
      </c>
      <c r="N50" s="102">
        <f t="shared" si="43"/>
        <v>43856</v>
      </c>
      <c r="O50" s="102">
        <f t="shared" si="43"/>
        <v>43866</v>
      </c>
      <c r="P50" s="102">
        <f t="shared" si="43"/>
        <v>43876</v>
      </c>
      <c r="Q50" s="102">
        <f t="shared" si="43"/>
        <v>43881</v>
      </c>
      <c r="R50" s="102">
        <f t="shared" si="27"/>
        <v>43886</v>
      </c>
      <c r="S50" s="92"/>
      <c r="T50" s="102">
        <f t="shared" si="28"/>
        <v>43946</v>
      </c>
      <c r="U50" s="102">
        <f t="shared" si="34"/>
        <v>43971</v>
      </c>
      <c r="V50" s="102">
        <f t="shared" si="30"/>
        <v>43981</v>
      </c>
      <c r="W50" s="102">
        <f t="shared" ref="W50:X50" si="44">V50+V$2</f>
        <v>44001</v>
      </c>
      <c r="X50" s="102">
        <f t="shared" si="44"/>
        <v>44061</v>
      </c>
      <c r="Y50" s="116"/>
      <c r="Z50" s="116"/>
      <c r="AA50" s="116"/>
      <c r="AB50" s="107">
        <f t="shared" si="36"/>
        <v>44061</v>
      </c>
      <c r="AC50" s="47">
        <f t="shared" si="31"/>
        <v>44071</v>
      </c>
      <c r="AD50" t="e">
        <v>#N/A</v>
      </c>
    </row>
    <row r="51" spans="1:30">
      <c r="A51" s="72" t="s">
        <v>101</v>
      </c>
      <c r="B51" s="72"/>
      <c r="C51" s="72" t="s">
        <v>0</v>
      </c>
      <c r="D51" s="72" t="s">
        <v>71</v>
      </c>
      <c r="E51" s="72"/>
      <c r="F51" s="72" t="s">
        <v>115</v>
      </c>
      <c r="G51" s="102">
        <v>43748</v>
      </c>
      <c r="H51" s="118" t="s">
        <v>114</v>
      </c>
      <c r="I51" s="126">
        <v>43776</v>
      </c>
      <c r="J51" s="104">
        <f t="shared" si="26"/>
        <v>43786</v>
      </c>
      <c r="K51" s="104">
        <f t="shared" si="26"/>
        <v>43796</v>
      </c>
      <c r="L51" s="104">
        <f t="shared" si="26"/>
        <v>43806</v>
      </c>
      <c r="M51" s="106">
        <f t="shared" ref="M51:Q51" si="45">L51+M$2</f>
        <v>43846</v>
      </c>
      <c r="N51" s="102">
        <f t="shared" si="45"/>
        <v>43856</v>
      </c>
      <c r="O51" s="102">
        <f t="shared" si="45"/>
        <v>43866</v>
      </c>
      <c r="P51" s="102">
        <f t="shared" si="45"/>
        <v>43876</v>
      </c>
      <c r="Q51" s="102">
        <f t="shared" si="45"/>
        <v>43881</v>
      </c>
      <c r="R51" s="102">
        <f t="shared" si="27"/>
        <v>43886</v>
      </c>
      <c r="S51" s="92"/>
      <c r="T51" s="102">
        <f t="shared" si="28"/>
        <v>43946</v>
      </c>
      <c r="U51" s="102">
        <f t="shared" si="34"/>
        <v>43971</v>
      </c>
      <c r="V51" s="102">
        <f t="shared" si="30"/>
        <v>43981</v>
      </c>
      <c r="W51" s="102">
        <f t="shared" ref="W51:X51" si="46">V51+V$2</f>
        <v>44001</v>
      </c>
      <c r="X51" s="102">
        <f t="shared" si="46"/>
        <v>44061</v>
      </c>
      <c r="Y51" s="116"/>
      <c r="Z51" s="116"/>
      <c r="AA51" s="116"/>
      <c r="AB51" s="107">
        <f t="shared" si="36"/>
        <v>44061</v>
      </c>
      <c r="AC51" s="47">
        <f t="shared" si="31"/>
        <v>44071</v>
      </c>
      <c r="AD51" t="e">
        <v>#N/A</v>
      </c>
    </row>
    <row r="52" spans="1:30">
      <c r="A52" s="72" t="s">
        <v>101</v>
      </c>
      <c r="B52" s="72"/>
      <c r="C52" s="72" t="s">
        <v>0</v>
      </c>
      <c r="D52" s="72" t="s">
        <v>71</v>
      </c>
      <c r="E52" s="72"/>
      <c r="F52" s="72" t="s">
        <v>116</v>
      </c>
      <c r="G52" s="102">
        <v>43748</v>
      </c>
      <c r="H52" s="118" t="s">
        <v>117</v>
      </c>
      <c r="I52" s="126">
        <v>43779</v>
      </c>
      <c r="J52" s="104">
        <f t="shared" si="26"/>
        <v>43789</v>
      </c>
      <c r="K52" s="104">
        <f t="shared" si="26"/>
        <v>43799</v>
      </c>
      <c r="L52" s="104">
        <f t="shared" si="26"/>
        <v>43809</v>
      </c>
      <c r="M52" s="106">
        <f t="shared" ref="M52:Q52" si="47">L52+M$2</f>
        <v>43849</v>
      </c>
      <c r="N52" s="102">
        <f t="shared" si="47"/>
        <v>43859</v>
      </c>
      <c r="O52" s="102">
        <f t="shared" si="47"/>
        <v>43869</v>
      </c>
      <c r="P52" s="102">
        <f t="shared" si="47"/>
        <v>43879</v>
      </c>
      <c r="Q52" s="102">
        <f t="shared" si="47"/>
        <v>43884</v>
      </c>
      <c r="R52" s="102">
        <f t="shared" si="27"/>
        <v>43889</v>
      </c>
      <c r="S52" s="92"/>
      <c r="T52" s="102">
        <f t="shared" si="28"/>
        <v>43949</v>
      </c>
      <c r="U52" s="102">
        <f t="shared" si="34"/>
        <v>43974</v>
      </c>
      <c r="V52" s="102">
        <f t="shared" si="30"/>
        <v>43984</v>
      </c>
      <c r="W52" s="102">
        <f t="shared" ref="W52:X52" si="48">V52+V$2</f>
        <v>44004</v>
      </c>
      <c r="X52" s="102">
        <f t="shared" si="48"/>
        <v>44064</v>
      </c>
      <c r="Y52" s="116"/>
      <c r="Z52" s="116"/>
      <c r="AA52" s="116"/>
      <c r="AB52" s="107">
        <f t="shared" si="36"/>
        <v>44064</v>
      </c>
      <c r="AC52" s="47">
        <f t="shared" si="31"/>
        <v>44074</v>
      </c>
      <c r="AD52" t="e">
        <v>#N/A</v>
      </c>
    </row>
    <row r="53" spans="1:30">
      <c r="A53" s="72" t="s">
        <v>101</v>
      </c>
      <c r="B53" s="72">
        <v>3</v>
      </c>
      <c r="C53" s="72" t="s">
        <v>85</v>
      </c>
      <c r="D53" s="72" t="s">
        <v>71</v>
      </c>
      <c r="E53" s="72" t="s">
        <v>72</v>
      </c>
      <c r="F53" s="72" t="s">
        <v>118</v>
      </c>
      <c r="G53" s="102">
        <v>43748</v>
      </c>
      <c r="H53" s="118"/>
      <c r="I53" s="110"/>
      <c r="J53" s="111"/>
      <c r="K53" s="111"/>
      <c r="L53" s="112"/>
      <c r="M53" s="130">
        <v>43810</v>
      </c>
      <c r="N53" s="102">
        <f>M53+N$2</f>
        <v>43820</v>
      </c>
      <c r="O53" s="102">
        <f t="shared" ref="O53:Q53" si="49">N53+O$2</f>
        <v>43830</v>
      </c>
      <c r="P53" s="102">
        <f t="shared" si="49"/>
        <v>43840</v>
      </c>
      <c r="Q53" s="102">
        <f t="shared" si="49"/>
        <v>43845</v>
      </c>
      <c r="R53" s="102">
        <f t="shared" si="27"/>
        <v>43850</v>
      </c>
      <c r="S53" s="92"/>
      <c r="T53" s="102">
        <f t="shared" si="28"/>
        <v>43910</v>
      </c>
      <c r="U53" s="102">
        <f t="shared" si="34"/>
        <v>43935</v>
      </c>
      <c r="V53" s="102">
        <f t="shared" si="30"/>
        <v>43945</v>
      </c>
      <c r="W53" s="102">
        <f t="shared" ref="W53:X53" si="50">V53+V$2</f>
        <v>43965</v>
      </c>
      <c r="X53" s="102">
        <f t="shared" si="50"/>
        <v>44025</v>
      </c>
      <c r="Y53" s="116"/>
      <c r="Z53" s="116"/>
      <c r="AA53" s="116"/>
      <c r="AB53" s="107">
        <f t="shared" si="36"/>
        <v>44025</v>
      </c>
      <c r="AC53" s="47">
        <f t="shared" si="31"/>
        <v>44035</v>
      </c>
      <c r="AD53" t="e">
        <v>#N/A</v>
      </c>
    </row>
    <row r="54" spans="1:30">
      <c r="A54" s="72" t="s">
        <v>101</v>
      </c>
      <c r="B54" s="72"/>
      <c r="C54" s="72" t="s">
        <v>85</v>
      </c>
      <c r="D54" s="72" t="s">
        <v>71</v>
      </c>
      <c r="E54" s="72"/>
      <c r="F54" s="72" t="s">
        <v>119</v>
      </c>
      <c r="G54" s="102">
        <v>43748</v>
      </c>
      <c r="H54" s="118"/>
      <c r="I54" s="110"/>
      <c r="J54" s="111"/>
      <c r="K54" s="111"/>
      <c r="L54" s="112"/>
      <c r="M54" s="130">
        <v>43810</v>
      </c>
      <c r="N54" s="102">
        <f t="shared" ref="N54:Q54" si="51">M54+N$2</f>
        <v>43820</v>
      </c>
      <c r="O54" s="102">
        <f t="shared" si="51"/>
        <v>43830</v>
      </c>
      <c r="P54" s="102">
        <f t="shared" si="51"/>
        <v>43840</v>
      </c>
      <c r="Q54" s="102">
        <f t="shared" si="51"/>
        <v>43845</v>
      </c>
      <c r="R54" s="102">
        <f t="shared" si="27"/>
        <v>43850</v>
      </c>
      <c r="S54" s="92"/>
      <c r="T54" s="102">
        <f t="shared" si="28"/>
        <v>43910</v>
      </c>
      <c r="U54" s="102">
        <f t="shared" si="34"/>
        <v>43935</v>
      </c>
      <c r="V54" s="102">
        <f t="shared" si="30"/>
        <v>43945</v>
      </c>
      <c r="W54" s="102">
        <f t="shared" ref="W54:X54" si="52">V54+V$2</f>
        <v>43965</v>
      </c>
      <c r="X54" s="102">
        <f t="shared" si="52"/>
        <v>44025</v>
      </c>
      <c r="Y54" s="116"/>
      <c r="Z54" s="116"/>
      <c r="AA54" s="116"/>
      <c r="AB54" s="107">
        <f t="shared" si="36"/>
        <v>44025</v>
      </c>
      <c r="AC54" s="47">
        <f t="shared" si="31"/>
        <v>44035</v>
      </c>
      <c r="AD54" t="e">
        <v>#N/A</v>
      </c>
    </row>
    <row r="55" spans="1:30">
      <c r="A55" s="72" t="s">
        <v>101</v>
      </c>
      <c r="B55" s="72"/>
      <c r="C55" s="72" t="s">
        <v>85</v>
      </c>
      <c r="D55" s="72" t="s">
        <v>71</v>
      </c>
      <c r="E55" s="72"/>
      <c r="F55" s="72" t="s">
        <v>120</v>
      </c>
      <c r="G55" s="102">
        <v>43748</v>
      </c>
      <c r="H55" s="118" t="s">
        <v>108</v>
      </c>
      <c r="I55" s="110"/>
      <c r="J55" s="111"/>
      <c r="K55" s="111"/>
      <c r="L55" s="112"/>
      <c r="M55" s="130">
        <v>43756</v>
      </c>
      <c r="N55" s="102">
        <f t="shared" ref="N55:Q55" si="53">M55+N$2</f>
        <v>43766</v>
      </c>
      <c r="O55" s="102">
        <f t="shared" si="53"/>
        <v>43776</v>
      </c>
      <c r="P55" s="102">
        <f t="shared" si="53"/>
        <v>43786</v>
      </c>
      <c r="Q55" s="102">
        <f t="shared" si="53"/>
        <v>43791</v>
      </c>
      <c r="R55" s="102">
        <f t="shared" si="27"/>
        <v>43796</v>
      </c>
      <c r="S55" s="92"/>
      <c r="T55" s="102">
        <f t="shared" si="28"/>
        <v>43856</v>
      </c>
      <c r="U55" s="102">
        <f t="shared" si="34"/>
        <v>43881</v>
      </c>
      <c r="V55" s="102">
        <f t="shared" si="30"/>
        <v>43891</v>
      </c>
      <c r="W55" s="102">
        <f t="shared" ref="W55:X55" si="54">V55+V$2</f>
        <v>43911</v>
      </c>
      <c r="X55" s="102">
        <f t="shared" si="54"/>
        <v>43971</v>
      </c>
      <c r="Y55" s="116"/>
      <c r="Z55" s="116"/>
      <c r="AA55" s="116"/>
      <c r="AB55" s="107">
        <f t="shared" si="36"/>
        <v>43971</v>
      </c>
      <c r="AC55" s="47">
        <f t="shared" si="31"/>
        <v>43981</v>
      </c>
      <c r="AD55" t="e">
        <v>#N/A</v>
      </c>
    </row>
    <row r="56" spans="1:30">
      <c r="A56" s="72" t="s">
        <v>101</v>
      </c>
      <c r="B56" s="72"/>
      <c r="C56" s="72" t="s">
        <v>85</v>
      </c>
      <c r="D56" s="72" t="s">
        <v>71</v>
      </c>
      <c r="E56" s="72"/>
      <c r="F56" s="72" t="s">
        <v>121</v>
      </c>
      <c r="G56" s="102">
        <v>43748</v>
      </c>
      <c r="H56" s="118" t="s">
        <v>108</v>
      </c>
      <c r="I56" s="110"/>
      <c r="J56" s="111"/>
      <c r="K56" s="111"/>
      <c r="L56" s="112"/>
      <c r="M56" s="113">
        <v>43762</v>
      </c>
      <c r="N56" s="111">
        <v>43769</v>
      </c>
      <c r="O56" s="102">
        <f t="shared" ref="O56:Q56" si="55">N56+O$2</f>
        <v>43779</v>
      </c>
      <c r="P56" s="102">
        <f t="shared" si="55"/>
        <v>43789</v>
      </c>
      <c r="Q56" s="102">
        <f t="shared" si="55"/>
        <v>43794</v>
      </c>
      <c r="R56" s="102">
        <f t="shared" si="27"/>
        <v>43799</v>
      </c>
      <c r="S56" s="92"/>
      <c r="T56" s="102">
        <f t="shared" si="28"/>
        <v>43859</v>
      </c>
      <c r="U56" s="102">
        <f t="shared" si="34"/>
        <v>43884</v>
      </c>
      <c r="V56" s="102">
        <f t="shared" si="30"/>
        <v>43894</v>
      </c>
      <c r="W56" s="102">
        <f t="shared" ref="W56:X56" si="56">V56+V$2</f>
        <v>43914</v>
      </c>
      <c r="X56" s="102">
        <f t="shared" si="56"/>
        <v>43974</v>
      </c>
      <c r="Y56" s="116"/>
      <c r="Z56" s="116"/>
      <c r="AA56" s="116"/>
      <c r="AB56" s="107">
        <f t="shared" si="36"/>
        <v>43974</v>
      </c>
      <c r="AC56" s="47">
        <f t="shared" si="31"/>
        <v>43984</v>
      </c>
      <c r="AD56" t="e">
        <v>#N/A</v>
      </c>
    </row>
    <row r="57" spans="1:30">
      <c r="A57" s="72" t="s">
        <v>101</v>
      </c>
      <c r="B57" s="72"/>
      <c r="C57" s="72" t="s">
        <v>85</v>
      </c>
      <c r="D57" s="72" t="s">
        <v>71</v>
      </c>
      <c r="E57" s="72"/>
      <c r="F57" s="72" t="s">
        <v>122</v>
      </c>
      <c r="G57" s="102">
        <v>43748</v>
      </c>
      <c r="H57" s="118" t="s">
        <v>108</v>
      </c>
      <c r="I57" s="110"/>
      <c r="J57" s="111"/>
      <c r="K57" s="111"/>
      <c r="L57" s="112"/>
      <c r="M57" s="130">
        <v>43756</v>
      </c>
      <c r="N57" s="102">
        <f t="shared" ref="N57:Q57" si="57">M57+N$2</f>
        <v>43766</v>
      </c>
      <c r="O57" s="102">
        <f t="shared" si="57"/>
        <v>43776</v>
      </c>
      <c r="P57" s="102">
        <f t="shared" si="57"/>
        <v>43786</v>
      </c>
      <c r="Q57" s="102">
        <f t="shared" si="57"/>
        <v>43791</v>
      </c>
      <c r="R57" s="102">
        <f t="shared" si="27"/>
        <v>43796</v>
      </c>
      <c r="S57" s="92"/>
      <c r="T57" s="102">
        <f t="shared" si="28"/>
        <v>43856</v>
      </c>
      <c r="U57" s="102">
        <f t="shared" si="34"/>
        <v>43881</v>
      </c>
      <c r="V57" s="102">
        <f t="shared" si="30"/>
        <v>43891</v>
      </c>
      <c r="W57" s="102">
        <f t="shared" ref="W57:X57" si="58">V57+V$2</f>
        <v>43911</v>
      </c>
      <c r="X57" s="102">
        <f t="shared" si="58"/>
        <v>43971</v>
      </c>
      <c r="Y57" s="116"/>
      <c r="Z57" s="116"/>
      <c r="AA57" s="116"/>
      <c r="AB57" s="107">
        <f t="shared" si="36"/>
        <v>43971</v>
      </c>
      <c r="AC57" s="47">
        <f t="shared" si="31"/>
        <v>43981</v>
      </c>
      <c r="AD57" t="e">
        <v>#N/A</v>
      </c>
    </row>
    <row r="58" spans="1:30">
      <c r="A58" s="72" t="s">
        <v>101</v>
      </c>
      <c r="B58" s="72"/>
      <c r="C58" s="72" t="s">
        <v>85</v>
      </c>
      <c r="D58" s="72" t="s">
        <v>71</v>
      </c>
      <c r="E58" s="72"/>
      <c r="F58" s="72" t="s">
        <v>123</v>
      </c>
      <c r="G58" s="102">
        <v>43748</v>
      </c>
      <c r="H58" s="118" t="s">
        <v>108</v>
      </c>
      <c r="I58" s="110"/>
      <c r="J58" s="111"/>
      <c r="K58" s="111"/>
      <c r="L58" s="112"/>
      <c r="M58" s="130">
        <v>43768</v>
      </c>
      <c r="N58" s="102">
        <f t="shared" ref="N58:Q58" si="59">M58+N$2</f>
        <v>43778</v>
      </c>
      <c r="O58" s="102">
        <f t="shared" si="59"/>
        <v>43788</v>
      </c>
      <c r="P58" s="102">
        <f t="shared" si="59"/>
        <v>43798</v>
      </c>
      <c r="Q58" s="102">
        <f t="shared" si="59"/>
        <v>43803</v>
      </c>
      <c r="R58" s="102">
        <f t="shared" si="27"/>
        <v>43808</v>
      </c>
      <c r="S58" s="92"/>
      <c r="T58" s="102">
        <f t="shared" si="28"/>
        <v>43868</v>
      </c>
      <c r="U58" s="102">
        <f t="shared" si="34"/>
        <v>43893</v>
      </c>
      <c r="V58" s="102">
        <f t="shared" si="30"/>
        <v>43903</v>
      </c>
      <c r="W58" s="102">
        <f t="shared" ref="W58:X58" si="60">V58+V$2</f>
        <v>43923</v>
      </c>
      <c r="X58" s="102">
        <f t="shared" si="60"/>
        <v>43983</v>
      </c>
      <c r="Y58" s="116"/>
      <c r="Z58" s="116"/>
      <c r="AA58" s="116"/>
      <c r="AB58" s="107">
        <f t="shared" si="36"/>
        <v>43983</v>
      </c>
      <c r="AC58" s="47">
        <f t="shared" si="31"/>
        <v>43993</v>
      </c>
      <c r="AD58" t="e">
        <v>#N/A</v>
      </c>
    </row>
    <row r="59" spans="1:30">
      <c r="A59" s="72" t="s">
        <v>101</v>
      </c>
      <c r="B59" s="72"/>
      <c r="C59" s="72" t="s">
        <v>85</v>
      </c>
      <c r="D59" s="72" t="s">
        <v>71</v>
      </c>
      <c r="E59" s="72"/>
      <c r="F59" s="72" t="s">
        <v>124</v>
      </c>
      <c r="G59" s="102">
        <v>43748</v>
      </c>
      <c r="H59" s="118" t="s">
        <v>108</v>
      </c>
      <c r="I59" s="110"/>
      <c r="J59" s="111"/>
      <c r="K59" s="111"/>
      <c r="L59" s="112"/>
      <c r="M59" s="130">
        <v>43768</v>
      </c>
      <c r="N59" s="102">
        <f t="shared" ref="N59:Q59" si="61">M59+N$2</f>
        <v>43778</v>
      </c>
      <c r="O59" s="102">
        <f t="shared" si="61"/>
        <v>43788</v>
      </c>
      <c r="P59" s="102">
        <f t="shared" si="61"/>
        <v>43798</v>
      </c>
      <c r="Q59" s="102">
        <f t="shared" si="61"/>
        <v>43803</v>
      </c>
      <c r="R59" s="102">
        <f t="shared" si="27"/>
        <v>43808</v>
      </c>
      <c r="S59" s="92"/>
      <c r="T59" s="102">
        <f t="shared" si="28"/>
        <v>43868</v>
      </c>
      <c r="U59" s="102">
        <f t="shared" si="34"/>
        <v>43893</v>
      </c>
      <c r="V59" s="102">
        <f t="shared" si="30"/>
        <v>43903</v>
      </c>
      <c r="W59" s="102">
        <f t="shared" ref="W59:X59" si="62">V59+V$2</f>
        <v>43923</v>
      </c>
      <c r="X59" s="102">
        <f t="shared" si="62"/>
        <v>43983</v>
      </c>
      <c r="Y59" s="116"/>
      <c r="Z59" s="116"/>
      <c r="AA59" s="116"/>
      <c r="AB59" s="107">
        <f t="shared" si="36"/>
        <v>43983</v>
      </c>
      <c r="AC59" s="47">
        <f t="shared" si="31"/>
        <v>43993</v>
      </c>
      <c r="AD59" t="e">
        <v>#N/A</v>
      </c>
    </row>
    <row r="60" spans="1:30">
      <c r="A60" s="72" t="s">
        <v>101</v>
      </c>
      <c r="B60" s="72"/>
      <c r="C60" s="72" t="s">
        <v>85</v>
      </c>
      <c r="D60" s="72" t="s">
        <v>71</v>
      </c>
      <c r="E60" s="72"/>
      <c r="F60" s="72" t="s">
        <v>125</v>
      </c>
      <c r="G60" s="102">
        <v>43748</v>
      </c>
      <c r="H60" s="118" t="s">
        <v>108</v>
      </c>
      <c r="I60" s="110"/>
      <c r="J60" s="111"/>
      <c r="K60" s="111"/>
      <c r="L60" s="112"/>
      <c r="M60" s="130">
        <v>43768</v>
      </c>
      <c r="N60" s="102">
        <f t="shared" ref="N60:Q60" si="63">M60+N$2</f>
        <v>43778</v>
      </c>
      <c r="O60" s="102">
        <f t="shared" si="63"/>
        <v>43788</v>
      </c>
      <c r="P60" s="102">
        <f t="shared" si="63"/>
        <v>43798</v>
      </c>
      <c r="Q60" s="102">
        <f t="shared" si="63"/>
        <v>43803</v>
      </c>
      <c r="R60" s="102">
        <f t="shared" si="27"/>
        <v>43808</v>
      </c>
      <c r="S60" s="92"/>
      <c r="T60" s="102">
        <f t="shared" si="28"/>
        <v>43868</v>
      </c>
      <c r="U60" s="102">
        <f t="shared" si="34"/>
        <v>43893</v>
      </c>
      <c r="V60" s="102">
        <f t="shared" si="30"/>
        <v>43903</v>
      </c>
      <c r="W60" s="102">
        <f t="shared" ref="W60:X60" si="64">V60+V$2</f>
        <v>43923</v>
      </c>
      <c r="X60" s="102">
        <f t="shared" si="64"/>
        <v>43983</v>
      </c>
      <c r="Y60" s="116"/>
      <c r="Z60" s="116"/>
      <c r="AA60" s="116"/>
      <c r="AB60" s="107">
        <f t="shared" si="36"/>
        <v>43983</v>
      </c>
      <c r="AC60" s="47">
        <f t="shared" si="31"/>
        <v>43993</v>
      </c>
      <c r="AD60" t="e">
        <v>#N/A</v>
      </c>
    </row>
    <row r="61" spans="1:30">
      <c r="A61" s="72" t="s">
        <v>101</v>
      </c>
      <c r="B61" s="72">
        <v>5</v>
      </c>
      <c r="C61" s="72" t="s">
        <v>30</v>
      </c>
      <c r="D61" s="72" t="s">
        <v>31</v>
      </c>
      <c r="E61" s="72" t="s">
        <v>126</v>
      </c>
      <c r="F61" s="72" t="s">
        <v>127</v>
      </c>
      <c r="G61" s="102">
        <v>43748</v>
      </c>
      <c r="H61" s="118" t="s">
        <v>128</v>
      </c>
      <c r="I61" s="110"/>
      <c r="J61" s="111"/>
      <c r="K61" s="111"/>
      <c r="L61" s="112"/>
      <c r="M61" s="122"/>
      <c r="N61" s="120"/>
      <c r="O61" s="120"/>
      <c r="P61" s="123"/>
      <c r="Q61" s="124"/>
      <c r="R61" s="124"/>
      <c r="S61" s="125"/>
      <c r="T61" s="102"/>
      <c r="U61" s="134">
        <v>43710</v>
      </c>
      <c r="V61" s="102">
        <f t="shared" si="30"/>
        <v>43720</v>
      </c>
      <c r="W61" s="102">
        <f t="shared" ref="W61:X61" si="65">V61+V$2</f>
        <v>43740</v>
      </c>
      <c r="X61" s="102">
        <f t="shared" si="65"/>
        <v>43800</v>
      </c>
      <c r="Y61" s="116"/>
      <c r="Z61" s="116"/>
      <c r="AA61" s="116"/>
      <c r="AB61" s="107">
        <f t="shared" si="36"/>
        <v>43800</v>
      </c>
      <c r="AC61" s="47">
        <f t="shared" ref="AC61:AC93" si="66">AB61+AB$2</f>
        <v>43810</v>
      </c>
      <c r="AD61" t="e">
        <v>#N/A</v>
      </c>
    </row>
    <row r="62" spans="1:30">
      <c r="A62" s="72" t="s">
        <v>101</v>
      </c>
      <c r="B62" s="72"/>
      <c r="C62" s="72" t="s">
        <v>30</v>
      </c>
      <c r="D62" s="72" t="s">
        <v>71</v>
      </c>
      <c r="E62" s="72" t="s">
        <v>72</v>
      </c>
      <c r="F62" s="72" t="s">
        <v>129</v>
      </c>
      <c r="G62" s="102">
        <v>43748</v>
      </c>
      <c r="H62" s="118"/>
      <c r="I62" s="110"/>
      <c r="J62" s="111"/>
      <c r="K62" s="111"/>
      <c r="L62" s="112"/>
      <c r="M62" s="113"/>
      <c r="N62" s="111"/>
      <c r="O62" s="111"/>
      <c r="P62" s="114"/>
      <c r="Q62" s="115"/>
      <c r="R62" s="115"/>
      <c r="S62" s="117"/>
      <c r="T62" s="104"/>
      <c r="U62" s="104"/>
      <c r="V62" s="102">
        <f t="shared" si="30"/>
        <v>10</v>
      </c>
      <c r="W62" s="102">
        <f t="shared" ref="W62:X62" si="67">V62+V$2</f>
        <v>30</v>
      </c>
      <c r="X62" s="102">
        <f t="shared" si="67"/>
        <v>90</v>
      </c>
      <c r="Y62" s="116"/>
      <c r="Z62" s="116"/>
      <c r="AA62" s="116"/>
      <c r="AB62" s="107">
        <f t="shared" si="36"/>
        <v>90</v>
      </c>
      <c r="AC62" s="47">
        <f t="shared" si="66"/>
        <v>100</v>
      </c>
      <c r="AD62" t="e">
        <v>#N/A</v>
      </c>
    </row>
    <row r="63" spans="1:30">
      <c r="A63" s="72" t="s">
        <v>101</v>
      </c>
      <c r="B63" s="72"/>
      <c r="C63" s="72" t="s">
        <v>30</v>
      </c>
      <c r="D63" s="72" t="s">
        <v>71</v>
      </c>
      <c r="E63" s="72"/>
      <c r="F63" s="72" t="s">
        <v>130</v>
      </c>
      <c r="G63" s="102">
        <v>43748</v>
      </c>
      <c r="H63" s="118" t="s">
        <v>89</v>
      </c>
      <c r="I63" s="110"/>
      <c r="J63" s="111"/>
      <c r="K63" s="111"/>
      <c r="L63" s="112"/>
      <c r="M63" s="113"/>
      <c r="N63" s="111"/>
      <c r="O63" s="111"/>
      <c r="P63" s="114"/>
      <c r="Q63" s="115"/>
      <c r="R63" s="115"/>
      <c r="S63" s="117"/>
      <c r="T63" s="134">
        <v>43589</v>
      </c>
      <c r="U63" s="134">
        <v>43589</v>
      </c>
      <c r="V63" s="134">
        <v>43589</v>
      </c>
      <c r="W63" s="102">
        <f t="shared" ref="W63:X63" si="68">V63+V$2</f>
        <v>43609</v>
      </c>
      <c r="X63" s="102">
        <f t="shared" si="68"/>
        <v>43669</v>
      </c>
      <c r="Y63" s="116"/>
      <c r="Z63" s="116"/>
      <c r="AA63" s="116"/>
      <c r="AB63" s="107">
        <f t="shared" si="36"/>
        <v>43669</v>
      </c>
      <c r="AC63" s="47">
        <f t="shared" si="66"/>
        <v>43679</v>
      </c>
      <c r="AD63" t="e">
        <v>#N/A</v>
      </c>
    </row>
    <row r="64" spans="1:30">
      <c r="A64" s="72" t="s">
        <v>101</v>
      </c>
      <c r="B64" s="72"/>
      <c r="C64" s="72" t="s">
        <v>30</v>
      </c>
      <c r="D64" s="72" t="s">
        <v>71</v>
      </c>
      <c r="E64" s="72"/>
      <c r="F64" s="72" t="s">
        <v>131</v>
      </c>
      <c r="G64" s="102">
        <v>43748</v>
      </c>
      <c r="H64" s="118" t="s">
        <v>89</v>
      </c>
      <c r="I64" s="110"/>
      <c r="J64" s="111"/>
      <c r="K64" s="111"/>
      <c r="L64" s="112"/>
      <c r="M64" s="113"/>
      <c r="N64" s="111"/>
      <c r="O64" s="111"/>
      <c r="P64" s="114"/>
      <c r="Q64" s="115"/>
      <c r="R64" s="115"/>
      <c r="S64" s="117"/>
      <c r="T64" s="134">
        <v>43589</v>
      </c>
      <c r="U64" s="134">
        <v>43589</v>
      </c>
      <c r="V64" s="134">
        <v>43589</v>
      </c>
      <c r="W64" s="102">
        <f t="shared" ref="W64:X64" si="69">V64+V$2</f>
        <v>43609</v>
      </c>
      <c r="X64" s="102">
        <f t="shared" si="69"/>
        <v>43669</v>
      </c>
      <c r="Y64" s="116"/>
      <c r="Z64" s="116"/>
      <c r="AA64" s="116"/>
      <c r="AB64" s="107">
        <f t="shared" si="36"/>
        <v>43669</v>
      </c>
      <c r="AC64" s="47">
        <f t="shared" si="66"/>
        <v>43679</v>
      </c>
      <c r="AD64" t="e">
        <v>#N/A</v>
      </c>
    </row>
    <row r="65" spans="1:30">
      <c r="A65" s="72" t="s">
        <v>101</v>
      </c>
      <c r="B65" s="72"/>
      <c r="C65" s="72" t="s">
        <v>30</v>
      </c>
      <c r="D65" s="72" t="s">
        <v>71</v>
      </c>
      <c r="E65" s="72"/>
      <c r="F65" s="72" t="s">
        <v>132</v>
      </c>
      <c r="G65" s="102">
        <v>43748</v>
      </c>
      <c r="H65" s="118" t="s">
        <v>89</v>
      </c>
      <c r="I65" s="110"/>
      <c r="J65" s="111"/>
      <c r="K65" s="111"/>
      <c r="L65" s="112"/>
      <c r="M65" s="113"/>
      <c r="N65" s="111"/>
      <c r="O65" s="111"/>
      <c r="P65" s="114"/>
      <c r="Q65" s="115"/>
      <c r="R65" s="115"/>
      <c r="S65" s="117"/>
      <c r="T65" s="134">
        <v>43589</v>
      </c>
      <c r="U65" s="134">
        <v>43589</v>
      </c>
      <c r="V65" s="134">
        <v>43589</v>
      </c>
      <c r="W65" s="102">
        <f t="shared" ref="W65:X65" si="70">V65+V$2</f>
        <v>43609</v>
      </c>
      <c r="X65" s="102">
        <f t="shared" si="70"/>
        <v>43669</v>
      </c>
      <c r="Y65" s="116"/>
      <c r="Z65" s="116"/>
      <c r="AA65" s="116"/>
      <c r="AB65" s="107">
        <f t="shared" si="36"/>
        <v>43669</v>
      </c>
      <c r="AC65" s="47">
        <f t="shared" si="66"/>
        <v>43679</v>
      </c>
      <c r="AD65" t="e">
        <v>#N/A</v>
      </c>
    </row>
    <row r="66" spans="1:30">
      <c r="A66" s="72" t="s">
        <v>101</v>
      </c>
      <c r="B66" s="72"/>
      <c r="C66" s="72" t="s">
        <v>30</v>
      </c>
      <c r="D66" s="72" t="s">
        <v>71</v>
      </c>
      <c r="E66" s="72"/>
      <c r="F66" s="72" t="s">
        <v>133</v>
      </c>
      <c r="G66" s="102">
        <v>43748</v>
      </c>
      <c r="H66" s="118" t="s">
        <v>89</v>
      </c>
      <c r="I66" s="110"/>
      <c r="J66" s="111"/>
      <c r="K66" s="111"/>
      <c r="L66" s="112"/>
      <c r="M66" s="113"/>
      <c r="N66" s="111"/>
      <c r="O66" s="111"/>
      <c r="P66" s="114"/>
      <c r="Q66" s="115"/>
      <c r="R66" s="115"/>
      <c r="S66" s="117"/>
      <c r="T66" s="134">
        <v>43589</v>
      </c>
      <c r="U66" s="134">
        <v>43589</v>
      </c>
      <c r="V66" s="134">
        <v>43589</v>
      </c>
      <c r="W66" s="102">
        <f t="shared" ref="W66:X66" si="71">V66+V$2</f>
        <v>43609</v>
      </c>
      <c r="X66" s="102">
        <f t="shared" si="71"/>
        <v>43669</v>
      </c>
      <c r="Y66" s="116"/>
      <c r="Z66" s="116"/>
      <c r="AA66" s="116"/>
      <c r="AB66" s="107">
        <f t="shared" si="36"/>
        <v>43669</v>
      </c>
      <c r="AC66" s="47">
        <f t="shared" si="66"/>
        <v>43679</v>
      </c>
      <c r="AD66" t="e">
        <v>#N/A</v>
      </c>
    </row>
    <row r="67" spans="1:30">
      <c r="A67" s="72" t="s">
        <v>101</v>
      </c>
      <c r="B67" s="72"/>
      <c r="C67" s="72" t="s">
        <v>30</v>
      </c>
      <c r="D67" s="72" t="s">
        <v>71</v>
      </c>
      <c r="E67" s="72"/>
      <c r="F67" s="72" t="s">
        <v>134</v>
      </c>
      <c r="G67" s="102">
        <v>43748</v>
      </c>
      <c r="H67" s="118" t="s">
        <v>89</v>
      </c>
      <c r="I67" s="110"/>
      <c r="J67" s="111"/>
      <c r="K67" s="111"/>
      <c r="L67" s="112"/>
      <c r="M67" s="113"/>
      <c r="N67" s="111"/>
      <c r="O67" s="111"/>
      <c r="P67" s="114"/>
      <c r="Q67" s="115"/>
      <c r="R67" s="115"/>
      <c r="S67" s="117"/>
      <c r="T67" s="134">
        <v>43589</v>
      </c>
      <c r="U67" s="134">
        <v>43589</v>
      </c>
      <c r="V67" s="134">
        <v>43589</v>
      </c>
      <c r="W67" s="102">
        <f t="shared" ref="W67:X67" si="72">V67+V$2</f>
        <v>43609</v>
      </c>
      <c r="X67" s="102">
        <f t="shared" si="72"/>
        <v>43669</v>
      </c>
      <c r="Y67" s="116"/>
      <c r="Z67" s="116"/>
      <c r="AA67" s="116"/>
      <c r="AB67" s="107">
        <f t="shared" si="36"/>
        <v>43669</v>
      </c>
      <c r="AC67" s="47">
        <f t="shared" si="66"/>
        <v>43679</v>
      </c>
      <c r="AD67" t="e">
        <v>#N/A</v>
      </c>
    </row>
    <row r="68" spans="1:30">
      <c r="A68" s="72" t="s">
        <v>101</v>
      </c>
      <c r="B68" s="72"/>
      <c r="C68" s="72" t="s">
        <v>30</v>
      </c>
      <c r="D68" s="72" t="s">
        <v>71</v>
      </c>
      <c r="E68" s="72" t="s">
        <v>102</v>
      </c>
      <c r="F68" s="72" t="s">
        <v>135</v>
      </c>
      <c r="G68" s="102">
        <v>43748</v>
      </c>
      <c r="H68" s="118" t="s">
        <v>89</v>
      </c>
      <c r="I68" s="110"/>
      <c r="J68" s="111"/>
      <c r="K68" s="111"/>
      <c r="L68" s="112"/>
      <c r="M68" s="113"/>
      <c r="N68" s="111"/>
      <c r="O68" s="111"/>
      <c r="P68" s="114"/>
      <c r="Q68" s="115"/>
      <c r="R68" s="115"/>
      <c r="S68" s="117"/>
      <c r="T68" s="134">
        <v>43589</v>
      </c>
      <c r="U68" s="134">
        <v>43589</v>
      </c>
      <c r="V68" s="134">
        <v>43589</v>
      </c>
      <c r="W68" s="102">
        <f t="shared" ref="W68:X90" si="73">V68+V$2</f>
        <v>43609</v>
      </c>
      <c r="X68" s="102">
        <f t="shared" si="73"/>
        <v>43669</v>
      </c>
      <c r="Y68" s="116"/>
      <c r="Z68" s="116"/>
      <c r="AA68" s="116"/>
      <c r="AB68" s="107">
        <f t="shared" si="36"/>
        <v>43669</v>
      </c>
      <c r="AC68" s="47">
        <f t="shared" si="66"/>
        <v>43679</v>
      </c>
      <c r="AD68" t="e">
        <v>#N/A</v>
      </c>
    </row>
    <row r="69" spans="1:30">
      <c r="A69" s="72" t="s">
        <v>101</v>
      </c>
      <c r="B69" s="72">
        <v>6</v>
      </c>
      <c r="C69" s="72" t="s">
        <v>48</v>
      </c>
      <c r="D69" s="72" t="s">
        <v>31</v>
      </c>
      <c r="E69" s="72" t="s">
        <v>102</v>
      </c>
      <c r="F69" s="72" t="s">
        <v>136</v>
      </c>
      <c r="G69" s="102">
        <v>43748</v>
      </c>
      <c r="H69" s="118"/>
      <c r="I69" s="110"/>
      <c r="J69" s="111"/>
      <c r="K69" s="111"/>
      <c r="L69" s="112"/>
      <c r="M69" s="113"/>
      <c r="N69" s="111"/>
      <c r="O69" s="111"/>
      <c r="P69" s="114"/>
      <c r="Q69" s="115"/>
      <c r="R69" s="133">
        <v>43759</v>
      </c>
      <c r="S69" s="132"/>
      <c r="T69" s="102">
        <f>R69+R$2</f>
        <v>43819</v>
      </c>
      <c r="U69" s="102">
        <f>T69+S$2</f>
        <v>43844</v>
      </c>
      <c r="V69" s="102">
        <f t="shared" ref="V69:V84" si="74">U69+U$2</f>
        <v>43854</v>
      </c>
      <c r="W69" s="102">
        <f t="shared" si="73"/>
        <v>43874</v>
      </c>
      <c r="X69" s="102">
        <f t="shared" si="73"/>
        <v>43934</v>
      </c>
      <c r="Y69" s="116"/>
      <c r="Z69" s="116"/>
      <c r="AA69" s="116"/>
      <c r="AB69" s="107">
        <f t="shared" si="36"/>
        <v>43934</v>
      </c>
      <c r="AC69" s="47">
        <f t="shared" si="66"/>
        <v>43944</v>
      </c>
      <c r="AD69" t="e">
        <v>#N/A</v>
      </c>
    </row>
    <row r="70" spans="1:30">
      <c r="A70" s="72" t="s">
        <v>101</v>
      </c>
      <c r="B70" s="72"/>
      <c r="C70" s="72" t="s">
        <v>48</v>
      </c>
      <c r="D70" s="72" t="s">
        <v>31</v>
      </c>
      <c r="E70" s="72"/>
      <c r="F70" s="72" t="s">
        <v>137</v>
      </c>
      <c r="G70" s="102">
        <v>43748</v>
      </c>
      <c r="H70" s="118"/>
      <c r="I70" s="110"/>
      <c r="J70" s="111"/>
      <c r="K70" s="111"/>
      <c r="L70" s="112"/>
      <c r="M70" s="113"/>
      <c r="N70" s="111"/>
      <c r="O70" s="111"/>
      <c r="P70" s="114"/>
      <c r="Q70" s="115"/>
      <c r="R70" s="133">
        <v>43759</v>
      </c>
      <c r="S70" s="132"/>
      <c r="T70" s="102">
        <f t="shared" ref="T70:T76" si="75">R70+R$2</f>
        <v>43819</v>
      </c>
      <c r="U70" s="102">
        <f t="shared" ref="U70:U83" si="76">T70+S$2</f>
        <v>43844</v>
      </c>
      <c r="V70" s="102">
        <f t="shared" si="74"/>
        <v>43854</v>
      </c>
      <c r="W70" s="102">
        <f t="shared" si="73"/>
        <v>43874</v>
      </c>
      <c r="X70" s="102">
        <f t="shared" si="73"/>
        <v>43934</v>
      </c>
      <c r="Y70" s="116"/>
      <c r="Z70" s="116"/>
      <c r="AA70" s="116"/>
      <c r="AB70" s="107">
        <f t="shared" si="36"/>
        <v>43934</v>
      </c>
      <c r="AC70" s="47">
        <f t="shared" si="66"/>
        <v>43944</v>
      </c>
      <c r="AD70" t="e">
        <v>#N/A</v>
      </c>
    </row>
    <row r="71" spans="1:30">
      <c r="A71" s="72" t="s">
        <v>101</v>
      </c>
      <c r="B71" s="72"/>
      <c r="C71" s="72" t="s">
        <v>48</v>
      </c>
      <c r="D71" s="72" t="s">
        <v>31</v>
      </c>
      <c r="E71" s="72"/>
      <c r="F71" s="72" t="s">
        <v>138</v>
      </c>
      <c r="G71" s="102">
        <v>43748</v>
      </c>
      <c r="H71" s="118"/>
      <c r="I71" s="110"/>
      <c r="J71" s="111"/>
      <c r="K71" s="111"/>
      <c r="L71" s="112"/>
      <c r="M71" s="113"/>
      <c r="N71" s="111"/>
      <c r="O71" s="111"/>
      <c r="P71" s="114"/>
      <c r="Q71" s="115"/>
      <c r="R71" s="133">
        <v>43759</v>
      </c>
      <c r="S71" s="132"/>
      <c r="T71" s="102">
        <f t="shared" si="75"/>
        <v>43819</v>
      </c>
      <c r="U71" s="102">
        <f t="shared" si="76"/>
        <v>43844</v>
      </c>
      <c r="V71" s="102">
        <f t="shared" si="74"/>
        <v>43854</v>
      </c>
      <c r="W71" s="102">
        <f t="shared" si="73"/>
        <v>43874</v>
      </c>
      <c r="X71" s="102">
        <f t="shared" ref="X71" si="77">W71+W$2</f>
        <v>43934</v>
      </c>
      <c r="Y71" s="116"/>
      <c r="Z71" s="116"/>
      <c r="AA71" s="116"/>
      <c r="AB71" s="107">
        <f t="shared" si="36"/>
        <v>43934</v>
      </c>
      <c r="AC71" s="47">
        <f t="shared" si="66"/>
        <v>43944</v>
      </c>
      <c r="AD71" t="e">
        <v>#N/A</v>
      </c>
    </row>
    <row r="72" spans="1:30">
      <c r="A72" s="72" t="s">
        <v>101</v>
      </c>
      <c r="B72" s="72"/>
      <c r="C72" s="72" t="s">
        <v>48</v>
      </c>
      <c r="D72" s="72" t="s">
        <v>31</v>
      </c>
      <c r="E72" s="72"/>
      <c r="F72" s="72" t="s">
        <v>139</v>
      </c>
      <c r="G72" s="102">
        <v>43748</v>
      </c>
      <c r="H72" s="118"/>
      <c r="I72" s="110"/>
      <c r="J72" s="111"/>
      <c r="K72" s="111"/>
      <c r="L72" s="112"/>
      <c r="M72" s="113"/>
      <c r="N72" s="111"/>
      <c r="O72" s="111"/>
      <c r="P72" s="114"/>
      <c r="Q72" s="115"/>
      <c r="R72" s="133">
        <v>43719</v>
      </c>
      <c r="S72" s="132"/>
      <c r="T72" s="102">
        <f t="shared" si="75"/>
        <v>43779</v>
      </c>
      <c r="U72" s="102">
        <f t="shared" si="76"/>
        <v>43804</v>
      </c>
      <c r="V72" s="102">
        <f t="shared" si="74"/>
        <v>43814</v>
      </c>
      <c r="W72" s="102">
        <f t="shared" si="73"/>
        <v>43834</v>
      </c>
      <c r="X72" s="102">
        <f t="shared" ref="X72" si="78">W72+W$2</f>
        <v>43894</v>
      </c>
      <c r="Y72" s="116"/>
      <c r="Z72" s="116"/>
      <c r="AA72" s="116"/>
      <c r="AB72" s="107">
        <f t="shared" si="36"/>
        <v>43894</v>
      </c>
      <c r="AC72" s="47">
        <f t="shared" si="66"/>
        <v>43904</v>
      </c>
      <c r="AD72" t="e">
        <v>#N/A</v>
      </c>
    </row>
    <row r="73" spans="1:30">
      <c r="A73" s="72" t="s">
        <v>101</v>
      </c>
      <c r="B73" s="72"/>
      <c r="C73" s="72" t="s">
        <v>48</v>
      </c>
      <c r="D73" s="72" t="s">
        <v>31</v>
      </c>
      <c r="E73" s="72"/>
      <c r="F73" s="72" t="s">
        <v>140</v>
      </c>
      <c r="G73" s="102">
        <v>43748</v>
      </c>
      <c r="H73" s="118"/>
      <c r="I73" s="110"/>
      <c r="J73" s="111"/>
      <c r="K73" s="111"/>
      <c r="L73" s="112"/>
      <c r="M73" s="113"/>
      <c r="N73" s="111"/>
      <c r="O73" s="111"/>
      <c r="P73" s="114"/>
      <c r="Q73" s="115"/>
      <c r="R73" s="133">
        <v>43685</v>
      </c>
      <c r="S73" s="132"/>
      <c r="T73" s="102">
        <f t="shared" si="75"/>
        <v>43745</v>
      </c>
      <c r="U73" s="102">
        <f t="shared" si="76"/>
        <v>43770</v>
      </c>
      <c r="V73" s="102">
        <f t="shared" si="74"/>
        <v>43780</v>
      </c>
      <c r="W73" s="102">
        <f t="shared" si="73"/>
        <v>43800</v>
      </c>
      <c r="X73" s="102">
        <f t="shared" ref="X73" si="79">W73+W$2</f>
        <v>43860</v>
      </c>
      <c r="Y73" s="116"/>
      <c r="Z73" s="116"/>
      <c r="AA73" s="116"/>
      <c r="AB73" s="107">
        <f t="shared" si="36"/>
        <v>43860</v>
      </c>
      <c r="AC73" s="47">
        <f t="shared" si="66"/>
        <v>43870</v>
      </c>
      <c r="AD73" t="e">
        <v>#N/A</v>
      </c>
    </row>
    <row r="74" spans="1:30">
      <c r="A74" s="72" t="s">
        <v>101</v>
      </c>
      <c r="B74" s="72"/>
      <c r="C74" s="72" t="s">
        <v>48</v>
      </c>
      <c r="D74" s="72" t="s">
        <v>31</v>
      </c>
      <c r="E74" s="72"/>
      <c r="F74" s="72" t="s">
        <v>141</v>
      </c>
      <c r="G74" s="102">
        <v>43748</v>
      </c>
      <c r="H74" s="118"/>
      <c r="I74" s="110"/>
      <c r="J74" s="111"/>
      <c r="K74" s="111"/>
      <c r="L74" s="112"/>
      <c r="M74" s="113"/>
      <c r="N74" s="111"/>
      <c r="O74" s="111"/>
      <c r="P74" s="114"/>
      <c r="Q74" s="115"/>
      <c r="R74" s="133">
        <v>43669</v>
      </c>
      <c r="S74" s="132"/>
      <c r="T74" s="102">
        <f t="shared" si="75"/>
        <v>43729</v>
      </c>
      <c r="U74" s="102">
        <f t="shared" si="76"/>
        <v>43754</v>
      </c>
      <c r="V74" s="102">
        <f t="shared" si="74"/>
        <v>43764</v>
      </c>
      <c r="W74" s="102">
        <f t="shared" si="73"/>
        <v>43784</v>
      </c>
      <c r="X74" s="102">
        <f t="shared" ref="X74" si="80">W74+W$2</f>
        <v>43844</v>
      </c>
      <c r="Y74" s="116"/>
      <c r="Z74" s="116"/>
      <c r="AA74" s="116"/>
      <c r="AB74" s="107">
        <f t="shared" si="36"/>
        <v>43844</v>
      </c>
      <c r="AC74" s="47">
        <f t="shared" si="66"/>
        <v>43854</v>
      </c>
      <c r="AD74" t="e">
        <v>#N/A</v>
      </c>
    </row>
    <row r="75" spans="1:30">
      <c r="A75" s="72" t="s">
        <v>101</v>
      </c>
      <c r="B75" s="72"/>
      <c r="C75" s="72" t="s">
        <v>48</v>
      </c>
      <c r="D75" s="72" t="s">
        <v>31</v>
      </c>
      <c r="E75" s="72"/>
      <c r="F75" s="72" t="s">
        <v>142</v>
      </c>
      <c r="G75" s="102">
        <v>43748</v>
      </c>
      <c r="H75" s="118"/>
      <c r="I75" s="110"/>
      <c r="J75" s="111"/>
      <c r="K75" s="111"/>
      <c r="L75" s="112"/>
      <c r="M75" s="113"/>
      <c r="N75" s="111"/>
      <c r="O75" s="111"/>
      <c r="P75" s="114"/>
      <c r="Q75" s="115"/>
      <c r="R75" s="133">
        <v>43661</v>
      </c>
      <c r="S75" s="132"/>
      <c r="T75" s="102">
        <f t="shared" si="75"/>
        <v>43721</v>
      </c>
      <c r="U75" s="102">
        <f t="shared" si="76"/>
        <v>43746</v>
      </c>
      <c r="V75" s="102">
        <f t="shared" si="74"/>
        <v>43756</v>
      </c>
      <c r="W75" s="102">
        <f t="shared" si="73"/>
        <v>43776</v>
      </c>
      <c r="X75" s="102">
        <f t="shared" ref="X75" si="81">W75+W$2</f>
        <v>43836</v>
      </c>
      <c r="Y75" s="116"/>
      <c r="Z75" s="116"/>
      <c r="AA75" s="116"/>
      <c r="AB75" s="107">
        <f t="shared" si="36"/>
        <v>43836</v>
      </c>
      <c r="AC75" s="47">
        <f t="shared" si="66"/>
        <v>43846</v>
      </c>
      <c r="AD75" t="e">
        <v>#N/A</v>
      </c>
    </row>
    <row r="76" spans="1:30">
      <c r="A76" s="72" t="s">
        <v>101</v>
      </c>
      <c r="B76" s="72"/>
      <c r="C76" s="72" t="s">
        <v>48</v>
      </c>
      <c r="D76" s="72" t="s">
        <v>31</v>
      </c>
      <c r="E76" s="72"/>
      <c r="F76" s="72" t="s">
        <v>143</v>
      </c>
      <c r="G76" s="102">
        <v>43748</v>
      </c>
      <c r="H76" s="118"/>
      <c r="I76" s="110"/>
      <c r="J76" s="111"/>
      <c r="K76" s="111"/>
      <c r="L76" s="112"/>
      <c r="M76" s="113"/>
      <c r="N76" s="111"/>
      <c r="O76" s="111"/>
      <c r="P76" s="114"/>
      <c r="Q76" s="115"/>
      <c r="R76" s="133">
        <v>43719</v>
      </c>
      <c r="S76" s="132"/>
      <c r="T76" s="102">
        <f t="shared" si="75"/>
        <v>43779</v>
      </c>
      <c r="U76" s="102">
        <f t="shared" si="76"/>
        <v>43804</v>
      </c>
      <c r="V76" s="102">
        <f t="shared" si="74"/>
        <v>43814</v>
      </c>
      <c r="W76" s="102">
        <f t="shared" si="73"/>
        <v>43834</v>
      </c>
      <c r="X76" s="102">
        <f t="shared" ref="X76" si="82">W76+W$2</f>
        <v>43894</v>
      </c>
      <c r="Y76" s="116"/>
      <c r="Z76" s="116"/>
      <c r="AA76" s="116"/>
      <c r="AB76" s="107">
        <f t="shared" si="36"/>
        <v>43894</v>
      </c>
      <c r="AC76" s="47">
        <f t="shared" si="66"/>
        <v>43904</v>
      </c>
      <c r="AD76" t="e">
        <v>#N/A</v>
      </c>
    </row>
    <row r="77" spans="1:30">
      <c r="A77" s="72" t="s">
        <v>101</v>
      </c>
      <c r="B77" s="72"/>
      <c r="C77" s="72" t="s">
        <v>48</v>
      </c>
      <c r="D77" s="72" t="s">
        <v>71</v>
      </c>
      <c r="E77" s="72" t="s">
        <v>72</v>
      </c>
      <c r="F77" s="72" t="s">
        <v>144</v>
      </c>
      <c r="G77" s="102">
        <v>43748</v>
      </c>
      <c r="H77" s="118" t="s">
        <v>145</v>
      </c>
      <c r="I77" s="110"/>
      <c r="J77" s="111"/>
      <c r="K77" s="111"/>
      <c r="L77" s="112"/>
      <c r="M77" s="113"/>
      <c r="N77" s="111"/>
      <c r="O77" s="111"/>
      <c r="P77" s="114"/>
      <c r="Q77" s="115"/>
      <c r="R77" s="115"/>
      <c r="S77" s="117"/>
      <c r="T77" s="134">
        <v>43719</v>
      </c>
      <c r="U77" s="102">
        <f t="shared" si="76"/>
        <v>43744</v>
      </c>
      <c r="V77" s="102">
        <f t="shared" si="74"/>
        <v>43754</v>
      </c>
      <c r="W77" s="102">
        <f t="shared" si="73"/>
        <v>43774</v>
      </c>
      <c r="X77" s="102">
        <f t="shared" ref="X77" si="83">W77+W$2</f>
        <v>43834</v>
      </c>
      <c r="Y77" s="116"/>
      <c r="Z77" s="116"/>
      <c r="AA77" s="116"/>
      <c r="AB77" s="107">
        <f t="shared" si="36"/>
        <v>43834</v>
      </c>
      <c r="AC77" s="47">
        <f t="shared" si="66"/>
        <v>43844</v>
      </c>
      <c r="AD77" t="e">
        <v>#N/A</v>
      </c>
    </row>
    <row r="78" spans="1:30">
      <c r="A78" s="72" t="s">
        <v>101</v>
      </c>
      <c r="B78" s="72"/>
      <c r="C78" s="72" t="s">
        <v>48</v>
      </c>
      <c r="D78" s="72" t="s">
        <v>71</v>
      </c>
      <c r="E78" s="72"/>
      <c r="F78" s="72" t="s">
        <v>146</v>
      </c>
      <c r="G78" s="102">
        <v>43748</v>
      </c>
      <c r="H78" s="118" t="s">
        <v>145</v>
      </c>
      <c r="I78" s="110"/>
      <c r="J78" s="111"/>
      <c r="K78" s="111"/>
      <c r="L78" s="112"/>
      <c r="M78" s="113"/>
      <c r="N78" s="111"/>
      <c r="O78" s="111"/>
      <c r="P78" s="114"/>
      <c r="Q78" s="115"/>
      <c r="R78" s="115"/>
      <c r="S78" s="117"/>
      <c r="T78" s="134">
        <v>43719</v>
      </c>
      <c r="U78" s="102">
        <f t="shared" si="76"/>
        <v>43744</v>
      </c>
      <c r="V78" s="102">
        <f t="shared" si="74"/>
        <v>43754</v>
      </c>
      <c r="W78" s="102">
        <f t="shared" si="73"/>
        <v>43774</v>
      </c>
      <c r="X78" s="102">
        <f t="shared" ref="X78" si="84">W78+W$2</f>
        <v>43834</v>
      </c>
      <c r="Y78" s="116"/>
      <c r="Z78" s="116"/>
      <c r="AA78" s="116"/>
      <c r="AB78" s="107">
        <f t="shared" si="36"/>
        <v>43834</v>
      </c>
      <c r="AC78" s="47">
        <f t="shared" si="66"/>
        <v>43844</v>
      </c>
      <c r="AD78" t="e">
        <v>#N/A</v>
      </c>
    </row>
    <row r="79" spans="1:30">
      <c r="A79" s="72" t="s">
        <v>101</v>
      </c>
      <c r="B79" s="72"/>
      <c r="C79" s="72" t="s">
        <v>48</v>
      </c>
      <c r="D79" s="72" t="s">
        <v>71</v>
      </c>
      <c r="E79" s="72"/>
      <c r="F79" s="72" t="s">
        <v>147</v>
      </c>
      <c r="G79" s="102">
        <v>43748</v>
      </c>
      <c r="H79" s="118" t="s">
        <v>148</v>
      </c>
      <c r="I79" s="110"/>
      <c r="J79" s="111"/>
      <c r="K79" s="111"/>
      <c r="L79" s="112"/>
      <c r="M79" s="113"/>
      <c r="N79" s="111"/>
      <c r="O79" s="111"/>
      <c r="P79" s="114"/>
      <c r="Q79" s="115"/>
      <c r="R79" s="115"/>
      <c r="S79" s="117"/>
      <c r="T79" s="104"/>
      <c r="U79" s="102">
        <f t="shared" si="76"/>
        <v>25</v>
      </c>
      <c r="V79" s="102">
        <f t="shared" si="74"/>
        <v>35</v>
      </c>
      <c r="W79" s="102">
        <f t="shared" si="73"/>
        <v>55</v>
      </c>
      <c r="X79" s="102">
        <f t="shared" ref="X79" si="85">W79+W$2</f>
        <v>115</v>
      </c>
      <c r="Y79" s="116"/>
      <c r="Z79" s="116"/>
      <c r="AA79" s="116"/>
      <c r="AB79" s="107">
        <f t="shared" si="36"/>
        <v>115</v>
      </c>
      <c r="AC79" s="47">
        <f t="shared" si="66"/>
        <v>125</v>
      </c>
      <c r="AD79" t="e">
        <v>#N/A</v>
      </c>
    </row>
    <row r="80" spans="1:30">
      <c r="A80" s="72" t="s">
        <v>101</v>
      </c>
      <c r="B80" s="72"/>
      <c r="C80" s="72" t="s">
        <v>48</v>
      </c>
      <c r="D80" s="72" t="s">
        <v>71</v>
      </c>
      <c r="E80" s="72"/>
      <c r="F80" s="72" t="s">
        <v>149</v>
      </c>
      <c r="G80" s="102">
        <v>43748</v>
      </c>
      <c r="H80" s="118"/>
      <c r="I80" s="110"/>
      <c r="J80" s="111"/>
      <c r="K80" s="111"/>
      <c r="L80" s="112"/>
      <c r="M80" s="113"/>
      <c r="N80" s="111"/>
      <c r="O80" s="111"/>
      <c r="P80" s="114"/>
      <c r="Q80" s="115"/>
      <c r="R80" s="115"/>
      <c r="S80" s="117"/>
      <c r="T80" s="134">
        <v>43719</v>
      </c>
      <c r="U80" s="102">
        <f t="shared" si="76"/>
        <v>43744</v>
      </c>
      <c r="V80" s="102">
        <f t="shared" si="74"/>
        <v>43754</v>
      </c>
      <c r="W80" s="102">
        <f t="shared" si="73"/>
        <v>43774</v>
      </c>
      <c r="X80" s="102">
        <f t="shared" ref="X80" si="86">W80+W$2</f>
        <v>43834</v>
      </c>
      <c r="Y80" s="116"/>
      <c r="Z80" s="116"/>
      <c r="AA80" s="116"/>
      <c r="AB80" s="107">
        <f t="shared" si="36"/>
        <v>43834</v>
      </c>
      <c r="AC80" s="47">
        <f t="shared" si="66"/>
        <v>43844</v>
      </c>
      <c r="AD80" t="e">
        <v>#N/A</v>
      </c>
    </row>
    <row r="81" spans="1:33">
      <c r="A81" s="72" t="s">
        <v>101</v>
      </c>
      <c r="B81" s="72"/>
      <c r="C81" s="72" t="s">
        <v>48</v>
      </c>
      <c r="D81" s="72" t="s">
        <v>71</v>
      </c>
      <c r="E81" s="72"/>
      <c r="F81" s="72" t="s">
        <v>150</v>
      </c>
      <c r="G81" s="102">
        <v>43748</v>
      </c>
      <c r="H81" s="118" t="s">
        <v>151</v>
      </c>
      <c r="I81" s="110"/>
      <c r="J81" s="111"/>
      <c r="K81" s="111"/>
      <c r="L81" s="112"/>
      <c r="M81" s="113"/>
      <c r="N81" s="111"/>
      <c r="O81" s="111"/>
      <c r="P81" s="146">
        <v>43762</v>
      </c>
      <c r="Q81" s="115"/>
      <c r="R81" s="144"/>
      <c r="S81" s="145"/>
      <c r="T81" s="138">
        <v>43762</v>
      </c>
      <c r="U81" s="102">
        <f t="shared" si="76"/>
        <v>43787</v>
      </c>
      <c r="V81" s="102">
        <f t="shared" si="74"/>
        <v>43797</v>
      </c>
      <c r="W81" s="102">
        <f t="shared" si="73"/>
        <v>43817</v>
      </c>
      <c r="X81" s="102">
        <f t="shared" ref="X81" si="87">W81+W$2</f>
        <v>43877</v>
      </c>
      <c r="Y81" s="116"/>
      <c r="Z81" s="116"/>
      <c r="AA81" s="116"/>
      <c r="AB81" s="107">
        <f t="shared" si="36"/>
        <v>43877</v>
      </c>
      <c r="AC81" s="47">
        <f t="shared" si="66"/>
        <v>43887</v>
      </c>
      <c r="AD81" t="e">
        <v>#N/A</v>
      </c>
    </row>
    <row r="82" spans="1:33" ht="19.5" customHeight="1">
      <c r="A82" s="72" t="s">
        <v>101</v>
      </c>
      <c r="B82" s="72"/>
      <c r="C82" s="72" t="s">
        <v>48</v>
      </c>
      <c r="D82" s="72" t="s">
        <v>71</v>
      </c>
      <c r="E82" s="72"/>
      <c r="F82" s="72" t="s">
        <v>152</v>
      </c>
      <c r="G82" s="102">
        <v>43748</v>
      </c>
      <c r="H82" s="118"/>
      <c r="I82" s="110"/>
      <c r="J82" s="111"/>
      <c r="K82" s="111"/>
      <c r="L82" s="112"/>
      <c r="M82" s="113"/>
      <c r="N82" s="111"/>
      <c r="O82" s="111"/>
      <c r="P82" s="114"/>
      <c r="Q82" s="115"/>
      <c r="R82" s="115"/>
      <c r="S82" s="117"/>
      <c r="T82" s="134">
        <v>43719</v>
      </c>
      <c r="U82" s="102">
        <f t="shared" si="76"/>
        <v>43744</v>
      </c>
      <c r="V82" s="102">
        <f t="shared" si="74"/>
        <v>43754</v>
      </c>
      <c r="W82" s="102">
        <f t="shared" si="73"/>
        <v>43774</v>
      </c>
      <c r="X82" s="102">
        <f t="shared" ref="X82" si="88">W82+W$2</f>
        <v>43834</v>
      </c>
      <c r="Y82" s="116"/>
      <c r="Z82" s="116"/>
      <c r="AA82" s="116"/>
      <c r="AB82" s="107">
        <f t="shared" si="36"/>
        <v>43834</v>
      </c>
      <c r="AC82" s="47">
        <f t="shared" si="66"/>
        <v>43844</v>
      </c>
      <c r="AD82" t="e">
        <v>#N/A</v>
      </c>
      <c r="AG82" s="45"/>
    </row>
    <row r="83" spans="1:33">
      <c r="A83" s="72" t="s">
        <v>101</v>
      </c>
      <c r="B83" s="72"/>
      <c r="C83" s="72" t="s">
        <v>48</v>
      </c>
      <c r="D83" s="72" t="s">
        <v>71</v>
      </c>
      <c r="E83" s="72"/>
      <c r="F83" s="72" t="s">
        <v>153</v>
      </c>
      <c r="G83" s="102">
        <v>43748</v>
      </c>
      <c r="H83" s="118"/>
      <c r="I83" s="110"/>
      <c r="J83" s="111"/>
      <c r="K83" s="111"/>
      <c r="L83" s="112"/>
      <c r="M83" s="113"/>
      <c r="N83" s="111"/>
      <c r="O83" s="111"/>
      <c r="P83" s="114"/>
      <c r="Q83" s="115"/>
      <c r="R83" s="115"/>
      <c r="S83" s="117"/>
      <c r="T83" s="134">
        <v>43755</v>
      </c>
      <c r="U83" s="102">
        <f t="shared" si="76"/>
        <v>43780</v>
      </c>
      <c r="V83" s="102">
        <f t="shared" si="74"/>
        <v>43790</v>
      </c>
      <c r="W83" s="102">
        <f t="shared" si="73"/>
        <v>43810</v>
      </c>
      <c r="X83" s="102">
        <f t="shared" ref="X83" si="89">W83+W$2</f>
        <v>43870</v>
      </c>
      <c r="Y83" s="116"/>
      <c r="Z83" s="116"/>
      <c r="AA83" s="116"/>
      <c r="AB83" s="107">
        <f t="shared" si="36"/>
        <v>43870</v>
      </c>
      <c r="AC83" s="47">
        <f t="shared" si="66"/>
        <v>43880</v>
      </c>
      <c r="AD83" t="e">
        <v>#N/A</v>
      </c>
    </row>
    <row r="84" spans="1:33">
      <c r="A84" s="72" t="s">
        <v>101</v>
      </c>
      <c r="B84" s="72"/>
      <c r="C84" s="72" t="s">
        <v>48</v>
      </c>
      <c r="D84" s="72" t="s">
        <v>154</v>
      </c>
      <c r="E84" s="72" t="s">
        <v>155</v>
      </c>
      <c r="F84" s="72" t="s">
        <v>156</v>
      </c>
      <c r="G84" s="102">
        <v>43748</v>
      </c>
      <c r="H84" s="118" t="s">
        <v>157</v>
      </c>
      <c r="I84" s="110"/>
      <c r="J84" s="111"/>
      <c r="K84" s="111"/>
      <c r="L84" s="112"/>
      <c r="M84" s="113"/>
      <c r="N84" s="111"/>
      <c r="O84" s="111"/>
      <c r="P84" s="114"/>
      <c r="Q84" s="115"/>
      <c r="R84" s="115"/>
      <c r="S84" s="117"/>
      <c r="T84" s="134">
        <v>43719</v>
      </c>
      <c r="U84" s="102">
        <f>T84+S$2</f>
        <v>43744</v>
      </c>
      <c r="V84" s="102">
        <f t="shared" si="74"/>
        <v>43754</v>
      </c>
      <c r="W84" s="102">
        <f t="shared" si="73"/>
        <v>43774</v>
      </c>
      <c r="X84" s="102">
        <f t="shared" ref="X84" si="90">W84+W$2</f>
        <v>43834</v>
      </c>
      <c r="Y84" s="116"/>
      <c r="Z84" s="116"/>
      <c r="AA84" s="116"/>
      <c r="AB84" s="107">
        <f t="shared" si="36"/>
        <v>43834</v>
      </c>
      <c r="AC84" s="47">
        <f t="shared" si="66"/>
        <v>43844</v>
      </c>
      <c r="AD84" t="e">
        <v>#N/A</v>
      </c>
    </row>
    <row r="85" spans="1:33">
      <c r="A85" s="72" t="s">
        <v>101</v>
      </c>
      <c r="B85" s="72">
        <v>7</v>
      </c>
      <c r="C85" s="72" t="s">
        <v>20</v>
      </c>
      <c r="D85" s="72" t="s">
        <v>31</v>
      </c>
      <c r="E85" s="72" t="s">
        <v>102</v>
      </c>
      <c r="F85" s="72" t="s">
        <v>158</v>
      </c>
      <c r="G85" s="102">
        <v>43748</v>
      </c>
      <c r="H85" s="118"/>
      <c r="I85" s="110"/>
      <c r="J85" s="111"/>
      <c r="K85" s="111"/>
      <c r="L85" s="112"/>
      <c r="M85" s="113"/>
      <c r="N85" s="111"/>
      <c r="O85" s="111"/>
      <c r="P85" s="114"/>
      <c r="Q85" s="115"/>
      <c r="R85" s="115"/>
      <c r="S85" s="117"/>
      <c r="T85" s="111"/>
      <c r="U85" s="111"/>
      <c r="V85" s="134">
        <v>43706</v>
      </c>
      <c r="W85" s="102">
        <f t="shared" si="73"/>
        <v>43726</v>
      </c>
      <c r="X85" s="102">
        <f t="shared" ref="X85" si="91">W85+W$2</f>
        <v>43786</v>
      </c>
      <c r="Y85" s="116"/>
      <c r="Z85" s="116"/>
      <c r="AA85" s="116"/>
      <c r="AB85" s="107">
        <f t="shared" si="36"/>
        <v>43786</v>
      </c>
      <c r="AC85" s="47">
        <f t="shared" si="66"/>
        <v>43796</v>
      </c>
      <c r="AD85" t="e">
        <v>#N/A</v>
      </c>
    </row>
    <row r="86" spans="1:33">
      <c r="A86" s="72" t="s">
        <v>101</v>
      </c>
      <c r="B86" s="72"/>
      <c r="C86" s="72" t="s">
        <v>20</v>
      </c>
      <c r="D86" s="72" t="s">
        <v>71</v>
      </c>
      <c r="E86" s="72" t="s">
        <v>72</v>
      </c>
      <c r="F86" s="72" t="s">
        <v>159</v>
      </c>
      <c r="G86" s="102">
        <v>43748</v>
      </c>
      <c r="H86" s="118" t="s">
        <v>160</v>
      </c>
      <c r="I86" s="110"/>
      <c r="J86" s="111"/>
      <c r="K86" s="111"/>
      <c r="L86" s="112"/>
      <c r="M86" s="113"/>
      <c r="N86" s="111"/>
      <c r="O86" s="111"/>
      <c r="P86" s="114"/>
      <c r="Q86" s="115"/>
      <c r="R86" s="115"/>
      <c r="S86" s="117"/>
      <c r="T86" s="111"/>
      <c r="U86" s="111"/>
      <c r="V86" s="102"/>
      <c r="W86" s="102">
        <f t="shared" si="73"/>
        <v>20</v>
      </c>
      <c r="X86" s="102">
        <f t="shared" ref="X86" si="92">W86+W$2</f>
        <v>80</v>
      </c>
      <c r="Y86" s="116"/>
      <c r="Z86" s="116"/>
      <c r="AA86" s="116"/>
      <c r="AB86" s="107">
        <f t="shared" si="36"/>
        <v>80</v>
      </c>
      <c r="AC86" s="47">
        <f t="shared" si="66"/>
        <v>90</v>
      </c>
      <c r="AD86" t="e">
        <v>#N/A</v>
      </c>
    </row>
    <row r="87" spans="1:33">
      <c r="A87" s="72" t="s">
        <v>101</v>
      </c>
      <c r="B87" s="72"/>
      <c r="C87" s="72" t="s">
        <v>20</v>
      </c>
      <c r="D87" s="72" t="s">
        <v>71</v>
      </c>
      <c r="E87" s="72"/>
      <c r="F87" s="72" t="s">
        <v>161</v>
      </c>
      <c r="G87" s="102">
        <v>43748</v>
      </c>
      <c r="H87" s="118" t="s">
        <v>162</v>
      </c>
      <c r="I87" s="110"/>
      <c r="J87" s="111"/>
      <c r="K87" s="111"/>
      <c r="L87" s="112"/>
      <c r="M87" s="113"/>
      <c r="N87" s="111"/>
      <c r="O87" s="111"/>
      <c r="P87" s="114"/>
      <c r="Q87" s="115"/>
      <c r="R87" s="115"/>
      <c r="S87" s="117"/>
      <c r="T87" s="111"/>
      <c r="U87" s="111"/>
      <c r="V87" s="134">
        <v>42793</v>
      </c>
      <c r="W87" s="102">
        <f t="shared" si="73"/>
        <v>42813</v>
      </c>
      <c r="X87" s="102">
        <f t="shared" ref="X87" si="93">W87+W$2</f>
        <v>42873</v>
      </c>
      <c r="Y87" s="116"/>
      <c r="Z87" s="116"/>
      <c r="AA87" s="116"/>
      <c r="AB87" s="107">
        <f t="shared" si="36"/>
        <v>42873</v>
      </c>
      <c r="AC87" s="47">
        <f t="shared" si="66"/>
        <v>42883</v>
      </c>
      <c r="AD87" t="e">
        <v>#N/A</v>
      </c>
    </row>
    <row r="88" spans="1:33">
      <c r="A88" s="72" t="s">
        <v>101</v>
      </c>
      <c r="B88" s="72"/>
      <c r="C88" s="72" t="s">
        <v>20</v>
      </c>
      <c r="D88" s="72" t="s">
        <v>71</v>
      </c>
      <c r="E88" s="72"/>
      <c r="F88" s="72" t="s">
        <v>163</v>
      </c>
      <c r="G88" s="102">
        <v>43748</v>
      </c>
      <c r="H88" s="118" t="s">
        <v>164</v>
      </c>
      <c r="I88" s="110"/>
      <c r="J88" s="111"/>
      <c r="K88" s="111"/>
      <c r="L88" s="112"/>
      <c r="M88" s="113"/>
      <c r="N88" s="111"/>
      <c r="O88" s="111"/>
      <c r="P88" s="114"/>
      <c r="Q88" s="115"/>
      <c r="R88" s="115"/>
      <c r="S88" s="117"/>
      <c r="T88" s="111"/>
      <c r="U88" s="111"/>
      <c r="V88" s="102"/>
      <c r="W88" s="134">
        <v>43769</v>
      </c>
      <c r="X88" s="102">
        <f t="shared" ref="X88" si="94">W88+W$2</f>
        <v>43829</v>
      </c>
      <c r="Y88" s="116"/>
      <c r="Z88" s="116"/>
      <c r="AA88" s="116"/>
      <c r="AB88" s="107">
        <f t="shared" si="36"/>
        <v>43829</v>
      </c>
      <c r="AC88" s="47">
        <f t="shared" si="66"/>
        <v>43839</v>
      </c>
      <c r="AD88" t="e">
        <v>#N/A</v>
      </c>
    </row>
    <row r="89" spans="1:33">
      <c r="A89" s="72" t="s">
        <v>101</v>
      </c>
      <c r="B89" s="72"/>
      <c r="C89" s="72" t="s">
        <v>20</v>
      </c>
      <c r="D89" s="72" t="s">
        <v>71</v>
      </c>
      <c r="E89" s="72"/>
      <c r="F89" s="72" t="s">
        <v>165</v>
      </c>
      <c r="G89" s="102">
        <v>43748</v>
      </c>
      <c r="H89" s="118" t="s">
        <v>166</v>
      </c>
      <c r="I89" s="110"/>
      <c r="J89" s="111"/>
      <c r="K89" s="111"/>
      <c r="L89" s="112"/>
      <c r="M89" s="113"/>
      <c r="N89" s="111"/>
      <c r="O89" s="111"/>
      <c r="P89" s="114"/>
      <c r="Q89" s="115"/>
      <c r="R89" s="115"/>
      <c r="S89" s="117"/>
      <c r="T89" s="111"/>
      <c r="U89" s="111"/>
      <c r="V89" s="134">
        <v>43131</v>
      </c>
      <c r="W89" s="102">
        <f t="shared" si="73"/>
        <v>43151</v>
      </c>
      <c r="X89" s="102">
        <f t="shared" ref="X89" si="95">W89+W$2</f>
        <v>43211</v>
      </c>
      <c r="Y89" s="116"/>
      <c r="Z89" s="116"/>
      <c r="AA89" s="116"/>
      <c r="AB89" s="107">
        <f t="shared" si="36"/>
        <v>43211</v>
      </c>
      <c r="AC89" s="47">
        <f t="shared" si="66"/>
        <v>43221</v>
      </c>
      <c r="AD89" t="e">
        <v>#N/A</v>
      </c>
    </row>
    <row r="90" spans="1:33">
      <c r="A90" s="72" t="s">
        <v>101</v>
      </c>
      <c r="B90" s="72">
        <v>9</v>
      </c>
      <c r="C90" s="72" t="s">
        <v>56</v>
      </c>
      <c r="D90" s="72" t="s">
        <v>154</v>
      </c>
      <c r="E90" s="72" t="s">
        <v>155</v>
      </c>
      <c r="F90" s="72" t="s">
        <v>167</v>
      </c>
      <c r="G90" s="102">
        <v>43748</v>
      </c>
      <c r="H90" s="118" t="s">
        <v>168</v>
      </c>
      <c r="I90" s="110"/>
      <c r="J90" s="111"/>
      <c r="K90" s="111"/>
      <c r="L90" s="112"/>
      <c r="M90" s="113"/>
      <c r="N90" s="111"/>
      <c r="O90" s="111"/>
      <c r="P90" s="114"/>
      <c r="Q90" s="115"/>
      <c r="R90" s="133">
        <v>43774</v>
      </c>
      <c r="S90" s="132"/>
      <c r="T90" s="102">
        <f t="shared" ref="T90" si="96">R90+R$2</f>
        <v>43834</v>
      </c>
      <c r="U90" s="102">
        <f>T90+S$2</f>
        <v>43859</v>
      </c>
      <c r="V90" s="102">
        <f t="shared" ref="V90" si="97">U90+U$2</f>
        <v>43869</v>
      </c>
      <c r="W90" s="102">
        <f t="shared" si="73"/>
        <v>43889</v>
      </c>
      <c r="X90" s="102">
        <f t="shared" ref="X90" si="98">W90+W$2</f>
        <v>43949</v>
      </c>
      <c r="Y90" s="116"/>
      <c r="Z90" s="116"/>
      <c r="AA90" s="116"/>
      <c r="AB90" s="107">
        <f t="shared" si="36"/>
        <v>43949</v>
      </c>
      <c r="AC90" s="47">
        <f t="shared" si="66"/>
        <v>43959</v>
      </c>
      <c r="AD90" t="e">
        <v>#N/A</v>
      </c>
    </row>
    <row r="91" spans="1:33">
      <c r="A91" s="72" t="s">
        <v>101</v>
      </c>
      <c r="B91" s="72">
        <v>9</v>
      </c>
      <c r="C91" s="72" t="s">
        <v>56</v>
      </c>
      <c r="D91" s="72" t="s">
        <v>154</v>
      </c>
      <c r="E91" s="72" t="s">
        <v>155</v>
      </c>
      <c r="F91" s="72" t="s">
        <v>169</v>
      </c>
      <c r="G91" s="102">
        <v>43748</v>
      </c>
      <c r="H91" s="118" t="s">
        <v>170</v>
      </c>
      <c r="I91" s="119"/>
      <c r="J91" s="120"/>
      <c r="K91" s="120"/>
      <c r="L91" s="121"/>
      <c r="M91" s="122"/>
      <c r="N91" s="120"/>
      <c r="O91" s="120"/>
      <c r="P91" s="123"/>
      <c r="Q91" s="124"/>
      <c r="R91" s="124"/>
      <c r="S91" s="125"/>
      <c r="T91" s="120"/>
      <c r="U91" s="120"/>
      <c r="V91" s="120"/>
      <c r="W91" s="120"/>
      <c r="X91" s="135">
        <v>43510</v>
      </c>
      <c r="Y91" s="116"/>
      <c r="Z91" s="116"/>
      <c r="AA91" s="116"/>
      <c r="AB91" s="107">
        <f>X91+X$2</f>
        <v>43690</v>
      </c>
      <c r="AC91" s="47">
        <f t="shared" si="66"/>
        <v>43700</v>
      </c>
      <c r="AD91" t="e">
        <v>#N/A</v>
      </c>
    </row>
    <row r="92" spans="1:33">
      <c r="A92" s="72" t="s">
        <v>101</v>
      </c>
      <c r="B92" s="72">
        <v>10</v>
      </c>
      <c r="C92" s="72" t="s">
        <v>26</v>
      </c>
      <c r="D92" s="72" t="s">
        <v>71</v>
      </c>
      <c r="E92" s="72" t="s">
        <v>72</v>
      </c>
      <c r="F92" s="72" t="s">
        <v>171</v>
      </c>
      <c r="G92" s="102">
        <v>43748</v>
      </c>
      <c r="H92" s="118"/>
      <c r="I92" s="110"/>
      <c r="J92" s="111"/>
      <c r="K92" s="111"/>
      <c r="L92" s="112"/>
      <c r="M92" s="113"/>
      <c r="N92" s="111"/>
      <c r="O92" s="111"/>
      <c r="P92" s="114"/>
      <c r="Q92" s="115"/>
      <c r="R92" s="115"/>
      <c r="S92" s="117"/>
      <c r="T92" s="111"/>
      <c r="U92" s="111"/>
      <c r="V92" s="111"/>
      <c r="W92" s="111"/>
      <c r="X92" s="112"/>
      <c r="Y92" s="112"/>
      <c r="Z92" s="112"/>
      <c r="AA92" s="112"/>
      <c r="AB92" s="107">
        <f t="shared" si="36"/>
        <v>60</v>
      </c>
      <c r="AC92" s="47">
        <f t="shared" si="66"/>
        <v>70</v>
      </c>
      <c r="AD92" t="e">
        <v>#N/A</v>
      </c>
    </row>
    <row r="93" spans="1:33">
      <c r="A93" s="72" t="s">
        <v>101</v>
      </c>
      <c r="B93" s="72">
        <v>13</v>
      </c>
      <c r="C93" s="72" t="s">
        <v>97</v>
      </c>
      <c r="D93" s="72" t="s">
        <v>71</v>
      </c>
      <c r="E93" s="72" t="s">
        <v>72</v>
      </c>
      <c r="F93" s="72" t="s">
        <v>172</v>
      </c>
      <c r="G93" s="102">
        <v>43748</v>
      </c>
      <c r="H93" s="118"/>
      <c r="I93" s="110"/>
      <c r="J93" s="111"/>
      <c r="K93" s="111"/>
      <c r="L93" s="112"/>
      <c r="M93" s="113"/>
      <c r="N93" s="111"/>
      <c r="O93" s="111"/>
      <c r="P93" s="114"/>
      <c r="Q93" s="115"/>
      <c r="R93" s="115"/>
      <c r="S93" s="117"/>
      <c r="T93" s="111"/>
      <c r="U93" s="111"/>
      <c r="V93" s="111"/>
      <c r="W93" s="111"/>
      <c r="X93" s="112"/>
      <c r="Y93" s="112"/>
      <c r="Z93" s="112"/>
      <c r="AA93" s="112"/>
      <c r="AB93" s="114"/>
      <c r="AC93" s="47">
        <f t="shared" si="66"/>
        <v>10</v>
      </c>
      <c r="AD93" t="e">
        <v>#N/A</v>
      </c>
    </row>
    <row r="94" spans="1:33">
      <c r="A94" s="72" t="s">
        <v>173</v>
      </c>
      <c r="B94" s="72">
        <v>1</v>
      </c>
      <c r="C94" s="72" t="s">
        <v>0</v>
      </c>
      <c r="D94" s="72" t="s">
        <v>154</v>
      </c>
      <c r="E94" s="72" t="s">
        <v>155</v>
      </c>
      <c r="F94" s="72" t="s">
        <v>174</v>
      </c>
      <c r="G94" s="102">
        <v>43748</v>
      </c>
      <c r="H94" s="118" t="s">
        <v>175</v>
      </c>
      <c r="I94" s="126">
        <v>43762</v>
      </c>
      <c r="J94" s="104">
        <f t="shared" ref="J94:Q94" si="99">I94+J$2</f>
        <v>43772</v>
      </c>
      <c r="K94" s="104">
        <f t="shared" si="99"/>
        <v>43782</v>
      </c>
      <c r="L94" s="104">
        <f t="shared" si="99"/>
        <v>43792</v>
      </c>
      <c r="M94" s="106">
        <f t="shared" si="99"/>
        <v>43832</v>
      </c>
      <c r="N94" s="102">
        <f t="shared" si="99"/>
        <v>43842</v>
      </c>
      <c r="O94" s="102">
        <f t="shared" si="99"/>
        <v>43852</v>
      </c>
      <c r="P94" s="102">
        <f t="shared" si="99"/>
        <v>43862</v>
      </c>
      <c r="Q94" s="102">
        <f t="shared" si="99"/>
        <v>43867</v>
      </c>
      <c r="R94" s="102">
        <f t="shared" ref="R94:R102" si="100">Q94+Q$2</f>
        <v>43872</v>
      </c>
      <c r="S94" s="92"/>
      <c r="T94" s="102">
        <f t="shared" ref="T94:T102" si="101">R94+R$2</f>
        <v>43932</v>
      </c>
      <c r="U94" s="102">
        <f>T94+S$2</f>
        <v>43957</v>
      </c>
      <c r="V94" s="102">
        <f t="shared" ref="V94:X102" si="102">U94+U$2</f>
        <v>43967</v>
      </c>
      <c r="W94" s="102">
        <f t="shared" si="102"/>
        <v>43987</v>
      </c>
      <c r="X94" s="102">
        <f t="shared" si="102"/>
        <v>44047</v>
      </c>
      <c r="Y94" s="116"/>
      <c r="Z94" s="116"/>
      <c r="AA94" s="116"/>
      <c r="AB94" s="107">
        <f>W94+W$2</f>
        <v>44047</v>
      </c>
      <c r="AC94" s="47">
        <f t="shared" ref="AC94:AC102" si="103">AB94+AB$2</f>
        <v>44057</v>
      </c>
      <c r="AD94" t="e">
        <v>#N/A</v>
      </c>
    </row>
    <row r="95" spans="1:33">
      <c r="A95" s="72" t="s">
        <v>173</v>
      </c>
      <c r="B95" s="72"/>
      <c r="C95" s="72" t="s">
        <v>0</v>
      </c>
      <c r="D95" s="72" t="s">
        <v>154</v>
      </c>
      <c r="E95" s="72"/>
      <c r="F95" s="72" t="s">
        <v>176</v>
      </c>
      <c r="G95" s="102">
        <v>43748</v>
      </c>
      <c r="H95" s="118" t="s">
        <v>177</v>
      </c>
      <c r="I95" s="126">
        <v>43756</v>
      </c>
      <c r="J95" s="104">
        <f t="shared" ref="J95:Q95" si="104">I95+J$2</f>
        <v>43766</v>
      </c>
      <c r="K95" s="104">
        <f t="shared" si="104"/>
        <v>43776</v>
      </c>
      <c r="L95" s="104">
        <f t="shared" si="104"/>
        <v>43786</v>
      </c>
      <c r="M95" s="106">
        <f t="shared" si="104"/>
        <v>43826</v>
      </c>
      <c r="N95" s="102">
        <f t="shared" si="104"/>
        <v>43836</v>
      </c>
      <c r="O95" s="102">
        <f t="shared" si="104"/>
        <v>43846</v>
      </c>
      <c r="P95" s="102">
        <f t="shared" si="104"/>
        <v>43856</v>
      </c>
      <c r="Q95" s="102">
        <f t="shared" si="104"/>
        <v>43861</v>
      </c>
      <c r="R95" s="102">
        <f t="shared" si="100"/>
        <v>43866</v>
      </c>
      <c r="S95" s="92"/>
      <c r="T95" s="102">
        <f t="shared" si="101"/>
        <v>43926</v>
      </c>
      <c r="U95" s="102">
        <f t="shared" ref="U95:U102" si="105">T95+S$2</f>
        <v>43951</v>
      </c>
      <c r="V95" s="102">
        <f t="shared" si="102"/>
        <v>43961</v>
      </c>
      <c r="W95" s="102">
        <f t="shared" ref="W95:X95" si="106">V95+V$2</f>
        <v>43981</v>
      </c>
      <c r="X95" s="102">
        <f t="shared" si="106"/>
        <v>44041</v>
      </c>
      <c r="Y95" s="116"/>
      <c r="Z95" s="116"/>
      <c r="AA95" s="116"/>
      <c r="AB95" s="107">
        <f>W95+W$2</f>
        <v>44041</v>
      </c>
      <c r="AC95" s="47">
        <f t="shared" si="103"/>
        <v>44051</v>
      </c>
      <c r="AD95" t="e">
        <v>#N/A</v>
      </c>
    </row>
    <row r="96" spans="1:33">
      <c r="A96" s="72" t="s">
        <v>173</v>
      </c>
      <c r="B96" s="72"/>
      <c r="C96" s="72" t="s">
        <v>0</v>
      </c>
      <c r="D96" s="72" t="s">
        <v>154</v>
      </c>
      <c r="E96" s="72"/>
      <c r="F96" s="72" t="s">
        <v>178</v>
      </c>
      <c r="G96" s="102">
        <v>43748</v>
      </c>
      <c r="H96" s="118" t="s">
        <v>179</v>
      </c>
      <c r="I96" s="126">
        <v>43763</v>
      </c>
      <c r="J96" s="104">
        <f t="shared" ref="J96:Q96" si="107">I96+J$2</f>
        <v>43773</v>
      </c>
      <c r="K96" s="104">
        <f t="shared" si="107"/>
        <v>43783</v>
      </c>
      <c r="L96" s="104">
        <f t="shared" si="107"/>
        <v>43793</v>
      </c>
      <c r="M96" s="106">
        <f t="shared" si="107"/>
        <v>43833</v>
      </c>
      <c r="N96" s="102">
        <f t="shared" si="107"/>
        <v>43843</v>
      </c>
      <c r="O96" s="102">
        <f t="shared" si="107"/>
        <v>43853</v>
      </c>
      <c r="P96" s="102">
        <f t="shared" si="107"/>
        <v>43863</v>
      </c>
      <c r="Q96" s="102">
        <f t="shared" si="107"/>
        <v>43868</v>
      </c>
      <c r="R96" s="102">
        <f t="shared" si="100"/>
        <v>43873</v>
      </c>
      <c r="S96" s="92"/>
      <c r="T96" s="102">
        <f t="shared" si="101"/>
        <v>43933</v>
      </c>
      <c r="U96" s="102">
        <f t="shared" si="105"/>
        <v>43958</v>
      </c>
      <c r="V96" s="102">
        <f t="shared" si="102"/>
        <v>43968</v>
      </c>
      <c r="W96" s="102">
        <f t="shared" ref="W96:X96" si="108">V96+V$2</f>
        <v>43988</v>
      </c>
      <c r="X96" s="102">
        <f t="shared" si="108"/>
        <v>44048</v>
      </c>
      <c r="Y96" s="116"/>
      <c r="Z96" s="116"/>
      <c r="AA96" s="116"/>
      <c r="AB96" s="107">
        <f t="shared" ref="AB96:AB134" si="109">W96+W$2</f>
        <v>44048</v>
      </c>
      <c r="AC96" s="47">
        <f t="shared" si="103"/>
        <v>44058</v>
      </c>
      <c r="AD96" t="e">
        <v>#N/A</v>
      </c>
    </row>
    <row r="97" spans="1:30">
      <c r="A97" s="72" t="s">
        <v>173</v>
      </c>
      <c r="B97" s="72"/>
      <c r="C97" s="72" t="s">
        <v>0</v>
      </c>
      <c r="D97" s="72" t="s">
        <v>154</v>
      </c>
      <c r="E97" s="72"/>
      <c r="F97" s="72" t="s">
        <v>180</v>
      </c>
      <c r="G97" s="102">
        <v>43748</v>
      </c>
      <c r="H97" s="118" t="s">
        <v>181</v>
      </c>
      <c r="I97" s="128">
        <f t="shared" ref="I97:I114" si="110">G97+5</f>
        <v>43753</v>
      </c>
      <c r="J97" s="104">
        <f t="shared" ref="J97:Q97" si="111">I97+J$2</f>
        <v>43763</v>
      </c>
      <c r="K97" s="104">
        <f t="shared" si="111"/>
        <v>43773</v>
      </c>
      <c r="L97" s="104">
        <f t="shared" si="111"/>
        <v>43783</v>
      </c>
      <c r="M97" s="106">
        <f t="shared" si="111"/>
        <v>43823</v>
      </c>
      <c r="N97" s="102">
        <f t="shared" si="111"/>
        <v>43833</v>
      </c>
      <c r="O97" s="102">
        <f t="shared" si="111"/>
        <v>43843</v>
      </c>
      <c r="P97" s="102">
        <f t="shared" si="111"/>
        <v>43853</v>
      </c>
      <c r="Q97" s="102">
        <f t="shared" si="111"/>
        <v>43858</v>
      </c>
      <c r="R97" s="102">
        <f t="shared" si="100"/>
        <v>43863</v>
      </c>
      <c r="S97" s="92"/>
      <c r="T97" s="102">
        <f t="shared" si="101"/>
        <v>43923</v>
      </c>
      <c r="U97" s="102">
        <f t="shared" si="105"/>
        <v>43948</v>
      </c>
      <c r="V97" s="102">
        <f t="shared" si="102"/>
        <v>43958</v>
      </c>
      <c r="W97" s="102">
        <f t="shared" ref="W97:X97" si="112">V97+V$2</f>
        <v>43978</v>
      </c>
      <c r="X97" s="102">
        <f t="shared" si="112"/>
        <v>44038</v>
      </c>
      <c r="Y97" s="116"/>
      <c r="Z97" s="116"/>
      <c r="AA97" s="116"/>
      <c r="AB97" s="107">
        <f t="shared" si="109"/>
        <v>44038</v>
      </c>
      <c r="AC97" s="47">
        <f t="shared" si="103"/>
        <v>44048</v>
      </c>
      <c r="AD97" t="e">
        <v>#N/A</v>
      </c>
    </row>
    <row r="98" spans="1:30">
      <c r="A98" s="72" t="s">
        <v>173</v>
      </c>
      <c r="B98" s="72"/>
      <c r="C98" s="72" t="s">
        <v>0</v>
      </c>
      <c r="D98" s="72" t="s">
        <v>154</v>
      </c>
      <c r="E98" s="72"/>
      <c r="F98" s="72" t="s">
        <v>182</v>
      </c>
      <c r="G98" s="102">
        <v>43748</v>
      </c>
      <c r="H98" s="118" t="s">
        <v>181</v>
      </c>
      <c r="I98" s="128">
        <f t="shared" si="110"/>
        <v>43753</v>
      </c>
      <c r="J98" s="104">
        <f t="shared" ref="J98:Q98" si="113">I98+J$2</f>
        <v>43763</v>
      </c>
      <c r="K98" s="104">
        <f t="shared" si="113"/>
        <v>43773</v>
      </c>
      <c r="L98" s="104">
        <f t="shared" si="113"/>
        <v>43783</v>
      </c>
      <c r="M98" s="106">
        <f t="shared" si="113"/>
        <v>43823</v>
      </c>
      <c r="N98" s="102">
        <f t="shared" si="113"/>
        <v>43833</v>
      </c>
      <c r="O98" s="102">
        <f t="shared" si="113"/>
        <v>43843</v>
      </c>
      <c r="P98" s="102">
        <f t="shared" si="113"/>
        <v>43853</v>
      </c>
      <c r="Q98" s="102">
        <f t="shared" si="113"/>
        <v>43858</v>
      </c>
      <c r="R98" s="102">
        <f t="shared" si="100"/>
        <v>43863</v>
      </c>
      <c r="S98" s="92"/>
      <c r="T98" s="102">
        <f t="shared" si="101"/>
        <v>43923</v>
      </c>
      <c r="U98" s="102">
        <f t="shared" si="105"/>
        <v>43948</v>
      </c>
      <c r="V98" s="102">
        <f t="shared" si="102"/>
        <v>43958</v>
      </c>
      <c r="W98" s="102">
        <f t="shared" ref="W98:X98" si="114">V98+V$2</f>
        <v>43978</v>
      </c>
      <c r="X98" s="102">
        <f t="shared" si="114"/>
        <v>44038</v>
      </c>
      <c r="Y98" s="116"/>
      <c r="Z98" s="116"/>
      <c r="AA98" s="116"/>
      <c r="AB98" s="107">
        <f t="shared" si="109"/>
        <v>44038</v>
      </c>
      <c r="AC98" s="47">
        <f t="shared" si="103"/>
        <v>44048</v>
      </c>
      <c r="AD98" t="e">
        <v>#N/A</v>
      </c>
    </row>
    <row r="99" spans="1:30">
      <c r="A99" s="72" t="s">
        <v>173</v>
      </c>
      <c r="B99" s="72"/>
      <c r="C99" s="72" t="s">
        <v>0</v>
      </c>
      <c r="D99" s="72" t="s">
        <v>154</v>
      </c>
      <c r="E99" s="72"/>
      <c r="F99" s="72" t="s">
        <v>183</v>
      </c>
      <c r="G99" s="102">
        <v>43748</v>
      </c>
      <c r="H99" s="118" t="s">
        <v>181</v>
      </c>
      <c r="I99" s="128">
        <f t="shared" si="110"/>
        <v>43753</v>
      </c>
      <c r="J99" s="104">
        <f t="shared" ref="J99:Q100" si="115">I99+J$2</f>
        <v>43763</v>
      </c>
      <c r="K99" s="104">
        <f t="shared" si="115"/>
        <v>43773</v>
      </c>
      <c r="L99" s="104">
        <f t="shared" si="115"/>
        <v>43783</v>
      </c>
      <c r="M99" s="106">
        <f t="shared" si="115"/>
        <v>43823</v>
      </c>
      <c r="N99" s="102">
        <f t="shared" si="115"/>
        <v>43833</v>
      </c>
      <c r="O99" s="102">
        <f t="shared" si="115"/>
        <v>43843</v>
      </c>
      <c r="P99" s="102">
        <f t="shared" si="115"/>
        <v>43853</v>
      </c>
      <c r="Q99" s="102">
        <f t="shared" si="115"/>
        <v>43858</v>
      </c>
      <c r="R99" s="102">
        <f t="shared" si="100"/>
        <v>43863</v>
      </c>
      <c r="S99" s="92"/>
      <c r="T99" s="102">
        <f t="shared" si="101"/>
        <v>43923</v>
      </c>
      <c r="U99" s="102">
        <f t="shared" si="105"/>
        <v>43948</v>
      </c>
      <c r="V99" s="102">
        <f t="shared" si="102"/>
        <v>43958</v>
      </c>
      <c r="W99" s="102">
        <f t="shared" ref="W99:X99" si="116">V99+V$2</f>
        <v>43978</v>
      </c>
      <c r="X99" s="102">
        <f t="shared" si="116"/>
        <v>44038</v>
      </c>
      <c r="Y99" s="116"/>
      <c r="Z99" s="116"/>
      <c r="AA99" s="116"/>
      <c r="AB99" s="107">
        <f t="shared" si="109"/>
        <v>44038</v>
      </c>
      <c r="AC99" s="47">
        <f t="shared" si="103"/>
        <v>44048</v>
      </c>
      <c r="AD99" t="e">
        <v>#N/A</v>
      </c>
    </row>
    <row r="100" spans="1:30">
      <c r="A100" s="72" t="s">
        <v>173</v>
      </c>
      <c r="B100" s="72"/>
      <c r="C100" s="72" t="s">
        <v>0</v>
      </c>
      <c r="D100" s="72" t="s">
        <v>154</v>
      </c>
      <c r="E100" s="72"/>
      <c r="F100" s="72" t="s">
        <v>184</v>
      </c>
      <c r="G100" s="102">
        <v>43748</v>
      </c>
      <c r="H100" s="118" t="s">
        <v>185</v>
      </c>
      <c r="I100" s="126">
        <v>43860</v>
      </c>
      <c r="J100" s="104">
        <f t="shared" si="115"/>
        <v>43870</v>
      </c>
      <c r="K100" s="104">
        <f t="shared" si="115"/>
        <v>43880</v>
      </c>
      <c r="L100" s="104">
        <f t="shared" si="115"/>
        <v>43890</v>
      </c>
      <c r="M100" s="106">
        <f t="shared" si="115"/>
        <v>43930</v>
      </c>
      <c r="N100" s="102">
        <f t="shared" si="115"/>
        <v>43940</v>
      </c>
      <c r="O100" s="102">
        <f t="shared" si="115"/>
        <v>43950</v>
      </c>
      <c r="P100" s="102">
        <f t="shared" si="115"/>
        <v>43960</v>
      </c>
      <c r="Q100" s="102">
        <f t="shared" si="115"/>
        <v>43965</v>
      </c>
      <c r="R100" s="102">
        <f t="shared" si="100"/>
        <v>43970</v>
      </c>
      <c r="S100" s="92"/>
      <c r="T100" s="102">
        <f t="shared" si="101"/>
        <v>44030</v>
      </c>
      <c r="U100" s="102">
        <f t="shared" si="105"/>
        <v>44055</v>
      </c>
      <c r="V100" s="102">
        <f t="shared" si="102"/>
        <v>44065</v>
      </c>
      <c r="W100" s="102">
        <f t="shared" ref="W100:X100" si="117">V100+V$2</f>
        <v>44085</v>
      </c>
      <c r="X100" s="102">
        <f t="shared" si="117"/>
        <v>44145</v>
      </c>
      <c r="Y100" s="116"/>
      <c r="Z100" s="116"/>
      <c r="AA100" s="116"/>
      <c r="AB100" s="107">
        <f t="shared" si="109"/>
        <v>44145</v>
      </c>
      <c r="AC100" s="47">
        <f t="shared" si="103"/>
        <v>44155</v>
      </c>
      <c r="AD100" t="e">
        <v>#N/A</v>
      </c>
    </row>
    <row r="101" spans="1:30">
      <c r="A101" s="72" t="s">
        <v>173</v>
      </c>
      <c r="B101" s="72">
        <v>2</v>
      </c>
      <c r="C101" s="72" t="s">
        <v>186</v>
      </c>
      <c r="D101" s="72" t="s">
        <v>154</v>
      </c>
      <c r="E101" s="72" t="s">
        <v>155</v>
      </c>
      <c r="F101" s="72" t="s">
        <v>187</v>
      </c>
      <c r="G101" s="102">
        <v>43748</v>
      </c>
      <c r="H101" s="118" t="s">
        <v>188</v>
      </c>
      <c r="I101" s="110"/>
      <c r="J101" s="111"/>
      <c r="K101" s="111"/>
      <c r="L101" s="112"/>
      <c r="M101" s="130">
        <v>43783</v>
      </c>
      <c r="N101" s="102">
        <f t="shared" ref="N101:Q101" si="118">M101+N$2</f>
        <v>43793</v>
      </c>
      <c r="O101" s="102">
        <f t="shared" si="118"/>
        <v>43803</v>
      </c>
      <c r="P101" s="102">
        <f t="shared" si="118"/>
        <v>43813</v>
      </c>
      <c r="Q101" s="102">
        <f t="shared" si="118"/>
        <v>43818</v>
      </c>
      <c r="R101" s="102">
        <f t="shared" si="100"/>
        <v>43823</v>
      </c>
      <c r="S101" s="92"/>
      <c r="T101" s="102">
        <f t="shared" si="101"/>
        <v>43883</v>
      </c>
      <c r="U101" s="102">
        <f t="shared" si="105"/>
        <v>43908</v>
      </c>
      <c r="V101" s="102">
        <f t="shared" si="102"/>
        <v>43918</v>
      </c>
      <c r="W101" s="102">
        <f t="shared" ref="W101:X101" si="119">V101+V$2</f>
        <v>43938</v>
      </c>
      <c r="X101" s="102">
        <f t="shared" si="119"/>
        <v>43998</v>
      </c>
      <c r="Y101" s="116"/>
      <c r="Z101" s="116"/>
      <c r="AA101" s="116"/>
      <c r="AB101" s="107">
        <f t="shared" si="109"/>
        <v>43998</v>
      </c>
      <c r="AC101" s="47">
        <f t="shared" si="103"/>
        <v>44008</v>
      </c>
      <c r="AD101" t="e">
        <v>#N/A</v>
      </c>
    </row>
    <row r="102" spans="1:30">
      <c r="A102" s="72" t="s">
        <v>173</v>
      </c>
      <c r="B102" s="72">
        <v>3</v>
      </c>
      <c r="C102" s="72" t="s">
        <v>85</v>
      </c>
      <c r="D102" s="72" t="s">
        <v>154</v>
      </c>
      <c r="E102" s="72" t="s">
        <v>155</v>
      </c>
      <c r="F102" s="72" t="s">
        <v>189</v>
      </c>
      <c r="G102" s="102">
        <v>43748</v>
      </c>
      <c r="H102" s="118" t="s">
        <v>117</v>
      </c>
      <c r="I102" s="110"/>
      <c r="J102" s="111"/>
      <c r="K102" s="111"/>
      <c r="L102" s="112"/>
      <c r="M102" s="130">
        <v>43746</v>
      </c>
      <c r="N102" s="102">
        <f t="shared" ref="N102:Q102" si="120">M102+N$2</f>
        <v>43756</v>
      </c>
      <c r="O102" s="102">
        <f t="shared" si="120"/>
        <v>43766</v>
      </c>
      <c r="P102" s="102">
        <f t="shared" si="120"/>
        <v>43776</v>
      </c>
      <c r="Q102" s="102">
        <f t="shared" si="120"/>
        <v>43781</v>
      </c>
      <c r="R102" s="102">
        <f t="shared" si="100"/>
        <v>43786</v>
      </c>
      <c r="S102" s="92"/>
      <c r="T102" s="102">
        <f t="shared" si="101"/>
        <v>43846</v>
      </c>
      <c r="U102" s="102">
        <f t="shared" si="105"/>
        <v>43871</v>
      </c>
      <c r="V102" s="102">
        <f t="shared" si="102"/>
        <v>43881</v>
      </c>
      <c r="W102" s="102">
        <f t="shared" ref="W102:X102" si="121">V102+V$2</f>
        <v>43901</v>
      </c>
      <c r="X102" s="102">
        <f t="shared" si="121"/>
        <v>43961</v>
      </c>
      <c r="Y102" s="116"/>
      <c r="Z102" s="116"/>
      <c r="AA102" s="116"/>
      <c r="AB102" s="107">
        <f t="shared" si="109"/>
        <v>43961</v>
      </c>
      <c r="AC102" s="47">
        <f t="shared" si="103"/>
        <v>43971</v>
      </c>
      <c r="AD102" t="e">
        <v>#N/A</v>
      </c>
    </row>
    <row r="103" spans="1:30">
      <c r="A103" s="72" t="s">
        <v>173</v>
      </c>
      <c r="B103" s="72">
        <v>7</v>
      </c>
      <c r="C103" s="72" t="s">
        <v>20</v>
      </c>
      <c r="D103" s="72" t="s">
        <v>154</v>
      </c>
      <c r="E103" s="72" t="s">
        <v>155</v>
      </c>
      <c r="F103" s="72" t="s">
        <v>190</v>
      </c>
      <c r="G103" s="102">
        <v>43748</v>
      </c>
      <c r="H103" s="118" t="s">
        <v>191</v>
      </c>
      <c r="I103" s="110"/>
      <c r="J103" s="111"/>
      <c r="K103" s="111"/>
      <c r="L103" s="112"/>
      <c r="M103" s="113"/>
      <c r="N103" s="111"/>
      <c r="O103" s="111"/>
      <c r="P103" s="114"/>
      <c r="Q103" s="115"/>
      <c r="R103" s="115"/>
      <c r="S103" s="117"/>
      <c r="T103" s="111"/>
      <c r="U103" s="111"/>
      <c r="V103" s="134">
        <v>43728</v>
      </c>
      <c r="W103" s="102">
        <f t="shared" ref="W103:X103" si="122">V103+V$2</f>
        <v>43748</v>
      </c>
      <c r="X103" s="102">
        <f t="shared" si="122"/>
        <v>43808</v>
      </c>
      <c r="Y103" s="116"/>
      <c r="Z103" s="116"/>
      <c r="AA103" s="116"/>
      <c r="AB103" s="107">
        <f t="shared" si="109"/>
        <v>43808</v>
      </c>
      <c r="AC103" s="47">
        <f t="shared" ref="AC103:AC165" si="123">AB103+AB$2</f>
        <v>43818</v>
      </c>
      <c r="AD103" t="e">
        <v>#N/A</v>
      </c>
    </row>
    <row r="104" spans="1:30">
      <c r="A104" s="72" t="s">
        <v>173</v>
      </c>
      <c r="B104" s="72"/>
      <c r="C104" s="72" t="s">
        <v>20</v>
      </c>
      <c r="D104" s="72" t="s">
        <v>154</v>
      </c>
      <c r="E104" s="72"/>
      <c r="F104" s="72" t="s">
        <v>192</v>
      </c>
      <c r="G104" s="102">
        <v>43748</v>
      </c>
      <c r="H104" s="118" t="s">
        <v>191</v>
      </c>
      <c r="I104" s="110"/>
      <c r="J104" s="111"/>
      <c r="K104" s="111"/>
      <c r="L104" s="112"/>
      <c r="M104" s="113"/>
      <c r="N104" s="111"/>
      <c r="O104" s="111"/>
      <c r="P104" s="114"/>
      <c r="Q104" s="115"/>
      <c r="R104" s="115"/>
      <c r="S104" s="117"/>
      <c r="T104" s="111"/>
      <c r="U104" s="111"/>
      <c r="V104" s="134">
        <v>43754</v>
      </c>
      <c r="W104" s="102">
        <f t="shared" ref="W104:X104" si="124">V104+V$2</f>
        <v>43774</v>
      </c>
      <c r="X104" s="102">
        <f t="shared" si="124"/>
        <v>43834</v>
      </c>
      <c r="Y104" s="116"/>
      <c r="Z104" s="116"/>
      <c r="AA104" s="116"/>
      <c r="AB104" s="107">
        <f t="shared" si="109"/>
        <v>43834</v>
      </c>
      <c r="AC104" s="47">
        <f t="shared" si="123"/>
        <v>43844</v>
      </c>
      <c r="AD104" t="e">
        <v>#N/A</v>
      </c>
    </row>
    <row r="105" spans="1:30">
      <c r="A105" s="72" t="s">
        <v>173</v>
      </c>
      <c r="B105" s="72"/>
      <c r="C105" s="72" t="s">
        <v>20</v>
      </c>
      <c r="D105" s="72" t="s">
        <v>154</v>
      </c>
      <c r="E105" s="72"/>
      <c r="F105" s="72" t="s">
        <v>193</v>
      </c>
      <c r="G105" s="102">
        <v>43748</v>
      </c>
      <c r="H105" s="118" t="s">
        <v>191</v>
      </c>
      <c r="I105" s="110"/>
      <c r="J105" s="111"/>
      <c r="K105" s="111"/>
      <c r="L105" s="112"/>
      <c r="M105" s="113"/>
      <c r="N105" s="111"/>
      <c r="O105" s="111"/>
      <c r="P105" s="114"/>
      <c r="Q105" s="115"/>
      <c r="R105" s="115"/>
      <c r="S105" s="117"/>
      <c r="T105" s="111"/>
      <c r="U105" s="111"/>
      <c r="V105" s="134">
        <v>43741</v>
      </c>
      <c r="W105" s="102">
        <f t="shared" ref="W105:X105" si="125">V105+V$2</f>
        <v>43761</v>
      </c>
      <c r="X105" s="102">
        <f t="shared" si="125"/>
        <v>43821</v>
      </c>
      <c r="Y105" s="116"/>
      <c r="Z105" s="116"/>
      <c r="AA105" s="116"/>
      <c r="AB105" s="107">
        <f t="shared" si="109"/>
        <v>43821</v>
      </c>
      <c r="AC105" s="47">
        <f t="shared" si="123"/>
        <v>43831</v>
      </c>
      <c r="AD105" t="e">
        <v>#N/A</v>
      </c>
    </row>
    <row r="106" spans="1:30">
      <c r="A106" s="72" t="s">
        <v>173</v>
      </c>
      <c r="B106" s="72"/>
      <c r="C106" s="72" t="s">
        <v>20</v>
      </c>
      <c r="D106" s="72" t="s">
        <v>154</v>
      </c>
      <c r="E106" s="72"/>
      <c r="F106" s="72" t="s">
        <v>194</v>
      </c>
      <c r="G106" s="102">
        <v>43748</v>
      </c>
      <c r="H106" s="118" t="s">
        <v>195</v>
      </c>
      <c r="I106" s="110"/>
      <c r="J106" s="111"/>
      <c r="K106" s="111"/>
      <c r="L106" s="112"/>
      <c r="M106" s="113"/>
      <c r="N106" s="111"/>
      <c r="O106" s="111"/>
      <c r="P106" s="114"/>
      <c r="Q106" s="115"/>
      <c r="R106" s="115"/>
      <c r="S106" s="117"/>
      <c r="T106" s="111"/>
      <c r="U106" s="111"/>
      <c r="V106" s="111"/>
      <c r="W106" s="134">
        <v>43818</v>
      </c>
      <c r="X106" s="102">
        <f t="shared" ref="X106" si="126">W106+W$2</f>
        <v>43878</v>
      </c>
      <c r="Y106" s="116"/>
      <c r="Z106" s="116"/>
      <c r="AA106" s="116"/>
      <c r="AB106" s="107">
        <f t="shared" si="109"/>
        <v>43878</v>
      </c>
      <c r="AC106" s="47">
        <f t="shared" si="123"/>
        <v>43888</v>
      </c>
      <c r="AD106" t="e">
        <v>#N/A</v>
      </c>
    </row>
    <row r="107" spans="1:30">
      <c r="A107" s="72" t="s">
        <v>173</v>
      </c>
      <c r="B107" s="72"/>
      <c r="C107" s="72" t="s">
        <v>20</v>
      </c>
      <c r="D107" s="72" t="s">
        <v>154</v>
      </c>
      <c r="E107" s="72"/>
      <c r="F107" s="72" t="s">
        <v>196</v>
      </c>
      <c r="G107" s="102">
        <v>43748</v>
      </c>
      <c r="H107" s="118" t="s">
        <v>195</v>
      </c>
      <c r="I107" s="110"/>
      <c r="J107" s="111"/>
      <c r="K107" s="111"/>
      <c r="L107" s="112"/>
      <c r="M107" s="113"/>
      <c r="N107" s="111"/>
      <c r="O107" s="111"/>
      <c r="P107" s="114"/>
      <c r="Q107" s="115"/>
      <c r="R107" s="115"/>
      <c r="S107" s="117"/>
      <c r="T107" s="111"/>
      <c r="U107" s="111"/>
      <c r="V107" s="111"/>
      <c r="W107" s="134">
        <v>43818</v>
      </c>
      <c r="X107" s="102">
        <f t="shared" ref="X107:X169" si="127">W107+W$2</f>
        <v>43878</v>
      </c>
      <c r="Y107" s="116"/>
      <c r="Z107" s="116"/>
      <c r="AA107" s="116"/>
      <c r="AB107" s="107">
        <f t="shared" si="109"/>
        <v>43878</v>
      </c>
      <c r="AC107" s="47">
        <f t="shared" si="123"/>
        <v>43888</v>
      </c>
      <c r="AD107" t="e">
        <v>#N/A</v>
      </c>
    </row>
    <row r="108" spans="1:30">
      <c r="A108" s="72" t="s">
        <v>173</v>
      </c>
      <c r="B108" s="72"/>
      <c r="C108" s="72" t="s">
        <v>20</v>
      </c>
      <c r="D108" s="72" t="s">
        <v>154</v>
      </c>
      <c r="E108" s="72"/>
      <c r="F108" s="72" t="s">
        <v>197</v>
      </c>
      <c r="G108" s="102">
        <v>43748</v>
      </c>
      <c r="H108" s="118" t="s">
        <v>198</v>
      </c>
      <c r="I108" s="110"/>
      <c r="J108" s="111"/>
      <c r="K108" s="111"/>
      <c r="L108" s="112"/>
      <c r="M108" s="113"/>
      <c r="N108" s="111"/>
      <c r="O108" s="111"/>
      <c r="P108" s="114"/>
      <c r="Q108" s="115"/>
      <c r="R108" s="115"/>
      <c r="S108" s="117"/>
      <c r="T108" s="111"/>
      <c r="U108" s="111"/>
      <c r="V108" s="102"/>
      <c r="X108" s="134">
        <v>43860</v>
      </c>
      <c r="Y108" s="116"/>
      <c r="Z108" s="116"/>
      <c r="AA108" s="116"/>
      <c r="AB108" s="107">
        <f>X108+W$2</f>
        <v>43920</v>
      </c>
      <c r="AC108" s="47">
        <f t="shared" si="123"/>
        <v>43930</v>
      </c>
      <c r="AD108" t="e">
        <v>#N/A</v>
      </c>
    </row>
    <row r="109" spans="1:30">
      <c r="A109" s="72" t="s">
        <v>173</v>
      </c>
      <c r="B109" s="72"/>
      <c r="C109" s="72" t="s">
        <v>20</v>
      </c>
      <c r="D109" s="72" t="s">
        <v>154</v>
      </c>
      <c r="E109" s="72"/>
      <c r="F109" s="72" t="s">
        <v>199</v>
      </c>
      <c r="G109" s="102">
        <v>43748</v>
      </c>
      <c r="H109" s="118" t="s">
        <v>200</v>
      </c>
      <c r="I109" s="110"/>
      <c r="J109" s="111"/>
      <c r="K109" s="111"/>
      <c r="L109" s="112"/>
      <c r="M109" s="113"/>
      <c r="N109" s="111"/>
      <c r="O109" s="111"/>
      <c r="P109" s="114"/>
      <c r="Q109" s="115"/>
      <c r="R109" s="115"/>
      <c r="S109" s="117"/>
      <c r="T109" s="111"/>
      <c r="U109" s="111"/>
      <c r="V109" s="134">
        <v>43584</v>
      </c>
      <c r="W109" s="102">
        <f t="shared" ref="W109" si="128">V109+V$2</f>
        <v>43604</v>
      </c>
      <c r="X109" s="102">
        <f t="shared" si="127"/>
        <v>43664</v>
      </c>
      <c r="Y109" s="116"/>
      <c r="Z109" s="116"/>
      <c r="AA109" s="116"/>
      <c r="AB109" s="107">
        <f t="shared" si="109"/>
        <v>43664</v>
      </c>
      <c r="AC109" s="47">
        <f t="shared" si="123"/>
        <v>43674</v>
      </c>
      <c r="AD109" t="e">
        <v>#N/A</v>
      </c>
    </row>
    <row r="110" spans="1:30">
      <c r="A110" s="72" t="s">
        <v>173</v>
      </c>
      <c r="B110" s="72">
        <v>8</v>
      </c>
      <c r="C110" s="72" t="s">
        <v>53</v>
      </c>
      <c r="D110" s="72" t="s">
        <v>154</v>
      </c>
      <c r="E110" s="72" t="s">
        <v>155</v>
      </c>
      <c r="F110" s="72" t="s">
        <v>201</v>
      </c>
      <c r="G110" s="102">
        <v>43748</v>
      </c>
      <c r="H110" s="118" t="s">
        <v>202</v>
      </c>
      <c r="I110" s="110"/>
      <c r="J110" s="111"/>
      <c r="K110" s="111"/>
      <c r="L110" s="112"/>
      <c r="M110" s="113"/>
      <c r="N110" s="111"/>
      <c r="O110" s="111"/>
      <c r="P110" s="114"/>
      <c r="Q110" s="115"/>
      <c r="R110" s="115"/>
      <c r="S110" s="117"/>
      <c r="T110" s="111"/>
      <c r="U110" s="111"/>
      <c r="V110" s="111"/>
      <c r="W110" s="134">
        <v>43790</v>
      </c>
      <c r="X110" s="102">
        <f t="shared" si="127"/>
        <v>43850</v>
      </c>
      <c r="Y110" s="116"/>
      <c r="Z110" s="116"/>
      <c r="AA110" s="116"/>
      <c r="AB110" s="107">
        <f t="shared" si="109"/>
        <v>43850</v>
      </c>
      <c r="AC110" s="47">
        <f t="shared" si="123"/>
        <v>43860</v>
      </c>
      <c r="AD110" t="e">
        <v>#N/A</v>
      </c>
    </row>
    <row r="111" spans="1:30">
      <c r="A111" s="72" t="s">
        <v>173</v>
      </c>
      <c r="B111" s="72">
        <v>9</v>
      </c>
      <c r="C111" s="72" t="s">
        <v>56</v>
      </c>
      <c r="D111" s="72" t="s">
        <v>154</v>
      </c>
      <c r="E111" s="72" t="s">
        <v>155</v>
      </c>
      <c r="F111" s="72" t="s">
        <v>203</v>
      </c>
      <c r="G111" s="102">
        <v>43748</v>
      </c>
      <c r="H111" s="118" t="s">
        <v>204</v>
      </c>
      <c r="I111" s="110"/>
      <c r="J111" s="111"/>
      <c r="K111" s="111"/>
      <c r="L111" s="112"/>
      <c r="M111" s="113"/>
      <c r="N111" s="111"/>
      <c r="O111" s="111"/>
      <c r="P111" s="114"/>
      <c r="Q111" s="115"/>
      <c r="R111" s="115"/>
      <c r="S111" s="117"/>
      <c r="T111" s="111"/>
      <c r="U111" s="111"/>
      <c r="V111" s="111"/>
      <c r="W111" s="111"/>
      <c r="X111" s="102">
        <f t="shared" si="127"/>
        <v>60</v>
      </c>
      <c r="Y111" s="116"/>
      <c r="Z111" s="116"/>
      <c r="AA111" s="116"/>
      <c r="AB111" s="107">
        <f t="shared" si="109"/>
        <v>60</v>
      </c>
      <c r="AC111" s="47">
        <f t="shared" si="123"/>
        <v>70</v>
      </c>
      <c r="AD111" t="e">
        <v>#N/A</v>
      </c>
    </row>
    <row r="112" spans="1:30">
      <c r="A112" s="72" t="s">
        <v>205</v>
      </c>
      <c r="B112" s="72">
        <v>1</v>
      </c>
      <c r="C112" s="72" t="s">
        <v>0</v>
      </c>
      <c r="D112" s="72" t="s">
        <v>31</v>
      </c>
      <c r="E112" s="72" t="s">
        <v>32</v>
      </c>
      <c r="F112" s="72" t="s">
        <v>206</v>
      </c>
      <c r="G112" s="102">
        <v>43748</v>
      </c>
      <c r="H112" s="118" t="s">
        <v>207</v>
      </c>
      <c r="I112" s="110">
        <v>43770</v>
      </c>
      <c r="J112" s="138">
        <v>43788</v>
      </c>
      <c r="K112" s="104">
        <f t="shared" ref="K112:Q112" si="129">J112+K$2</f>
        <v>43798</v>
      </c>
      <c r="L112" s="104">
        <f t="shared" si="129"/>
        <v>43808</v>
      </c>
      <c r="M112" s="106">
        <f t="shared" si="129"/>
        <v>43848</v>
      </c>
      <c r="N112" s="102">
        <f t="shared" si="129"/>
        <v>43858</v>
      </c>
      <c r="O112" s="102">
        <f t="shared" si="129"/>
        <v>43868</v>
      </c>
      <c r="P112" s="102">
        <f t="shared" si="129"/>
        <v>43878</v>
      </c>
      <c r="Q112" s="102">
        <f t="shared" si="129"/>
        <v>43883</v>
      </c>
      <c r="R112" s="102">
        <f>Q112+Q$2</f>
        <v>43888</v>
      </c>
      <c r="S112" s="92"/>
      <c r="T112" s="102">
        <f>R112+R$2</f>
        <v>43948</v>
      </c>
      <c r="U112" s="102">
        <f>T112+S$2</f>
        <v>43973</v>
      </c>
      <c r="V112" s="102">
        <f t="shared" ref="V112:W174" si="130">U112+U$2</f>
        <v>43983</v>
      </c>
      <c r="W112" s="102">
        <f t="shared" si="130"/>
        <v>44003</v>
      </c>
      <c r="X112" s="102">
        <f t="shared" si="127"/>
        <v>44063</v>
      </c>
      <c r="Y112" s="116"/>
      <c r="Z112" s="116"/>
      <c r="AA112" s="116"/>
      <c r="AB112" s="107">
        <f t="shared" si="109"/>
        <v>44063</v>
      </c>
      <c r="AC112" s="47">
        <f t="shared" si="123"/>
        <v>44073</v>
      </c>
      <c r="AD112" t="e">
        <v>#N/A</v>
      </c>
    </row>
    <row r="113" spans="1:30">
      <c r="A113" s="72" t="s">
        <v>205</v>
      </c>
      <c r="B113" s="72"/>
      <c r="C113" s="72" t="s">
        <v>0</v>
      </c>
      <c r="D113" s="72" t="s">
        <v>31</v>
      </c>
      <c r="E113" s="72"/>
      <c r="F113" s="72" t="s">
        <v>208</v>
      </c>
      <c r="G113" s="102">
        <v>43748</v>
      </c>
      <c r="H113" s="118" t="s">
        <v>209</v>
      </c>
      <c r="I113" s="126">
        <v>43791</v>
      </c>
      <c r="J113" s="104">
        <f t="shared" ref="J113:Q113" si="131">I113+J$2</f>
        <v>43801</v>
      </c>
      <c r="K113" s="104">
        <f t="shared" si="131"/>
        <v>43811</v>
      </c>
      <c r="L113" s="104">
        <f t="shared" si="131"/>
        <v>43821</v>
      </c>
      <c r="M113" s="106">
        <f t="shared" si="131"/>
        <v>43861</v>
      </c>
      <c r="N113" s="102">
        <f t="shared" si="131"/>
        <v>43871</v>
      </c>
      <c r="O113" s="102">
        <f t="shared" si="131"/>
        <v>43881</v>
      </c>
      <c r="P113" s="102">
        <f t="shared" si="131"/>
        <v>43891</v>
      </c>
      <c r="Q113" s="102">
        <f t="shared" si="131"/>
        <v>43896</v>
      </c>
      <c r="R113" s="102">
        <f>Q113+Q$2</f>
        <v>43901</v>
      </c>
      <c r="S113" s="92"/>
      <c r="T113" s="102">
        <f>R113+R$2</f>
        <v>43961</v>
      </c>
      <c r="U113" s="102">
        <f t="shared" ref="U113:U130" si="132">T113+S$2</f>
        <v>43986</v>
      </c>
      <c r="V113" s="102">
        <f t="shared" si="130"/>
        <v>43996</v>
      </c>
      <c r="W113" s="102">
        <f t="shared" ref="W113" si="133">V113+V$2</f>
        <v>44016</v>
      </c>
      <c r="X113" s="102">
        <f t="shared" si="127"/>
        <v>44076</v>
      </c>
      <c r="Y113" s="116"/>
      <c r="Z113" s="116"/>
      <c r="AA113" s="116"/>
      <c r="AB113" s="107">
        <f t="shared" si="109"/>
        <v>44076</v>
      </c>
      <c r="AC113" s="47">
        <f t="shared" si="123"/>
        <v>44086</v>
      </c>
      <c r="AD113" t="e">
        <v>#N/A</v>
      </c>
    </row>
    <row r="114" spans="1:30">
      <c r="A114" s="72" t="s">
        <v>205</v>
      </c>
      <c r="B114" s="72"/>
      <c r="C114" s="72" t="s">
        <v>0</v>
      </c>
      <c r="D114" s="72" t="s">
        <v>31</v>
      </c>
      <c r="E114" s="72"/>
      <c r="F114" s="72" t="s">
        <v>210</v>
      </c>
      <c r="G114" s="102">
        <v>43748</v>
      </c>
      <c r="H114" s="118" t="s">
        <v>211</v>
      </c>
      <c r="I114" s="128">
        <f t="shared" si="110"/>
        <v>43753</v>
      </c>
      <c r="J114" s="104">
        <f t="shared" ref="J114:Q114" si="134">I114+J$2</f>
        <v>43763</v>
      </c>
      <c r="K114" s="104">
        <f t="shared" si="134"/>
        <v>43773</v>
      </c>
      <c r="L114" s="104">
        <f t="shared" si="134"/>
        <v>43783</v>
      </c>
      <c r="M114" s="106">
        <f t="shared" si="134"/>
        <v>43823</v>
      </c>
      <c r="N114" s="102">
        <f t="shared" si="134"/>
        <v>43833</v>
      </c>
      <c r="O114" s="102">
        <f t="shared" si="134"/>
        <v>43843</v>
      </c>
      <c r="P114" s="102">
        <f t="shared" si="134"/>
        <v>43853</v>
      </c>
      <c r="Q114" s="102">
        <f t="shared" si="134"/>
        <v>43858</v>
      </c>
      <c r="R114" s="102">
        <f>Q114+Q$2</f>
        <v>43863</v>
      </c>
      <c r="S114" s="92"/>
      <c r="T114" s="102">
        <f>R114+R$2</f>
        <v>43923</v>
      </c>
      <c r="U114" s="102">
        <f t="shared" si="132"/>
        <v>43948</v>
      </c>
      <c r="V114" s="102">
        <f t="shared" si="130"/>
        <v>43958</v>
      </c>
      <c r="W114" s="102">
        <f t="shared" ref="W114" si="135">V114+V$2</f>
        <v>43978</v>
      </c>
      <c r="X114" s="102">
        <f t="shared" si="127"/>
        <v>44038</v>
      </c>
      <c r="Y114" s="116"/>
      <c r="Z114" s="116"/>
      <c r="AA114" s="116"/>
      <c r="AB114" s="107">
        <f t="shared" si="109"/>
        <v>44038</v>
      </c>
      <c r="AC114" s="47">
        <f t="shared" si="123"/>
        <v>44048</v>
      </c>
      <c r="AD114" t="e">
        <v>#N/A</v>
      </c>
    </row>
    <row r="115" spans="1:30">
      <c r="A115" s="72" t="s">
        <v>205</v>
      </c>
      <c r="B115" s="72">
        <v>4</v>
      </c>
      <c r="C115" s="72" t="s">
        <v>1</v>
      </c>
      <c r="D115" s="72" t="s">
        <v>31</v>
      </c>
      <c r="E115" s="72" t="s">
        <v>32</v>
      </c>
      <c r="F115" s="72" t="s">
        <v>212</v>
      </c>
      <c r="G115" s="102">
        <v>43748</v>
      </c>
      <c r="H115" s="118" t="s">
        <v>188</v>
      </c>
      <c r="I115" s="119"/>
      <c r="J115" s="120"/>
      <c r="K115" s="120"/>
      <c r="L115" s="121"/>
      <c r="M115" s="130">
        <v>43798</v>
      </c>
      <c r="N115" s="102">
        <f t="shared" ref="N115:Q115" si="136">M115+N$2</f>
        <v>43808</v>
      </c>
      <c r="O115" s="102">
        <f t="shared" si="136"/>
        <v>43818</v>
      </c>
      <c r="P115" s="102">
        <f t="shared" si="136"/>
        <v>43828</v>
      </c>
      <c r="Q115" s="102">
        <f t="shared" si="136"/>
        <v>43833</v>
      </c>
      <c r="R115" s="102">
        <f>Q115+Q$2</f>
        <v>43838</v>
      </c>
      <c r="S115" s="92"/>
      <c r="T115" s="102">
        <f t="shared" ref="T115:T126" si="137">R115+R$2</f>
        <v>43898</v>
      </c>
      <c r="U115" s="102">
        <f t="shared" si="132"/>
        <v>43923</v>
      </c>
      <c r="V115" s="102">
        <f t="shared" si="130"/>
        <v>43933</v>
      </c>
      <c r="W115" s="102">
        <f t="shared" ref="W115" si="138">V115+V$2</f>
        <v>43953</v>
      </c>
      <c r="X115" s="102">
        <f t="shared" si="127"/>
        <v>44013</v>
      </c>
      <c r="Y115" s="116"/>
      <c r="Z115" s="116"/>
      <c r="AA115" s="116"/>
      <c r="AB115" s="107">
        <f t="shared" si="109"/>
        <v>44013</v>
      </c>
      <c r="AC115" s="47">
        <f t="shared" si="123"/>
        <v>44023</v>
      </c>
      <c r="AD115" t="e">
        <v>#N/A</v>
      </c>
    </row>
    <row r="116" spans="1:30">
      <c r="A116" s="72" t="s">
        <v>205</v>
      </c>
      <c r="B116" s="72">
        <v>5</v>
      </c>
      <c r="C116" s="72" t="s">
        <v>30</v>
      </c>
      <c r="D116" s="72" t="s">
        <v>31</v>
      </c>
      <c r="E116" s="72" t="s">
        <v>32</v>
      </c>
      <c r="F116" s="72" t="s">
        <v>213</v>
      </c>
      <c r="G116" s="102">
        <v>43748</v>
      </c>
      <c r="H116" s="118" t="s">
        <v>214</v>
      </c>
      <c r="I116" s="110"/>
      <c r="J116" s="111"/>
      <c r="K116" s="111"/>
      <c r="L116" s="112"/>
      <c r="M116" s="113"/>
      <c r="N116" s="111"/>
      <c r="O116" s="111"/>
      <c r="P116" s="114"/>
      <c r="Q116" s="102">
        <f>P116+Q$2</f>
        <v>5</v>
      </c>
      <c r="R116" s="134">
        <v>43761</v>
      </c>
      <c r="S116" s="92"/>
      <c r="T116" s="102">
        <f t="shared" si="137"/>
        <v>43821</v>
      </c>
      <c r="U116" s="102">
        <f t="shared" si="132"/>
        <v>43846</v>
      </c>
      <c r="V116" s="102">
        <f t="shared" si="130"/>
        <v>43856</v>
      </c>
      <c r="W116" s="102">
        <f t="shared" ref="W116" si="139">V116+V$2</f>
        <v>43876</v>
      </c>
      <c r="X116" s="134">
        <v>43763</v>
      </c>
      <c r="Y116" s="116"/>
      <c r="Z116" s="116"/>
      <c r="AA116" s="116"/>
      <c r="AB116" s="107">
        <f t="shared" si="109"/>
        <v>43936</v>
      </c>
      <c r="AC116" s="47">
        <f t="shared" si="123"/>
        <v>43946</v>
      </c>
      <c r="AD116" t="e">
        <v>#N/A</v>
      </c>
    </row>
    <row r="117" spans="1:30">
      <c r="A117" s="72" t="s">
        <v>205</v>
      </c>
      <c r="B117" s="72">
        <v>6</v>
      </c>
      <c r="C117" s="72" t="s">
        <v>48</v>
      </c>
      <c r="D117" s="72" t="s">
        <v>31</v>
      </c>
      <c r="E117" s="72" t="s">
        <v>32</v>
      </c>
      <c r="F117" s="72" t="s">
        <v>215</v>
      </c>
      <c r="G117" s="102">
        <v>43748</v>
      </c>
      <c r="H117" s="118" t="s">
        <v>216</v>
      </c>
      <c r="I117" s="110"/>
      <c r="J117" s="111"/>
      <c r="K117" s="111"/>
      <c r="L117" s="112"/>
      <c r="M117" s="113"/>
      <c r="N117" s="111"/>
      <c r="O117" s="111"/>
      <c r="P117" s="114"/>
      <c r="Q117" s="102">
        <f t="shared" ref="Q117" si="140">P117+Q$2</f>
        <v>5</v>
      </c>
      <c r="R117" s="102">
        <f t="shared" ref="R117:R124" si="141">Q117+Q$2</f>
        <v>10</v>
      </c>
      <c r="S117" s="92"/>
      <c r="T117" s="102">
        <f t="shared" si="137"/>
        <v>70</v>
      </c>
      <c r="U117" s="102">
        <f t="shared" si="132"/>
        <v>95</v>
      </c>
      <c r="V117" s="102">
        <f t="shared" si="130"/>
        <v>105</v>
      </c>
      <c r="W117" s="102">
        <f t="shared" ref="W117" si="142">V117+V$2</f>
        <v>125</v>
      </c>
      <c r="X117" s="102">
        <f t="shared" si="127"/>
        <v>185</v>
      </c>
      <c r="Y117" s="116"/>
      <c r="Z117" s="116"/>
      <c r="AA117" s="116"/>
      <c r="AB117" s="107">
        <f t="shared" si="109"/>
        <v>185</v>
      </c>
      <c r="AC117" s="47">
        <f t="shared" si="123"/>
        <v>195</v>
      </c>
      <c r="AD117" t="e">
        <v>#N/A</v>
      </c>
    </row>
    <row r="118" spans="1:30">
      <c r="A118" s="72" t="s">
        <v>205</v>
      </c>
      <c r="B118" s="72">
        <v>7</v>
      </c>
      <c r="C118" s="72" t="s">
        <v>20</v>
      </c>
      <c r="D118" s="72" t="s">
        <v>31</v>
      </c>
      <c r="E118" s="72" t="s">
        <v>32</v>
      </c>
      <c r="F118" s="72" t="s">
        <v>217</v>
      </c>
      <c r="G118" s="102">
        <v>43748</v>
      </c>
      <c r="H118" s="118" t="s">
        <v>218</v>
      </c>
      <c r="I118" s="110"/>
      <c r="J118" s="111"/>
      <c r="K118" s="111"/>
      <c r="L118" s="112"/>
      <c r="M118" s="113"/>
      <c r="N118" s="111"/>
      <c r="O118" s="111"/>
      <c r="P118" s="114"/>
      <c r="Q118" s="102">
        <f t="shared" ref="Q118" si="143">P118+Q$2</f>
        <v>5</v>
      </c>
      <c r="R118" s="102">
        <f t="shared" si="141"/>
        <v>10</v>
      </c>
      <c r="S118" s="92"/>
      <c r="T118" s="102">
        <f t="shared" si="137"/>
        <v>70</v>
      </c>
      <c r="U118" s="102">
        <f t="shared" si="132"/>
        <v>95</v>
      </c>
      <c r="V118" s="102">
        <f t="shared" si="130"/>
        <v>105</v>
      </c>
      <c r="W118" s="134">
        <v>43791</v>
      </c>
      <c r="X118" s="102">
        <f t="shared" si="127"/>
        <v>43851</v>
      </c>
      <c r="Y118" s="116"/>
      <c r="Z118" s="116"/>
      <c r="AA118" s="116"/>
      <c r="AB118" s="107">
        <f t="shared" si="109"/>
        <v>43851</v>
      </c>
      <c r="AC118" s="47">
        <f t="shared" si="123"/>
        <v>43861</v>
      </c>
      <c r="AD118" t="e">
        <v>#N/A</v>
      </c>
    </row>
    <row r="119" spans="1:30">
      <c r="A119" s="72" t="s">
        <v>205</v>
      </c>
      <c r="B119" s="72"/>
      <c r="C119" s="72" t="s">
        <v>20</v>
      </c>
      <c r="D119" s="72" t="s">
        <v>31</v>
      </c>
      <c r="E119" s="72"/>
      <c r="F119" s="72" t="s">
        <v>219</v>
      </c>
      <c r="G119" s="102">
        <v>43748</v>
      </c>
      <c r="H119" s="118" t="s">
        <v>220</v>
      </c>
      <c r="I119" s="110"/>
      <c r="J119" s="111"/>
      <c r="K119" s="111"/>
      <c r="L119" s="112"/>
      <c r="M119" s="113"/>
      <c r="N119" s="111"/>
      <c r="O119" s="111"/>
      <c r="P119" s="114"/>
      <c r="Q119" s="102">
        <f t="shared" ref="Q119" si="144">P119+Q$2</f>
        <v>5</v>
      </c>
      <c r="R119" s="102">
        <f t="shared" si="141"/>
        <v>10</v>
      </c>
      <c r="S119" s="92"/>
      <c r="T119" s="102">
        <f t="shared" si="137"/>
        <v>70</v>
      </c>
      <c r="U119" s="102">
        <f t="shared" si="132"/>
        <v>95</v>
      </c>
      <c r="V119" s="102">
        <f t="shared" si="130"/>
        <v>105</v>
      </c>
      <c r="W119" s="134">
        <v>43791</v>
      </c>
      <c r="X119" s="102">
        <f t="shared" si="127"/>
        <v>43851</v>
      </c>
      <c r="Y119" s="116"/>
      <c r="Z119" s="116"/>
      <c r="AA119" s="116"/>
      <c r="AB119" s="107">
        <f t="shared" si="109"/>
        <v>43851</v>
      </c>
      <c r="AC119" s="47">
        <f t="shared" si="123"/>
        <v>43861</v>
      </c>
      <c r="AD119" t="e">
        <v>#N/A</v>
      </c>
    </row>
    <row r="120" spans="1:30">
      <c r="A120" s="72" t="s">
        <v>205</v>
      </c>
      <c r="B120" s="72"/>
      <c r="C120" s="72" t="s">
        <v>20</v>
      </c>
      <c r="D120" s="72" t="s">
        <v>31</v>
      </c>
      <c r="E120" s="72"/>
      <c r="F120" s="72" t="s">
        <v>221</v>
      </c>
      <c r="G120" s="102">
        <v>43748</v>
      </c>
      <c r="H120" s="118" t="s">
        <v>220</v>
      </c>
      <c r="I120" s="110"/>
      <c r="J120" s="111"/>
      <c r="K120" s="111"/>
      <c r="L120" s="112"/>
      <c r="M120" s="113"/>
      <c r="N120" s="111"/>
      <c r="O120" s="111"/>
      <c r="P120" s="114"/>
      <c r="Q120" s="102">
        <f t="shared" ref="Q120" si="145">P120+Q$2</f>
        <v>5</v>
      </c>
      <c r="R120" s="102">
        <f t="shared" si="141"/>
        <v>10</v>
      </c>
      <c r="S120" s="92"/>
      <c r="T120" s="102">
        <f t="shared" si="137"/>
        <v>70</v>
      </c>
      <c r="U120" s="102">
        <f t="shared" si="132"/>
        <v>95</v>
      </c>
      <c r="V120" s="102">
        <f t="shared" si="130"/>
        <v>105</v>
      </c>
      <c r="W120" s="134">
        <v>43791</v>
      </c>
      <c r="X120" s="102">
        <f t="shared" si="127"/>
        <v>43851</v>
      </c>
      <c r="Y120" s="116"/>
      <c r="Z120" s="116"/>
      <c r="AA120" s="116"/>
      <c r="AB120" s="107">
        <f t="shared" si="109"/>
        <v>43851</v>
      </c>
      <c r="AC120" s="47">
        <f t="shared" si="123"/>
        <v>43861</v>
      </c>
      <c r="AD120" t="e">
        <v>#N/A</v>
      </c>
    </row>
    <row r="121" spans="1:30">
      <c r="A121" s="72" t="s">
        <v>205</v>
      </c>
      <c r="B121" s="72">
        <v>8</v>
      </c>
      <c r="C121" s="72" t="s">
        <v>53</v>
      </c>
      <c r="D121" s="72" t="s">
        <v>31</v>
      </c>
      <c r="E121" s="72" t="s">
        <v>32</v>
      </c>
      <c r="F121" s="72" t="s">
        <v>222</v>
      </c>
      <c r="G121" s="102">
        <v>43748</v>
      </c>
      <c r="H121" s="118" t="s">
        <v>223</v>
      </c>
      <c r="I121" s="110"/>
      <c r="J121" s="111"/>
      <c r="K121" s="111"/>
      <c r="L121" s="112"/>
      <c r="M121" s="113"/>
      <c r="N121" s="111"/>
      <c r="O121" s="111"/>
      <c r="P121" s="114"/>
      <c r="Q121" s="102">
        <f t="shared" ref="Q121" si="146">P121+Q$2</f>
        <v>5</v>
      </c>
      <c r="R121" s="102">
        <f t="shared" si="141"/>
        <v>10</v>
      </c>
      <c r="S121" s="92"/>
      <c r="T121" s="102">
        <f t="shared" si="137"/>
        <v>70</v>
      </c>
      <c r="U121" s="102">
        <f t="shared" si="132"/>
        <v>95</v>
      </c>
      <c r="V121" s="102">
        <f t="shared" si="130"/>
        <v>105</v>
      </c>
      <c r="W121" s="134">
        <v>43762</v>
      </c>
      <c r="X121" s="102">
        <f t="shared" si="127"/>
        <v>43822</v>
      </c>
      <c r="Y121" s="116"/>
      <c r="Z121" s="116"/>
      <c r="AA121" s="116"/>
      <c r="AB121" s="107">
        <f t="shared" si="109"/>
        <v>43822</v>
      </c>
      <c r="AC121" s="47">
        <f t="shared" si="123"/>
        <v>43832</v>
      </c>
      <c r="AD121" t="e">
        <v>#N/A</v>
      </c>
    </row>
    <row r="122" spans="1:30">
      <c r="A122" s="72" t="s">
        <v>205</v>
      </c>
      <c r="B122" s="72">
        <v>9</v>
      </c>
      <c r="C122" s="72" t="s">
        <v>56</v>
      </c>
      <c r="D122" s="72" t="s">
        <v>31</v>
      </c>
      <c r="E122" s="72" t="s">
        <v>32</v>
      </c>
      <c r="F122" s="72" t="s">
        <v>224</v>
      </c>
      <c r="G122" s="102">
        <v>43748</v>
      </c>
      <c r="H122" s="118"/>
      <c r="I122" s="110"/>
      <c r="J122" s="111"/>
      <c r="K122" s="111"/>
      <c r="L122" s="112"/>
      <c r="M122" s="113"/>
      <c r="N122" s="111"/>
      <c r="O122" s="111"/>
      <c r="P122" s="114"/>
      <c r="Q122" s="102">
        <f t="shared" ref="Q122" si="147">P122+Q$2</f>
        <v>5</v>
      </c>
      <c r="R122" s="102">
        <f t="shared" si="141"/>
        <v>10</v>
      </c>
      <c r="S122" s="92"/>
      <c r="T122" s="102">
        <f t="shared" si="137"/>
        <v>70</v>
      </c>
      <c r="U122" s="102">
        <f t="shared" si="132"/>
        <v>95</v>
      </c>
      <c r="V122" s="102">
        <f t="shared" si="130"/>
        <v>105</v>
      </c>
      <c r="W122" s="102">
        <f t="shared" ref="W122" si="148">V122+V$2</f>
        <v>125</v>
      </c>
      <c r="X122" s="134">
        <v>43663</v>
      </c>
      <c r="Y122" s="116"/>
      <c r="Z122" s="116"/>
      <c r="AA122" s="116"/>
      <c r="AB122" s="107">
        <f t="shared" si="109"/>
        <v>185</v>
      </c>
      <c r="AC122" s="47">
        <f t="shared" si="123"/>
        <v>195</v>
      </c>
      <c r="AD122" t="e">
        <v>#N/A</v>
      </c>
    </row>
    <row r="123" spans="1:30">
      <c r="A123" s="72" t="s">
        <v>205</v>
      </c>
      <c r="B123" s="72"/>
      <c r="C123" s="72" t="s">
        <v>56</v>
      </c>
      <c r="D123" s="72" t="s">
        <v>31</v>
      </c>
      <c r="E123" s="72"/>
      <c r="F123" s="72" t="s">
        <v>225</v>
      </c>
      <c r="G123" s="102">
        <v>43748</v>
      </c>
      <c r="H123" s="118" t="s">
        <v>226</v>
      </c>
      <c r="I123" s="110"/>
      <c r="J123" s="111" t="s">
        <v>227</v>
      </c>
      <c r="K123" s="111"/>
      <c r="L123" s="112"/>
      <c r="M123" s="113"/>
      <c r="N123" s="111"/>
      <c r="O123" s="111"/>
      <c r="P123" s="114"/>
      <c r="Q123" s="102">
        <f t="shared" ref="Q123" si="149">P123+Q$2</f>
        <v>5</v>
      </c>
      <c r="R123" s="134">
        <v>43791</v>
      </c>
      <c r="S123" s="92"/>
      <c r="T123" s="102">
        <f t="shared" si="137"/>
        <v>43851</v>
      </c>
      <c r="U123" s="102">
        <f t="shared" si="132"/>
        <v>43876</v>
      </c>
      <c r="V123" s="102">
        <f t="shared" si="130"/>
        <v>43886</v>
      </c>
      <c r="W123" s="102">
        <f t="shared" ref="W123" si="150">V123+V$2</f>
        <v>43906</v>
      </c>
      <c r="X123" s="102">
        <f t="shared" si="127"/>
        <v>43966</v>
      </c>
      <c r="Y123" s="116"/>
      <c r="Z123" s="116"/>
      <c r="AA123" s="116"/>
      <c r="AB123" s="107">
        <f t="shared" si="109"/>
        <v>43966</v>
      </c>
      <c r="AC123" s="47">
        <f t="shared" si="123"/>
        <v>43976</v>
      </c>
      <c r="AD123" t="e">
        <v>#N/A</v>
      </c>
    </row>
    <row r="124" spans="1:30">
      <c r="A124" s="72" t="s">
        <v>205</v>
      </c>
      <c r="B124" s="72"/>
      <c r="C124" s="72" t="s">
        <v>56</v>
      </c>
      <c r="D124" s="72" t="s">
        <v>31</v>
      </c>
      <c r="E124" s="72"/>
      <c r="F124" s="72" t="s">
        <v>228</v>
      </c>
      <c r="G124" s="102">
        <v>43748</v>
      </c>
      <c r="H124" s="118" t="s">
        <v>214</v>
      </c>
      <c r="I124" s="110"/>
      <c r="J124" s="111"/>
      <c r="K124" s="111"/>
      <c r="L124" s="112"/>
      <c r="M124" s="113"/>
      <c r="N124" s="111"/>
      <c r="O124" s="111"/>
      <c r="P124" s="114"/>
      <c r="Q124" s="102">
        <f t="shared" ref="Q124" si="151">P124+Q$2</f>
        <v>5</v>
      </c>
      <c r="R124" s="102">
        <f t="shared" si="141"/>
        <v>10</v>
      </c>
      <c r="S124" s="92"/>
      <c r="T124" s="102">
        <f t="shared" si="137"/>
        <v>70</v>
      </c>
      <c r="U124" s="102">
        <f t="shared" si="132"/>
        <v>95</v>
      </c>
      <c r="V124" s="102">
        <f t="shared" si="130"/>
        <v>105</v>
      </c>
      <c r="W124" s="102">
        <f t="shared" ref="W124" si="152">V124+V$2</f>
        <v>125</v>
      </c>
      <c r="X124" s="134">
        <v>43763</v>
      </c>
      <c r="Y124" s="116"/>
      <c r="Z124" s="116"/>
      <c r="AA124" s="116"/>
      <c r="AB124" s="107">
        <f t="shared" si="109"/>
        <v>185</v>
      </c>
      <c r="AC124" s="47">
        <f t="shared" si="123"/>
        <v>195</v>
      </c>
      <c r="AD124" t="e">
        <v>#N/A</v>
      </c>
    </row>
    <row r="125" spans="1:30">
      <c r="A125" s="72" t="s">
        <v>229</v>
      </c>
      <c r="B125" s="72">
        <v>1</v>
      </c>
      <c r="C125" s="72" t="s">
        <v>0</v>
      </c>
      <c r="D125" s="72" t="s">
        <v>31</v>
      </c>
      <c r="E125" s="127" t="s">
        <v>230</v>
      </c>
      <c r="F125" s="72" t="s">
        <v>231</v>
      </c>
      <c r="G125" s="102">
        <v>43769</v>
      </c>
      <c r="H125" s="118"/>
      <c r="I125" s="126">
        <v>43811</v>
      </c>
      <c r="J125" s="104">
        <f t="shared" ref="J125:L125" si="153">I125+J$2</f>
        <v>43821</v>
      </c>
      <c r="K125" s="104">
        <f t="shared" si="153"/>
        <v>43831</v>
      </c>
      <c r="L125" s="104">
        <f t="shared" si="153"/>
        <v>43841</v>
      </c>
      <c r="M125" s="106">
        <f>L125+M$2</f>
        <v>43881</v>
      </c>
      <c r="N125" s="102">
        <f t="shared" ref="N125:P125" si="154">M125+N$2</f>
        <v>43891</v>
      </c>
      <c r="O125" s="102">
        <f t="shared" si="154"/>
        <v>43901</v>
      </c>
      <c r="P125" s="102">
        <f t="shared" si="154"/>
        <v>43911</v>
      </c>
      <c r="Q125" s="102">
        <f>P125+Q$2</f>
        <v>43916</v>
      </c>
      <c r="R125" s="102">
        <f t="shared" ref="R125:R155" si="155">Q125+Q$2</f>
        <v>43921</v>
      </c>
      <c r="S125" s="92"/>
      <c r="T125" s="102">
        <f t="shared" si="137"/>
        <v>43981</v>
      </c>
      <c r="U125" s="102">
        <f t="shared" si="132"/>
        <v>44006</v>
      </c>
      <c r="V125" s="102">
        <f t="shared" si="130"/>
        <v>44016</v>
      </c>
      <c r="W125" s="102">
        <f t="shared" ref="W125" si="156">V125+V$2</f>
        <v>44036</v>
      </c>
      <c r="X125" s="102">
        <f t="shared" si="127"/>
        <v>44096</v>
      </c>
      <c r="Y125" s="116"/>
      <c r="Z125" s="116"/>
      <c r="AA125" s="116"/>
      <c r="AB125" s="107">
        <f t="shared" si="109"/>
        <v>44096</v>
      </c>
      <c r="AC125" s="47">
        <f t="shared" si="123"/>
        <v>44106</v>
      </c>
      <c r="AD125" t="s">
        <v>232</v>
      </c>
    </row>
    <row r="126" spans="1:30">
      <c r="A126" s="72" t="s">
        <v>229</v>
      </c>
      <c r="B126" s="72"/>
      <c r="C126" s="72" t="s">
        <v>0</v>
      </c>
      <c r="D126" s="72" t="s">
        <v>31</v>
      </c>
      <c r="E126" s="127"/>
      <c r="F126" s="72" t="s">
        <v>233</v>
      </c>
      <c r="G126" s="102">
        <v>43748</v>
      </c>
      <c r="H126" s="118"/>
      <c r="I126" s="128">
        <v>43791</v>
      </c>
      <c r="J126" s="104">
        <f t="shared" ref="J126:Q126" si="157">I126+J$2</f>
        <v>43801</v>
      </c>
      <c r="K126" s="104">
        <f t="shared" si="157"/>
        <v>43811</v>
      </c>
      <c r="L126" s="104">
        <f t="shared" si="157"/>
        <v>43821</v>
      </c>
      <c r="M126" s="106">
        <f t="shared" si="157"/>
        <v>43861</v>
      </c>
      <c r="N126" s="102">
        <f t="shared" si="157"/>
        <v>43871</v>
      </c>
      <c r="O126" s="102">
        <f t="shared" si="157"/>
        <v>43881</v>
      </c>
      <c r="P126" s="102">
        <f t="shared" si="157"/>
        <v>43891</v>
      </c>
      <c r="Q126" s="102">
        <f t="shared" si="157"/>
        <v>43896</v>
      </c>
      <c r="R126" s="102">
        <f t="shared" si="155"/>
        <v>43901</v>
      </c>
      <c r="S126" s="92"/>
      <c r="T126" s="102">
        <f t="shared" si="137"/>
        <v>43961</v>
      </c>
      <c r="U126" s="102">
        <f t="shared" si="132"/>
        <v>43986</v>
      </c>
      <c r="V126" s="102">
        <f t="shared" si="130"/>
        <v>43996</v>
      </c>
      <c r="W126" s="102">
        <f t="shared" ref="W126" si="158">V126+V$2</f>
        <v>44016</v>
      </c>
      <c r="X126" s="102">
        <f t="shared" si="127"/>
        <v>44076</v>
      </c>
      <c r="Y126" s="116"/>
      <c r="Z126" s="116"/>
      <c r="AA126" s="116"/>
      <c r="AB126" s="107">
        <f t="shared" si="109"/>
        <v>44076</v>
      </c>
      <c r="AC126" s="47">
        <f t="shared" si="123"/>
        <v>44086</v>
      </c>
      <c r="AD126" t="s">
        <v>234</v>
      </c>
    </row>
    <row r="127" spans="1:30">
      <c r="A127" s="72" t="s">
        <v>229</v>
      </c>
      <c r="B127" s="72"/>
      <c r="C127" s="72" t="s">
        <v>0</v>
      </c>
      <c r="D127" s="72" t="s">
        <v>31</v>
      </c>
      <c r="E127" s="127"/>
      <c r="F127" s="72" t="s">
        <v>235</v>
      </c>
      <c r="G127" s="102">
        <v>43748</v>
      </c>
      <c r="H127" s="118"/>
      <c r="I127" s="126">
        <v>43784</v>
      </c>
      <c r="J127" s="104">
        <f t="shared" ref="J127:Q127" si="159">I127+J$2</f>
        <v>43794</v>
      </c>
      <c r="K127" s="104">
        <f t="shared" si="159"/>
        <v>43804</v>
      </c>
      <c r="L127" s="104">
        <f t="shared" si="159"/>
        <v>43814</v>
      </c>
      <c r="M127" s="106">
        <f t="shared" si="159"/>
        <v>43854</v>
      </c>
      <c r="N127" s="102">
        <f t="shared" si="159"/>
        <v>43864</v>
      </c>
      <c r="O127" s="102">
        <f t="shared" si="159"/>
        <v>43874</v>
      </c>
      <c r="P127" s="102">
        <f t="shared" si="159"/>
        <v>43884</v>
      </c>
      <c r="Q127" s="102">
        <f t="shared" si="159"/>
        <v>43889</v>
      </c>
      <c r="R127" s="102">
        <f t="shared" si="155"/>
        <v>43894</v>
      </c>
      <c r="S127" s="92"/>
      <c r="T127" s="102">
        <f t="shared" ref="T127:T157" si="160">R127+R$2</f>
        <v>43954</v>
      </c>
      <c r="U127" s="102">
        <f t="shared" si="132"/>
        <v>43979</v>
      </c>
      <c r="V127" s="102">
        <f t="shared" si="130"/>
        <v>43989</v>
      </c>
      <c r="W127" s="102">
        <f t="shared" ref="W127" si="161">V127+V$2</f>
        <v>44009</v>
      </c>
      <c r="X127" s="102">
        <f t="shared" si="127"/>
        <v>44069</v>
      </c>
      <c r="Y127" s="116"/>
      <c r="Z127" s="116"/>
      <c r="AA127" s="116"/>
      <c r="AB127" s="107">
        <f t="shared" si="109"/>
        <v>44069</v>
      </c>
      <c r="AC127" s="47">
        <f t="shared" si="123"/>
        <v>44079</v>
      </c>
      <c r="AD127" t="s">
        <v>236</v>
      </c>
    </row>
    <row r="128" spans="1:30">
      <c r="A128" s="72" t="s">
        <v>229</v>
      </c>
      <c r="B128" s="72"/>
      <c r="C128" s="72" t="s">
        <v>0</v>
      </c>
      <c r="D128" s="72" t="s">
        <v>31</v>
      </c>
      <c r="E128" s="127"/>
      <c r="F128" s="72" t="s">
        <v>237</v>
      </c>
      <c r="G128" s="102">
        <v>43748</v>
      </c>
      <c r="H128" s="118" t="s">
        <v>238</v>
      </c>
      <c r="I128" s="128">
        <v>43777</v>
      </c>
      <c r="J128" s="104">
        <f t="shared" ref="J128:Q128" si="162">I128+J$2</f>
        <v>43787</v>
      </c>
      <c r="K128" s="104">
        <f t="shared" si="162"/>
        <v>43797</v>
      </c>
      <c r="L128" s="104">
        <f t="shared" si="162"/>
        <v>43807</v>
      </c>
      <c r="M128" s="106">
        <f t="shared" si="162"/>
        <v>43847</v>
      </c>
      <c r="N128" s="102">
        <f t="shared" si="162"/>
        <v>43857</v>
      </c>
      <c r="O128" s="102">
        <f t="shared" si="162"/>
        <v>43867</v>
      </c>
      <c r="P128" s="102">
        <f t="shared" si="162"/>
        <v>43877</v>
      </c>
      <c r="Q128" s="102">
        <f t="shared" si="162"/>
        <v>43882</v>
      </c>
      <c r="R128" s="102">
        <f t="shared" si="155"/>
        <v>43887</v>
      </c>
      <c r="S128" s="92"/>
      <c r="T128" s="102">
        <f t="shared" si="160"/>
        <v>43947</v>
      </c>
      <c r="U128" s="102">
        <f t="shared" si="132"/>
        <v>43972</v>
      </c>
      <c r="V128" s="102">
        <f t="shared" si="130"/>
        <v>43982</v>
      </c>
      <c r="W128" s="102">
        <f t="shared" ref="W128" si="163">V128+V$2</f>
        <v>44002</v>
      </c>
      <c r="X128" s="102">
        <f t="shared" si="127"/>
        <v>44062</v>
      </c>
      <c r="Y128" s="116"/>
      <c r="Z128" s="116"/>
      <c r="AA128" s="116"/>
      <c r="AB128" s="107">
        <f t="shared" si="109"/>
        <v>44062</v>
      </c>
      <c r="AC128" s="47">
        <f t="shared" si="123"/>
        <v>44072</v>
      </c>
      <c r="AD128" t="s">
        <v>232</v>
      </c>
    </row>
    <row r="129" spans="1:30">
      <c r="A129" s="72" t="s">
        <v>229</v>
      </c>
      <c r="B129" s="72"/>
      <c r="C129" s="72" t="s">
        <v>0</v>
      </c>
      <c r="D129" s="72" t="s">
        <v>31</v>
      </c>
      <c r="E129" s="127"/>
      <c r="F129" s="72" t="s">
        <v>239</v>
      </c>
      <c r="G129" s="102">
        <v>43748</v>
      </c>
      <c r="H129" s="118"/>
      <c r="I129" s="126">
        <v>43798</v>
      </c>
      <c r="J129" s="104">
        <f t="shared" ref="J129:Q129" si="164">I129+J$2</f>
        <v>43808</v>
      </c>
      <c r="K129" s="104">
        <f t="shared" si="164"/>
        <v>43818</v>
      </c>
      <c r="L129" s="104">
        <f t="shared" si="164"/>
        <v>43828</v>
      </c>
      <c r="M129" s="106">
        <f t="shared" si="164"/>
        <v>43868</v>
      </c>
      <c r="N129" s="102">
        <f t="shared" si="164"/>
        <v>43878</v>
      </c>
      <c r="O129" s="102">
        <f t="shared" si="164"/>
        <v>43888</v>
      </c>
      <c r="P129" s="102">
        <f t="shared" si="164"/>
        <v>43898</v>
      </c>
      <c r="Q129" s="102">
        <f t="shared" si="164"/>
        <v>43903</v>
      </c>
      <c r="R129" s="102">
        <f t="shared" si="155"/>
        <v>43908</v>
      </c>
      <c r="S129" s="92"/>
      <c r="T129" s="102">
        <f t="shared" si="160"/>
        <v>43968</v>
      </c>
      <c r="U129" s="102">
        <f t="shared" si="132"/>
        <v>43993</v>
      </c>
      <c r="V129" s="102">
        <f t="shared" si="130"/>
        <v>44003</v>
      </c>
      <c r="W129" s="102">
        <f t="shared" ref="W129" si="165">V129+V$2</f>
        <v>44023</v>
      </c>
      <c r="X129" s="102">
        <f t="shared" si="127"/>
        <v>44083</v>
      </c>
      <c r="Y129" s="116"/>
      <c r="Z129" s="116"/>
      <c r="AA129" s="116"/>
      <c r="AB129" s="107">
        <f t="shared" si="109"/>
        <v>44083</v>
      </c>
      <c r="AC129" s="47">
        <f t="shared" si="123"/>
        <v>44093</v>
      </c>
      <c r="AD129" t="s">
        <v>240</v>
      </c>
    </row>
    <row r="130" spans="1:30">
      <c r="A130" s="72" t="s">
        <v>229</v>
      </c>
      <c r="B130" s="72"/>
      <c r="C130" s="72" t="s">
        <v>0</v>
      </c>
      <c r="D130" s="72" t="s">
        <v>31</v>
      </c>
      <c r="E130" s="127"/>
      <c r="F130" s="72" t="s">
        <v>241</v>
      </c>
      <c r="G130" s="102">
        <v>43748</v>
      </c>
      <c r="H130" s="118"/>
      <c r="I130" s="110">
        <v>43749</v>
      </c>
      <c r="J130" s="111">
        <v>43766</v>
      </c>
      <c r="K130" s="104">
        <f t="shared" ref="K130:Q130" si="166">J130+K$2</f>
        <v>43776</v>
      </c>
      <c r="L130" s="111">
        <v>43838</v>
      </c>
      <c r="M130" s="106">
        <f t="shared" si="166"/>
        <v>43878</v>
      </c>
      <c r="N130" s="102">
        <f t="shared" si="166"/>
        <v>43888</v>
      </c>
      <c r="O130" s="102">
        <f t="shared" si="166"/>
        <v>43898</v>
      </c>
      <c r="P130" s="102">
        <f t="shared" si="166"/>
        <v>43908</v>
      </c>
      <c r="Q130" s="102">
        <f t="shared" si="166"/>
        <v>43913</v>
      </c>
      <c r="R130" s="102">
        <f t="shared" si="155"/>
        <v>43918</v>
      </c>
      <c r="S130" s="92"/>
      <c r="T130" s="102">
        <f t="shared" si="160"/>
        <v>43978</v>
      </c>
      <c r="U130" s="102">
        <f t="shared" si="132"/>
        <v>44003</v>
      </c>
      <c r="V130" s="102">
        <f t="shared" si="130"/>
        <v>44013</v>
      </c>
      <c r="W130" s="102">
        <f t="shared" ref="W130" si="167">V130+V$2</f>
        <v>44033</v>
      </c>
      <c r="X130" s="102">
        <f t="shared" si="127"/>
        <v>44093</v>
      </c>
      <c r="Y130" s="116"/>
      <c r="Z130" s="116"/>
      <c r="AA130" s="116"/>
      <c r="AB130" s="107">
        <f t="shared" si="109"/>
        <v>44093</v>
      </c>
      <c r="AC130" s="47">
        <f t="shared" si="123"/>
        <v>44103</v>
      </c>
      <c r="AD130" t="s">
        <v>240</v>
      </c>
    </row>
    <row r="131" spans="1:30">
      <c r="A131" s="72" t="s">
        <v>229</v>
      </c>
      <c r="B131" s="72"/>
      <c r="C131" s="72" t="s">
        <v>0</v>
      </c>
      <c r="D131" s="72" t="s">
        <v>31</v>
      </c>
      <c r="E131" s="127"/>
      <c r="F131" s="72" t="s">
        <v>242</v>
      </c>
      <c r="G131" s="102">
        <v>43748</v>
      </c>
      <c r="H131" s="118" t="s">
        <v>226</v>
      </c>
      <c r="I131" s="110">
        <v>43761</v>
      </c>
      <c r="J131" s="111">
        <v>43775</v>
      </c>
      <c r="K131" s="104">
        <f t="shared" ref="K131:Q131" si="168">J131+K$2</f>
        <v>43785</v>
      </c>
      <c r="L131" s="104">
        <f t="shared" si="168"/>
        <v>43795</v>
      </c>
      <c r="M131" s="106">
        <f t="shared" si="168"/>
        <v>43835</v>
      </c>
      <c r="N131" s="102">
        <f t="shared" si="168"/>
        <v>43845</v>
      </c>
      <c r="O131" s="102">
        <f t="shared" si="168"/>
        <v>43855</v>
      </c>
      <c r="P131" s="102">
        <f t="shared" si="168"/>
        <v>43865</v>
      </c>
      <c r="Q131" s="102">
        <f t="shared" si="168"/>
        <v>43870</v>
      </c>
      <c r="R131" s="102">
        <f t="shared" si="155"/>
        <v>43875</v>
      </c>
      <c r="S131" s="92"/>
      <c r="T131" s="102">
        <f t="shared" si="160"/>
        <v>43935</v>
      </c>
      <c r="U131" s="102">
        <f>T131+S$2</f>
        <v>43960</v>
      </c>
      <c r="V131" s="102">
        <f t="shared" si="130"/>
        <v>43970</v>
      </c>
      <c r="W131" s="102">
        <f t="shared" ref="W131:X194" si="169">V131+V$2</f>
        <v>43990</v>
      </c>
      <c r="X131" s="102">
        <f t="shared" si="127"/>
        <v>44050</v>
      </c>
      <c r="Y131" s="116"/>
      <c r="Z131" s="116"/>
      <c r="AA131" s="116"/>
      <c r="AB131" s="107">
        <f t="shared" si="109"/>
        <v>44050</v>
      </c>
      <c r="AC131" s="47">
        <f t="shared" si="123"/>
        <v>44060</v>
      </c>
      <c r="AD131" t="s">
        <v>234</v>
      </c>
    </row>
    <row r="132" spans="1:30">
      <c r="A132" s="72" t="s">
        <v>229</v>
      </c>
      <c r="B132" s="72"/>
      <c r="C132" s="72" t="s">
        <v>0</v>
      </c>
      <c r="D132" s="72" t="s">
        <v>31</v>
      </c>
      <c r="E132" s="127"/>
      <c r="F132" s="72" t="s">
        <v>243</v>
      </c>
      <c r="G132" s="102">
        <v>43748</v>
      </c>
      <c r="H132" s="118" t="s">
        <v>244</v>
      </c>
      <c r="I132" s="126">
        <v>43825</v>
      </c>
      <c r="J132" s="104">
        <f t="shared" ref="J132:Q132" si="170">I132+J$2</f>
        <v>43835</v>
      </c>
      <c r="K132" s="104">
        <f t="shared" si="170"/>
        <v>43845</v>
      </c>
      <c r="L132" s="104">
        <f t="shared" si="170"/>
        <v>43855</v>
      </c>
      <c r="M132" s="106">
        <f t="shared" si="170"/>
        <v>43895</v>
      </c>
      <c r="N132" s="102">
        <f t="shared" si="170"/>
        <v>43905</v>
      </c>
      <c r="O132" s="102">
        <f t="shared" si="170"/>
        <v>43915</v>
      </c>
      <c r="P132" s="102">
        <f t="shared" si="170"/>
        <v>43925</v>
      </c>
      <c r="Q132" s="102">
        <f t="shared" si="170"/>
        <v>43930</v>
      </c>
      <c r="R132" s="102">
        <f t="shared" si="155"/>
        <v>43935</v>
      </c>
      <c r="S132" s="92"/>
      <c r="T132" s="102">
        <f t="shared" si="160"/>
        <v>43995</v>
      </c>
      <c r="U132" s="102">
        <f t="shared" ref="U132:U195" si="171">T132+S$2</f>
        <v>44020</v>
      </c>
      <c r="V132" s="102">
        <f t="shared" si="130"/>
        <v>44030</v>
      </c>
      <c r="W132" s="102">
        <f t="shared" si="169"/>
        <v>44050</v>
      </c>
      <c r="X132" s="102">
        <f t="shared" si="127"/>
        <v>44110</v>
      </c>
      <c r="Y132" s="116"/>
      <c r="Z132" s="116"/>
      <c r="AA132" s="116"/>
      <c r="AB132" s="107">
        <f t="shared" si="109"/>
        <v>44110</v>
      </c>
      <c r="AC132" s="47">
        <f t="shared" si="123"/>
        <v>44120</v>
      </c>
      <c r="AD132" t="s">
        <v>234</v>
      </c>
    </row>
    <row r="133" spans="1:30">
      <c r="A133" s="72" t="s">
        <v>229</v>
      </c>
      <c r="B133" s="72"/>
      <c r="C133" s="72" t="s">
        <v>0</v>
      </c>
      <c r="D133" s="72" t="s">
        <v>31</v>
      </c>
      <c r="E133" s="127"/>
      <c r="F133" s="72" t="s">
        <v>245</v>
      </c>
      <c r="G133" s="102">
        <v>43748</v>
      </c>
      <c r="H133" s="118"/>
      <c r="I133" s="128">
        <v>43791</v>
      </c>
      <c r="J133" s="104">
        <f t="shared" ref="J133:Q133" si="172">I133+J$2</f>
        <v>43801</v>
      </c>
      <c r="K133" s="104">
        <f t="shared" si="172"/>
        <v>43811</v>
      </c>
      <c r="L133" s="104">
        <f t="shared" si="172"/>
        <v>43821</v>
      </c>
      <c r="M133" s="106">
        <f t="shared" si="172"/>
        <v>43861</v>
      </c>
      <c r="N133" s="102">
        <f t="shared" si="172"/>
        <v>43871</v>
      </c>
      <c r="O133" s="102">
        <f t="shared" si="172"/>
        <v>43881</v>
      </c>
      <c r="P133" s="102">
        <f t="shared" si="172"/>
        <v>43891</v>
      </c>
      <c r="Q133" s="102">
        <f t="shared" si="172"/>
        <v>43896</v>
      </c>
      <c r="R133" s="102">
        <f t="shared" si="155"/>
        <v>43901</v>
      </c>
      <c r="S133" s="92"/>
      <c r="T133" s="102">
        <f t="shared" si="160"/>
        <v>43961</v>
      </c>
      <c r="U133" s="102">
        <f t="shared" si="171"/>
        <v>43986</v>
      </c>
      <c r="V133" s="102">
        <f t="shared" si="130"/>
        <v>43996</v>
      </c>
      <c r="W133" s="102">
        <f t="shared" si="169"/>
        <v>44016</v>
      </c>
      <c r="X133" s="102">
        <f t="shared" si="127"/>
        <v>44076</v>
      </c>
      <c r="Y133" s="116"/>
      <c r="Z133" s="116"/>
      <c r="AA133" s="116"/>
      <c r="AB133" s="107">
        <f t="shared" si="109"/>
        <v>44076</v>
      </c>
      <c r="AC133" s="47">
        <f t="shared" si="123"/>
        <v>44086</v>
      </c>
      <c r="AD133" t="s">
        <v>234</v>
      </c>
    </row>
    <row r="134" spans="1:30">
      <c r="A134" s="72" t="s">
        <v>229</v>
      </c>
      <c r="B134" s="72"/>
      <c r="C134" s="72" t="s">
        <v>0</v>
      </c>
      <c r="D134" s="72" t="s">
        <v>31</v>
      </c>
      <c r="E134" s="127"/>
      <c r="F134" s="72" t="s">
        <v>246</v>
      </c>
      <c r="G134" s="102">
        <v>43748</v>
      </c>
      <c r="H134" s="118"/>
      <c r="I134" s="128">
        <v>43791</v>
      </c>
      <c r="J134" s="104">
        <f t="shared" ref="J134:Q134" si="173">I134+J$2</f>
        <v>43801</v>
      </c>
      <c r="K134" s="104">
        <f t="shared" si="173"/>
        <v>43811</v>
      </c>
      <c r="L134" s="104">
        <f t="shared" si="173"/>
        <v>43821</v>
      </c>
      <c r="M134" s="106">
        <f t="shared" si="173"/>
        <v>43861</v>
      </c>
      <c r="N134" s="102">
        <f t="shared" si="173"/>
        <v>43871</v>
      </c>
      <c r="O134" s="102">
        <f t="shared" si="173"/>
        <v>43881</v>
      </c>
      <c r="P134" s="102">
        <f t="shared" si="173"/>
        <v>43891</v>
      </c>
      <c r="Q134" s="102">
        <f t="shared" si="173"/>
        <v>43896</v>
      </c>
      <c r="R134" s="102">
        <f t="shared" si="155"/>
        <v>43901</v>
      </c>
      <c r="S134" s="92"/>
      <c r="T134" s="102">
        <f t="shared" si="160"/>
        <v>43961</v>
      </c>
      <c r="U134" s="102">
        <f t="shared" si="171"/>
        <v>43986</v>
      </c>
      <c r="V134" s="102">
        <f t="shared" si="130"/>
        <v>43996</v>
      </c>
      <c r="W134" s="102">
        <f t="shared" si="169"/>
        <v>44016</v>
      </c>
      <c r="X134" s="102">
        <f t="shared" si="127"/>
        <v>44076</v>
      </c>
      <c r="Y134" s="116"/>
      <c r="Z134" s="116"/>
      <c r="AA134" s="116"/>
      <c r="AB134" s="107">
        <f t="shared" si="109"/>
        <v>44076</v>
      </c>
      <c r="AC134" s="47">
        <f t="shared" si="123"/>
        <v>44086</v>
      </c>
      <c r="AD134" t="s">
        <v>234</v>
      </c>
    </row>
    <row r="135" spans="1:30">
      <c r="A135" s="72" t="s">
        <v>229</v>
      </c>
      <c r="B135" s="72"/>
      <c r="C135" s="72" t="s">
        <v>0</v>
      </c>
      <c r="D135" s="72" t="s">
        <v>31</v>
      </c>
      <c r="E135" s="127"/>
      <c r="F135" s="72" t="s">
        <v>247</v>
      </c>
      <c r="G135" s="102">
        <v>43748</v>
      </c>
      <c r="H135" s="118" t="s">
        <v>248</v>
      </c>
      <c r="I135" s="110">
        <f>G135+5</f>
        <v>43753</v>
      </c>
      <c r="J135" s="111">
        <f t="shared" ref="J135:Q135" si="174">I135+J$2</f>
        <v>43763</v>
      </c>
      <c r="K135" s="111">
        <f t="shared" si="174"/>
        <v>43773</v>
      </c>
      <c r="L135" s="111">
        <f t="shared" si="174"/>
        <v>43783</v>
      </c>
      <c r="M135" s="113">
        <f t="shared" si="174"/>
        <v>43823</v>
      </c>
      <c r="N135" s="111">
        <f t="shared" si="174"/>
        <v>43833</v>
      </c>
      <c r="O135" s="111">
        <f t="shared" si="174"/>
        <v>43843</v>
      </c>
      <c r="P135" s="111">
        <f t="shared" si="174"/>
        <v>43853</v>
      </c>
      <c r="Q135" s="111">
        <f t="shared" si="174"/>
        <v>43858</v>
      </c>
      <c r="R135" s="111">
        <f t="shared" si="155"/>
        <v>43863</v>
      </c>
      <c r="S135" s="117"/>
      <c r="T135" s="111">
        <f t="shared" si="160"/>
        <v>43923</v>
      </c>
      <c r="U135" s="111">
        <f t="shared" si="171"/>
        <v>43948</v>
      </c>
      <c r="V135" s="111">
        <f t="shared" si="130"/>
        <v>43958</v>
      </c>
      <c r="W135" s="111">
        <f t="shared" si="169"/>
        <v>43978</v>
      </c>
      <c r="X135" s="111">
        <f t="shared" si="127"/>
        <v>44038</v>
      </c>
      <c r="Y135" s="112"/>
      <c r="Z135" s="112"/>
      <c r="AA135" s="112"/>
      <c r="AB135" s="114">
        <f t="shared" ref="AB135:AB178" si="175">W135+W$2</f>
        <v>44038</v>
      </c>
      <c r="AC135" s="147">
        <f t="shared" si="123"/>
        <v>44048</v>
      </c>
      <c r="AD135" s="148" t="s">
        <v>234</v>
      </c>
    </row>
    <row r="136" spans="1:30">
      <c r="A136" s="72" t="s">
        <v>229</v>
      </c>
      <c r="B136" s="72"/>
      <c r="C136" s="72" t="s">
        <v>0</v>
      </c>
      <c r="D136" s="72" t="s">
        <v>31</v>
      </c>
      <c r="E136" s="127"/>
      <c r="F136" s="72" t="s">
        <v>249</v>
      </c>
      <c r="G136" s="102">
        <v>43748</v>
      </c>
      <c r="H136" s="118" t="s">
        <v>226</v>
      </c>
      <c r="I136" s="110">
        <v>43770</v>
      </c>
      <c r="J136" s="111">
        <v>43788</v>
      </c>
      <c r="K136" s="104">
        <f t="shared" ref="K136:Q136" si="176">J136+K$2</f>
        <v>43798</v>
      </c>
      <c r="L136" s="104">
        <f t="shared" si="176"/>
        <v>43808</v>
      </c>
      <c r="M136" s="106">
        <f t="shared" si="176"/>
        <v>43848</v>
      </c>
      <c r="N136" s="102">
        <f t="shared" si="176"/>
        <v>43858</v>
      </c>
      <c r="O136" s="102">
        <f t="shared" si="176"/>
        <v>43868</v>
      </c>
      <c r="P136" s="102">
        <f t="shared" si="176"/>
        <v>43878</v>
      </c>
      <c r="Q136" s="102">
        <f t="shared" si="176"/>
        <v>43883</v>
      </c>
      <c r="R136" s="102">
        <f t="shared" si="155"/>
        <v>43888</v>
      </c>
      <c r="S136" s="92"/>
      <c r="T136" s="102">
        <f t="shared" si="160"/>
        <v>43948</v>
      </c>
      <c r="U136" s="102">
        <f t="shared" si="171"/>
        <v>43973</v>
      </c>
      <c r="V136" s="102">
        <f t="shared" si="130"/>
        <v>43983</v>
      </c>
      <c r="W136" s="102">
        <f t="shared" si="169"/>
        <v>44003</v>
      </c>
      <c r="X136" s="102">
        <f t="shared" si="127"/>
        <v>44063</v>
      </c>
      <c r="Y136" s="116"/>
      <c r="Z136" s="116"/>
      <c r="AA136" s="116"/>
      <c r="AB136" s="107">
        <f t="shared" si="175"/>
        <v>44063</v>
      </c>
      <c r="AC136" s="47">
        <f t="shared" si="123"/>
        <v>44073</v>
      </c>
      <c r="AD136" t="s">
        <v>234</v>
      </c>
    </row>
    <row r="137" spans="1:30">
      <c r="A137" s="72" t="s">
        <v>229</v>
      </c>
      <c r="B137" s="72"/>
      <c r="C137" s="72" t="s">
        <v>0</v>
      </c>
      <c r="D137" s="72" t="s">
        <v>31</v>
      </c>
      <c r="E137" s="127"/>
      <c r="F137" s="72" t="s">
        <v>250</v>
      </c>
      <c r="G137" s="102">
        <v>43748</v>
      </c>
      <c r="H137" s="118" t="s">
        <v>226</v>
      </c>
      <c r="I137" s="110">
        <v>43763</v>
      </c>
      <c r="J137" s="111">
        <v>43781</v>
      </c>
      <c r="K137" s="104">
        <f t="shared" ref="K137:Q137" si="177">J137+K$2</f>
        <v>43791</v>
      </c>
      <c r="L137" s="104">
        <f t="shared" si="177"/>
        <v>43801</v>
      </c>
      <c r="M137" s="106">
        <f>L137+M$2</f>
        <v>43841</v>
      </c>
      <c r="N137" s="102">
        <f t="shared" si="177"/>
        <v>43851</v>
      </c>
      <c r="O137" s="102">
        <f t="shared" si="177"/>
        <v>43861</v>
      </c>
      <c r="P137" s="102">
        <f t="shared" si="177"/>
        <v>43871</v>
      </c>
      <c r="Q137" s="102">
        <f t="shared" si="177"/>
        <v>43876</v>
      </c>
      <c r="R137" s="102">
        <f t="shared" si="155"/>
        <v>43881</v>
      </c>
      <c r="S137" s="92"/>
      <c r="T137" s="102">
        <f t="shared" si="160"/>
        <v>43941</v>
      </c>
      <c r="U137" s="102">
        <f t="shared" si="171"/>
        <v>43966</v>
      </c>
      <c r="V137" s="102">
        <f t="shared" si="130"/>
        <v>43976</v>
      </c>
      <c r="W137" s="102">
        <f t="shared" si="169"/>
        <v>43996</v>
      </c>
      <c r="X137" s="102">
        <f t="shared" si="127"/>
        <v>44056</v>
      </c>
      <c r="Y137" s="116"/>
      <c r="Z137" s="116"/>
      <c r="AA137" s="116"/>
      <c r="AB137" s="107">
        <f t="shared" si="175"/>
        <v>44056</v>
      </c>
      <c r="AC137" s="47">
        <f t="shared" si="123"/>
        <v>44066</v>
      </c>
      <c r="AD137" t="s">
        <v>234</v>
      </c>
    </row>
    <row r="138" spans="1:30">
      <c r="A138" s="72" t="s">
        <v>229</v>
      </c>
      <c r="B138" s="72"/>
      <c r="C138" s="72" t="s">
        <v>0</v>
      </c>
      <c r="D138" s="72" t="s">
        <v>31</v>
      </c>
      <c r="E138" s="127"/>
      <c r="F138" s="72" t="s">
        <v>251</v>
      </c>
      <c r="G138" s="102">
        <v>43748</v>
      </c>
      <c r="H138" s="118" t="s">
        <v>188</v>
      </c>
      <c r="I138" s="126">
        <v>43770</v>
      </c>
      <c r="J138" s="104">
        <f t="shared" ref="J138:Q138" si="178">I138+J$2</f>
        <v>43780</v>
      </c>
      <c r="K138" s="104">
        <f t="shared" si="178"/>
        <v>43790</v>
      </c>
      <c r="L138" s="104">
        <f t="shared" si="178"/>
        <v>43800</v>
      </c>
      <c r="M138" s="106">
        <f t="shared" si="178"/>
        <v>43840</v>
      </c>
      <c r="N138" s="102">
        <f t="shared" si="178"/>
        <v>43850</v>
      </c>
      <c r="O138" s="102">
        <f t="shared" si="178"/>
        <v>43860</v>
      </c>
      <c r="P138" s="102">
        <f t="shared" si="178"/>
        <v>43870</v>
      </c>
      <c r="Q138" s="102">
        <f t="shared" si="178"/>
        <v>43875</v>
      </c>
      <c r="R138" s="102">
        <f t="shared" si="155"/>
        <v>43880</v>
      </c>
      <c r="S138" s="92"/>
      <c r="T138" s="102">
        <f t="shared" si="160"/>
        <v>43940</v>
      </c>
      <c r="U138" s="102">
        <f t="shared" si="171"/>
        <v>43965</v>
      </c>
      <c r="V138" s="102">
        <f t="shared" si="130"/>
        <v>43975</v>
      </c>
      <c r="W138" s="102">
        <f t="shared" si="169"/>
        <v>43995</v>
      </c>
      <c r="X138" s="102">
        <f t="shared" si="127"/>
        <v>44055</v>
      </c>
      <c r="Y138" s="116"/>
      <c r="Z138" s="116"/>
      <c r="AA138" s="116"/>
      <c r="AB138" s="107">
        <f t="shared" si="175"/>
        <v>44055</v>
      </c>
      <c r="AC138" s="47">
        <f t="shared" si="123"/>
        <v>44065</v>
      </c>
      <c r="AD138" t="s">
        <v>252</v>
      </c>
    </row>
    <row r="139" spans="1:30">
      <c r="A139" s="72" t="s">
        <v>229</v>
      </c>
      <c r="B139" s="72"/>
      <c r="C139" s="72" t="s">
        <v>0</v>
      </c>
      <c r="D139" s="72" t="s">
        <v>31</v>
      </c>
      <c r="E139" s="127" t="s">
        <v>253</v>
      </c>
      <c r="F139" s="72" t="s">
        <v>254</v>
      </c>
      <c r="G139" s="102">
        <v>43748</v>
      </c>
      <c r="H139" s="118" t="s">
        <v>188</v>
      </c>
      <c r="I139" s="126">
        <v>43791</v>
      </c>
      <c r="J139" s="104">
        <f t="shared" ref="J139:Q139" si="179">I139+J$2</f>
        <v>43801</v>
      </c>
      <c r="K139" s="104">
        <f t="shared" si="179"/>
        <v>43811</v>
      </c>
      <c r="L139" s="104">
        <f t="shared" si="179"/>
        <v>43821</v>
      </c>
      <c r="M139" s="106">
        <f t="shared" si="179"/>
        <v>43861</v>
      </c>
      <c r="N139" s="102">
        <f t="shared" si="179"/>
        <v>43871</v>
      </c>
      <c r="O139" s="102">
        <f t="shared" si="179"/>
        <v>43881</v>
      </c>
      <c r="P139" s="102">
        <f t="shared" si="179"/>
        <v>43891</v>
      </c>
      <c r="Q139" s="102">
        <f t="shared" si="179"/>
        <v>43896</v>
      </c>
      <c r="R139" s="102">
        <f t="shared" si="155"/>
        <v>43901</v>
      </c>
      <c r="S139" s="92"/>
      <c r="T139" s="102">
        <f t="shared" si="160"/>
        <v>43961</v>
      </c>
      <c r="U139" s="102">
        <f t="shared" si="171"/>
        <v>43986</v>
      </c>
      <c r="V139" s="102">
        <f t="shared" si="130"/>
        <v>43996</v>
      </c>
      <c r="W139" s="102">
        <f t="shared" si="169"/>
        <v>44016</v>
      </c>
      <c r="X139" s="102">
        <f t="shared" si="127"/>
        <v>44076</v>
      </c>
      <c r="Y139" s="116"/>
      <c r="Z139" s="116"/>
      <c r="AA139" s="116"/>
      <c r="AB139" s="107">
        <f t="shared" si="175"/>
        <v>44076</v>
      </c>
      <c r="AC139" s="47">
        <f t="shared" si="123"/>
        <v>44086</v>
      </c>
      <c r="AD139" t="s">
        <v>252</v>
      </c>
    </row>
    <row r="140" spans="1:30">
      <c r="A140" s="72" t="s">
        <v>229</v>
      </c>
      <c r="B140" s="72"/>
      <c r="C140" s="72" t="s">
        <v>0</v>
      </c>
      <c r="D140" s="72" t="s">
        <v>31</v>
      </c>
      <c r="E140" s="127"/>
      <c r="F140" s="72" t="s">
        <v>255</v>
      </c>
      <c r="G140" s="102">
        <v>43748</v>
      </c>
      <c r="H140" s="118" t="s">
        <v>226</v>
      </c>
      <c r="I140" s="110">
        <v>43784</v>
      </c>
      <c r="J140" s="111">
        <v>43797</v>
      </c>
      <c r="K140" s="104">
        <f t="shared" ref="K140:Q140" si="180">J140+K$2</f>
        <v>43807</v>
      </c>
      <c r="L140" s="104">
        <f t="shared" si="180"/>
        <v>43817</v>
      </c>
      <c r="M140" s="106">
        <f t="shared" si="180"/>
        <v>43857</v>
      </c>
      <c r="N140" s="102">
        <f t="shared" si="180"/>
        <v>43867</v>
      </c>
      <c r="O140" s="102">
        <f t="shared" si="180"/>
        <v>43877</v>
      </c>
      <c r="P140" s="102">
        <f t="shared" si="180"/>
        <v>43887</v>
      </c>
      <c r="Q140" s="102">
        <f t="shared" si="180"/>
        <v>43892</v>
      </c>
      <c r="R140" s="102">
        <f t="shared" si="155"/>
        <v>43897</v>
      </c>
      <c r="S140" s="92"/>
      <c r="T140" s="102">
        <f t="shared" si="160"/>
        <v>43957</v>
      </c>
      <c r="U140" s="102">
        <f t="shared" si="171"/>
        <v>43982</v>
      </c>
      <c r="V140" s="102">
        <f t="shared" si="130"/>
        <v>43992</v>
      </c>
      <c r="W140" s="102">
        <f t="shared" si="169"/>
        <v>44012</v>
      </c>
      <c r="X140" s="102">
        <f t="shared" si="127"/>
        <v>44072</v>
      </c>
      <c r="Y140" s="116"/>
      <c r="Z140" s="116"/>
      <c r="AA140" s="116"/>
      <c r="AB140" s="107">
        <f t="shared" si="175"/>
        <v>44072</v>
      </c>
      <c r="AC140" s="47">
        <f t="shared" si="123"/>
        <v>44082</v>
      </c>
      <c r="AD140" t="s">
        <v>256</v>
      </c>
    </row>
    <row r="141" spans="1:30">
      <c r="A141" s="72" t="s">
        <v>229</v>
      </c>
      <c r="B141" s="72"/>
      <c r="C141" s="72" t="s">
        <v>0</v>
      </c>
      <c r="D141" s="72" t="s">
        <v>31</v>
      </c>
      <c r="E141" s="127"/>
      <c r="F141" s="72" t="s">
        <v>257</v>
      </c>
      <c r="G141" s="102">
        <v>43748</v>
      </c>
      <c r="H141" s="118" t="s">
        <v>258</v>
      </c>
      <c r="I141" s="126">
        <v>43784</v>
      </c>
      <c r="J141" s="104">
        <f t="shared" ref="J141:Q141" si="181">I141+J$2</f>
        <v>43794</v>
      </c>
      <c r="K141" s="104">
        <f t="shared" si="181"/>
        <v>43804</v>
      </c>
      <c r="L141" s="104">
        <f t="shared" si="181"/>
        <v>43814</v>
      </c>
      <c r="M141" s="106">
        <f t="shared" si="181"/>
        <v>43854</v>
      </c>
      <c r="N141" s="102">
        <f t="shared" si="181"/>
        <v>43864</v>
      </c>
      <c r="O141" s="102">
        <f t="shared" si="181"/>
        <v>43874</v>
      </c>
      <c r="P141" s="102">
        <f t="shared" si="181"/>
        <v>43884</v>
      </c>
      <c r="Q141" s="102">
        <f t="shared" si="181"/>
        <v>43889</v>
      </c>
      <c r="R141" s="102">
        <f t="shared" si="155"/>
        <v>43894</v>
      </c>
      <c r="S141" s="92"/>
      <c r="T141" s="102">
        <f t="shared" si="160"/>
        <v>43954</v>
      </c>
      <c r="U141" s="102">
        <f t="shared" si="171"/>
        <v>43979</v>
      </c>
      <c r="V141" s="102">
        <f t="shared" si="130"/>
        <v>43989</v>
      </c>
      <c r="W141" s="102">
        <f t="shared" si="169"/>
        <v>44009</v>
      </c>
      <c r="X141" s="102">
        <f t="shared" si="127"/>
        <v>44069</v>
      </c>
      <c r="Y141" s="116"/>
      <c r="Z141" s="116"/>
      <c r="AA141" s="116"/>
      <c r="AB141" s="107">
        <f t="shared" si="175"/>
        <v>44069</v>
      </c>
      <c r="AC141" s="47">
        <f t="shared" si="123"/>
        <v>44079</v>
      </c>
      <c r="AD141" t="s">
        <v>256</v>
      </c>
    </row>
    <row r="142" spans="1:30">
      <c r="A142" s="72" t="s">
        <v>229</v>
      </c>
      <c r="B142" s="72"/>
      <c r="C142" s="72" t="s">
        <v>0</v>
      </c>
      <c r="D142" s="72" t="s">
        <v>31</v>
      </c>
      <c r="E142" s="127"/>
      <c r="F142" s="72" t="s">
        <v>259</v>
      </c>
      <c r="G142" s="102">
        <v>43748</v>
      </c>
      <c r="H142" s="118" t="s">
        <v>258</v>
      </c>
      <c r="I142" s="126">
        <v>43784</v>
      </c>
      <c r="J142" s="104">
        <f t="shared" ref="J142:Q142" si="182">I142+J$2</f>
        <v>43794</v>
      </c>
      <c r="K142" s="104">
        <f t="shared" si="182"/>
        <v>43804</v>
      </c>
      <c r="L142" s="104">
        <f t="shared" si="182"/>
        <v>43814</v>
      </c>
      <c r="M142" s="106">
        <f t="shared" si="182"/>
        <v>43854</v>
      </c>
      <c r="N142" s="102">
        <f t="shared" si="182"/>
        <v>43864</v>
      </c>
      <c r="O142" s="102">
        <f t="shared" si="182"/>
        <v>43874</v>
      </c>
      <c r="P142" s="102">
        <f t="shared" si="182"/>
        <v>43884</v>
      </c>
      <c r="Q142" s="102">
        <f t="shared" si="182"/>
        <v>43889</v>
      </c>
      <c r="R142" s="102">
        <f t="shared" si="155"/>
        <v>43894</v>
      </c>
      <c r="S142" s="92"/>
      <c r="T142" s="102">
        <f t="shared" si="160"/>
        <v>43954</v>
      </c>
      <c r="U142" s="102">
        <f t="shared" si="171"/>
        <v>43979</v>
      </c>
      <c r="V142" s="102">
        <f t="shared" si="130"/>
        <v>43989</v>
      </c>
      <c r="W142" s="102">
        <f t="shared" si="169"/>
        <v>44009</v>
      </c>
      <c r="X142" s="102">
        <f t="shared" si="127"/>
        <v>44069</v>
      </c>
      <c r="Y142" s="116"/>
      <c r="Z142" s="116"/>
      <c r="AA142" s="116"/>
      <c r="AB142" s="107">
        <f t="shared" si="175"/>
        <v>44069</v>
      </c>
      <c r="AC142" s="47">
        <f t="shared" si="123"/>
        <v>44079</v>
      </c>
      <c r="AD142" t="s">
        <v>256</v>
      </c>
    </row>
    <row r="143" spans="1:30">
      <c r="A143" s="72" t="s">
        <v>229</v>
      </c>
      <c r="B143" s="72"/>
      <c r="C143" s="72" t="s">
        <v>0</v>
      </c>
      <c r="D143" s="72" t="s">
        <v>31</v>
      </c>
      <c r="E143" s="127"/>
      <c r="F143" s="72" t="s">
        <v>260</v>
      </c>
      <c r="G143" s="102">
        <v>43748</v>
      </c>
      <c r="H143" s="118" t="s">
        <v>258</v>
      </c>
      <c r="I143" s="126">
        <v>43784</v>
      </c>
      <c r="J143" s="104">
        <f t="shared" ref="J143:Q143" si="183">I143+J$2</f>
        <v>43794</v>
      </c>
      <c r="K143" s="104">
        <f t="shared" si="183"/>
        <v>43804</v>
      </c>
      <c r="L143" s="104">
        <f t="shared" si="183"/>
        <v>43814</v>
      </c>
      <c r="M143" s="106">
        <f t="shared" si="183"/>
        <v>43854</v>
      </c>
      <c r="N143" s="102">
        <f t="shared" si="183"/>
        <v>43864</v>
      </c>
      <c r="O143" s="102">
        <f t="shared" si="183"/>
        <v>43874</v>
      </c>
      <c r="P143" s="102">
        <f t="shared" si="183"/>
        <v>43884</v>
      </c>
      <c r="Q143" s="102">
        <f t="shared" si="183"/>
        <v>43889</v>
      </c>
      <c r="R143" s="102">
        <f t="shared" si="155"/>
        <v>43894</v>
      </c>
      <c r="S143" s="92"/>
      <c r="T143" s="102">
        <f t="shared" si="160"/>
        <v>43954</v>
      </c>
      <c r="U143" s="102">
        <f t="shared" si="171"/>
        <v>43979</v>
      </c>
      <c r="V143" s="102">
        <f t="shared" si="130"/>
        <v>43989</v>
      </c>
      <c r="W143" s="102">
        <f t="shared" si="169"/>
        <v>44009</v>
      </c>
      <c r="X143" s="102">
        <f t="shared" si="127"/>
        <v>44069</v>
      </c>
      <c r="Y143" s="116"/>
      <c r="Z143" s="116"/>
      <c r="AA143" s="116"/>
      <c r="AB143" s="107">
        <f t="shared" si="175"/>
        <v>44069</v>
      </c>
      <c r="AC143" s="47">
        <f t="shared" si="123"/>
        <v>44079</v>
      </c>
      <c r="AD143" t="s">
        <v>256</v>
      </c>
    </row>
    <row r="144" spans="1:30">
      <c r="A144" s="72" t="s">
        <v>229</v>
      </c>
      <c r="B144" s="72"/>
      <c r="C144" s="72" t="s">
        <v>0</v>
      </c>
      <c r="D144" s="72" t="s">
        <v>31</v>
      </c>
      <c r="E144" s="127"/>
      <c r="F144" s="72" t="s">
        <v>261</v>
      </c>
      <c r="G144" s="102">
        <v>43748</v>
      </c>
      <c r="H144" s="118" t="s">
        <v>258</v>
      </c>
      <c r="I144" s="126">
        <v>43784</v>
      </c>
      <c r="J144" s="104">
        <f t="shared" ref="J144:Q144" si="184">I144+J$2</f>
        <v>43794</v>
      </c>
      <c r="K144" s="104">
        <f t="shared" si="184"/>
        <v>43804</v>
      </c>
      <c r="L144" s="104">
        <f t="shared" si="184"/>
        <v>43814</v>
      </c>
      <c r="M144" s="106">
        <f t="shared" si="184"/>
        <v>43854</v>
      </c>
      <c r="N144" s="102">
        <f t="shared" si="184"/>
        <v>43864</v>
      </c>
      <c r="O144" s="102">
        <f t="shared" si="184"/>
        <v>43874</v>
      </c>
      <c r="P144" s="102">
        <f t="shared" si="184"/>
        <v>43884</v>
      </c>
      <c r="Q144" s="102">
        <f t="shared" si="184"/>
        <v>43889</v>
      </c>
      <c r="R144" s="102">
        <f t="shared" si="155"/>
        <v>43894</v>
      </c>
      <c r="S144" s="92"/>
      <c r="T144" s="102">
        <f t="shared" si="160"/>
        <v>43954</v>
      </c>
      <c r="U144" s="102">
        <f t="shared" si="171"/>
        <v>43979</v>
      </c>
      <c r="V144" s="102">
        <f t="shared" si="130"/>
        <v>43989</v>
      </c>
      <c r="W144" s="102">
        <f t="shared" si="169"/>
        <v>44009</v>
      </c>
      <c r="X144" s="102">
        <f t="shared" si="127"/>
        <v>44069</v>
      </c>
      <c r="Y144" s="116"/>
      <c r="Z144" s="116"/>
      <c r="AA144" s="116"/>
      <c r="AB144" s="107">
        <f t="shared" si="175"/>
        <v>44069</v>
      </c>
      <c r="AC144" s="47">
        <f t="shared" si="123"/>
        <v>44079</v>
      </c>
      <c r="AD144" t="s">
        <v>256</v>
      </c>
    </row>
    <row r="145" spans="1:30">
      <c r="A145" s="72" t="s">
        <v>229</v>
      </c>
      <c r="B145" s="72"/>
      <c r="C145" s="72" t="s">
        <v>0</v>
      </c>
      <c r="D145" s="72" t="s">
        <v>31</v>
      </c>
      <c r="E145" s="127"/>
      <c r="F145" s="72" t="s">
        <v>262</v>
      </c>
      <c r="G145" s="102">
        <v>43748</v>
      </c>
      <c r="H145" s="118" t="s">
        <v>258</v>
      </c>
      <c r="I145" s="126">
        <v>43784</v>
      </c>
      <c r="J145" s="104">
        <f t="shared" ref="J145:Q145" si="185">I145+J$2</f>
        <v>43794</v>
      </c>
      <c r="K145" s="104">
        <f t="shared" si="185"/>
        <v>43804</v>
      </c>
      <c r="L145" s="104">
        <f t="shared" si="185"/>
        <v>43814</v>
      </c>
      <c r="M145" s="106">
        <f t="shared" si="185"/>
        <v>43854</v>
      </c>
      <c r="N145" s="102">
        <f t="shared" si="185"/>
        <v>43864</v>
      </c>
      <c r="O145" s="102">
        <f t="shared" si="185"/>
        <v>43874</v>
      </c>
      <c r="P145" s="102">
        <f t="shared" si="185"/>
        <v>43884</v>
      </c>
      <c r="Q145" s="102">
        <f t="shared" si="185"/>
        <v>43889</v>
      </c>
      <c r="R145" s="102">
        <f t="shared" si="155"/>
        <v>43894</v>
      </c>
      <c r="S145" s="92"/>
      <c r="T145" s="102">
        <f t="shared" si="160"/>
        <v>43954</v>
      </c>
      <c r="U145" s="102">
        <f t="shared" si="171"/>
        <v>43979</v>
      </c>
      <c r="V145" s="102">
        <f t="shared" si="130"/>
        <v>43989</v>
      </c>
      <c r="W145" s="102">
        <f t="shared" si="169"/>
        <v>44009</v>
      </c>
      <c r="X145" s="102">
        <f t="shared" si="127"/>
        <v>44069</v>
      </c>
      <c r="Y145" s="116"/>
      <c r="Z145" s="116"/>
      <c r="AA145" s="116"/>
      <c r="AB145" s="107">
        <f t="shared" si="175"/>
        <v>44069</v>
      </c>
      <c r="AC145" s="47">
        <f t="shared" si="123"/>
        <v>44079</v>
      </c>
      <c r="AD145" t="s">
        <v>256</v>
      </c>
    </row>
    <row r="146" spans="1:30">
      <c r="A146" s="72" t="s">
        <v>229</v>
      </c>
      <c r="B146" s="72"/>
      <c r="C146" s="72" t="s">
        <v>0</v>
      </c>
      <c r="D146" s="72" t="s">
        <v>31</v>
      </c>
      <c r="E146" s="127"/>
      <c r="F146" s="72" t="s">
        <v>263</v>
      </c>
      <c r="G146" s="102">
        <v>43748</v>
      </c>
      <c r="H146" s="118" t="s">
        <v>258</v>
      </c>
      <c r="I146" s="126">
        <v>43784</v>
      </c>
      <c r="J146" s="104">
        <f t="shared" ref="J146:Q146" si="186">I146+J$2</f>
        <v>43794</v>
      </c>
      <c r="K146" s="104">
        <f t="shared" si="186"/>
        <v>43804</v>
      </c>
      <c r="L146" s="104">
        <f t="shared" si="186"/>
        <v>43814</v>
      </c>
      <c r="M146" s="106">
        <f t="shared" si="186"/>
        <v>43854</v>
      </c>
      <c r="N146" s="102">
        <f t="shared" si="186"/>
        <v>43864</v>
      </c>
      <c r="O146" s="102">
        <f t="shared" si="186"/>
        <v>43874</v>
      </c>
      <c r="P146" s="102">
        <f t="shared" si="186"/>
        <v>43884</v>
      </c>
      <c r="Q146" s="102">
        <f t="shared" si="186"/>
        <v>43889</v>
      </c>
      <c r="R146" s="102">
        <f t="shared" si="155"/>
        <v>43894</v>
      </c>
      <c r="S146" s="92"/>
      <c r="T146" s="102">
        <f t="shared" si="160"/>
        <v>43954</v>
      </c>
      <c r="U146" s="102">
        <f t="shared" si="171"/>
        <v>43979</v>
      </c>
      <c r="V146" s="102">
        <f t="shared" si="130"/>
        <v>43989</v>
      </c>
      <c r="W146" s="102">
        <f t="shared" si="169"/>
        <v>44009</v>
      </c>
      <c r="X146" s="102">
        <f t="shared" si="127"/>
        <v>44069</v>
      </c>
      <c r="Y146" s="116"/>
      <c r="Z146" s="116"/>
      <c r="AA146" s="116"/>
      <c r="AB146" s="107">
        <f t="shared" si="175"/>
        <v>44069</v>
      </c>
      <c r="AC146" s="47">
        <f t="shared" si="123"/>
        <v>44079</v>
      </c>
      <c r="AD146" t="s">
        <v>256</v>
      </c>
    </row>
    <row r="147" spans="1:30">
      <c r="A147" s="72" t="s">
        <v>229</v>
      </c>
      <c r="B147" s="72"/>
      <c r="C147" s="72" t="s">
        <v>0</v>
      </c>
      <c r="D147" s="72" t="s">
        <v>31</v>
      </c>
      <c r="E147" s="127"/>
      <c r="F147" s="72" t="s">
        <v>264</v>
      </c>
      <c r="G147" s="102">
        <v>43748</v>
      </c>
      <c r="H147" s="118" t="s">
        <v>265</v>
      </c>
      <c r="I147" s="126">
        <v>43784</v>
      </c>
      <c r="J147" s="104">
        <f t="shared" ref="J147:Q147" si="187">I147+J$2</f>
        <v>43794</v>
      </c>
      <c r="K147" s="104">
        <f t="shared" si="187"/>
        <v>43804</v>
      </c>
      <c r="L147" s="104">
        <f t="shared" si="187"/>
        <v>43814</v>
      </c>
      <c r="M147" s="106">
        <f t="shared" si="187"/>
        <v>43854</v>
      </c>
      <c r="N147" s="102">
        <f t="shared" si="187"/>
        <v>43864</v>
      </c>
      <c r="O147" s="102">
        <f t="shared" si="187"/>
        <v>43874</v>
      </c>
      <c r="P147" s="102">
        <f t="shared" si="187"/>
        <v>43884</v>
      </c>
      <c r="Q147" s="102">
        <f t="shared" si="187"/>
        <v>43889</v>
      </c>
      <c r="R147" s="102">
        <f t="shared" si="155"/>
        <v>43894</v>
      </c>
      <c r="S147" s="92"/>
      <c r="T147" s="102">
        <f t="shared" si="160"/>
        <v>43954</v>
      </c>
      <c r="U147" s="102">
        <f t="shared" si="171"/>
        <v>43979</v>
      </c>
      <c r="V147" s="102">
        <f t="shared" si="130"/>
        <v>43989</v>
      </c>
      <c r="W147" s="102">
        <f t="shared" si="169"/>
        <v>44009</v>
      </c>
      <c r="X147" s="102">
        <f t="shared" si="127"/>
        <v>44069</v>
      </c>
      <c r="Y147" s="116"/>
      <c r="Z147" s="116"/>
      <c r="AA147" s="116"/>
      <c r="AB147" s="107">
        <f t="shared" si="175"/>
        <v>44069</v>
      </c>
      <c r="AC147" s="47">
        <f t="shared" si="123"/>
        <v>44079</v>
      </c>
      <c r="AD147" t="s">
        <v>256</v>
      </c>
    </row>
    <row r="148" spans="1:30">
      <c r="A148" s="72" t="s">
        <v>229</v>
      </c>
      <c r="B148" s="72"/>
      <c r="C148" s="72" t="s">
        <v>0</v>
      </c>
      <c r="D148" s="72" t="s">
        <v>31</v>
      </c>
      <c r="E148" s="127"/>
      <c r="F148" s="72" t="s">
        <v>266</v>
      </c>
      <c r="G148" s="102">
        <v>43748</v>
      </c>
      <c r="H148" s="118" t="s">
        <v>267</v>
      </c>
      <c r="I148" s="126">
        <v>43770</v>
      </c>
      <c r="J148" s="104">
        <f t="shared" ref="J148:Q148" si="188">I148+J$2</f>
        <v>43780</v>
      </c>
      <c r="K148" s="104">
        <f t="shared" si="188"/>
        <v>43790</v>
      </c>
      <c r="L148" s="104">
        <f t="shared" si="188"/>
        <v>43800</v>
      </c>
      <c r="M148" s="106">
        <f t="shared" si="188"/>
        <v>43840</v>
      </c>
      <c r="N148" s="102">
        <f t="shared" si="188"/>
        <v>43850</v>
      </c>
      <c r="O148" s="102">
        <f t="shared" si="188"/>
        <v>43860</v>
      </c>
      <c r="P148" s="102">
        <f t="shared" si="188"/>
        <v>43870</v>
      </c>
      <c r="Q148" s="102">
        <f t="shared" si="188"/>
        <v>43875</v>
      </c>
      <c r="R148" s="102">
        <f t="shared" si="155"/>
        <v>43880</v>
      </c>
      <c r="S148" s="92"/>
      <c r="T148" s="102">
        <f t="shared" si="160"/>
        <v>43940</v>
      </c>
      <c r="U148" s="102">
        <f t="shared" si="171"/>
        <v>43965</v>
      </c>
      <c r="V148" s="102">
        <f t="shared" si="130"/>
        <v>43975</v>
      </c>
      <c r="W148" s="102">
        <f t="shared" si="169"/>
        <v>43995</v>
      </c>
      <c r="X148" s="102">
        <f t="shared" si="127"/>
        <v>44055</v>
      </c>
      <c r="Y148" s="116"/>
      <c r="Z148" s="116"/>
      <c r="AA148" s="116"/>
      <c r="AB148" s="107">
        <f t="shared" si="175"/>
        <v>44055</v>
      </c>
      <c r="AC148" s="47">
        <f t="shared" si="123"/>
        <v>44065</v>
      </c>
      <c r="AD148" t="s">
        <v>268</v>
      </c>
    </row>
    <row r="149" spans="1:30">
      <c r="A149" s="72" t="s">
        <v>229</v>
      </c>
      <c r="B149" s="72"/>
      <c r="C149" s="72" t="s">
        <v>0</v>
      </c>
      <c r="D149" s="72" t="s">
        <v>31</v>
      </c>
      <c r="E149" s="127"/>
      <c r="F149" s="72" t="s">
        <v>269</v>
      </c>
      <c r="G149" s="102">
        <v>43748</v>
      </c>
      <c r="H149" s="118" t="s">
        <v>270</v>
      </c>
      <c r="I149" s="126">
        <v>43770</v>
      </c>
      <c r="J149" s="104">
        <f t="shared" ref="J149:Q149" si="189">I149+J$2</f>
        <v>43780</v>
      </c>
      <c r="K149" s="104">
        <f t="shared" si="189"/>
        <v>43790</v>
      </c>
      <c r="L149" s="104">
        <f t="shared" si="189"/>
        <v>43800</v>
      </c>
      <c r="M149" s="106">
        <f t="shared" si="189"/>
        <v>43840</v>
      </c>
      <c r="N149" s="102">
        <f t="shared" si="189"/>
        <v>43850</v>
      </c>
      <c r="O149" s="102">
        <f t="shared" si="189"/>
        <v>43860</v>
      </c>
      <c r="P149" s="102">
        <f t="shared" si="189"/>
        <v>43870</v>
      </c>
      <c r="Q149" s="102">
        <f t="shared" si="189"/>
        <v>43875</v>
      </c>
      <c r="R149" s="102">
        <f t="shared" si="155"/>
        <v>43880</v>
      </c>
      <c r="S149" s="92"/>
      <c r="T149" s="102">
        <f t="shared" si="160"/>
        <v>43940</v>
      </c>
      <c r="U149" s="102">
        <f t="shared" si="171"/>
        <v>43965</v>
      </c>
      <c r="V149" s="102">
        <f t="shared" si="130"/>
        <v>43975</v>
      </c>
      <c r="W149" s="102">
        <f t="shared" si="169"/>
        <v>43995</v>
      </c>
      <c r="X149" s="102">
        <f t="shared" si="127"/>
        <v>44055</v>
      </c>
      <c r="Y149" s="116"/>
      <c r="Z149" s="116"/>
      <c r="AA149" s="116"/>
      <c r="AB149" s="107">
        <f t="shared" si="175"/>
        <v>44055</v>
      </c>
      <c r="AC149" s="47">
        <f t="shared" si="123"/>
        <v>44065</v>
      </c>
      <c r="AD149" t="s">
        <v>234</v>
      </c>
    </row>
    <row r="150" spans="1:30">
      <c r="A150" s="72" t="s">
        <v>229</v>
      </c>
      <c r="B150" s="72"/>
      <c r="C150" s="72" t="s">
        <v>0</v>
      </c>
      <c r="D150" s="72" t="s">
        <v>31</v>
      </c>
      <c r="E150" s="127"/>
      <c r="F150" s="72" t="s">
        <v>271</v>
      </c>
      <c r="G150" s="102">
        <v>43748</v>
      </c>
      <c r="H150" s="118" t="s">
        <v>207</v>
      </c>
      <c r="I150" s="110">
        <v>43749</v>
      </c>
      <c r="J150" s="138">
        <v>43762</v>
      </c>
      <c r="K150" s="104">
        <f t="shared" ref="K150:Q150" si="190">J150+K$2</f>
        <v>43772</v>
      </c>
      <c r="L150" s="104">
        <f t="shared" si="190"/>
        <v>43782</v>
      </c>
      <c r="M150" s="106">
        <f t="shared" si="190"/>
        <v>43822</v>
      </c>
      <c r="N150" s="102">
        <f t="shared" si="190"/>
        <v>43832</v>
      </c>
      <c r="O150" s="102">
        <f t="shared" si="190"/>
        <v>43842</v>
      </c>
      <c r="P150" s="102">
        <f t="shared" si="190"/>
        <v>43852</v>
      </c>
      <c r="Q150" s="102">
        <f t="shared" si="190"/>
        <v>43857</v>
      </c>
      <c r="R150" s="102">
        <f t="shared" si="155"/>
        <v>43862</v>
      </c>
      <c r="S150" s="92"/>
      <c r="T150" s="102">
        <f t="shared" si="160"/>
        <v>43922</v>
      </c>
      <c r="U150" s="102">
        <f t="shared" si="171"/>
        <v>43947</v>
      </c>
      <c r="V150" s="102">
        <f t="shared" si="130"/>
        <v>43957</v>
      </c>
      <c r="W150" s="102">
        <f t="shared" si="169"/>
        <v>43977</v>
      </c>
      <c r="X150" s="102">
        <f t="shared" si="127"/>
        <v>44037</v>
      </c>
      <c r="Y150" s="116"/>
      <c r="Z150" s="116"/>
      <c r="AA150" s="116"/>
      <c r="AB150" s="107">
        <f t="shared" si="175"/>
        <v>44037</v>
      </c>
      <c r="AC150" s="47">
        <f t="shared" si="123"/>
        <v>44047</v>
      </c>
      <c r="AD150" t="s">
        <v>234</v>
      </c>
    </row>
    <row r="151" spans="1:30">
      <c r="A151" s="72" t="s">
        <v>229</v>
      </c>
      <c r="B151" s="72"/>
      <c r="C151" s="72" t="s">
        <v>0</v>
      </c>
      <c r="D151" s="72" t="s">
        <v>71</v>
      </c>
      <c r="E151" s="127" t="s">
        <v>272</v>
      </c>
      <c r="F151" s="72" t="s">
        <v>273</v>
      </c>
      <c r="G151" s="102">
        <v>43748</v>
      </c>
      <c r="H151" s="118" t="s">
        <v>226</v>
      </c>
      <c r="I151" s="110">
        <v>43783</v>
      </c>
      <c r="J151" s="111">
        <v>43795</v>
      </c>
      <c r="K151" s="104">
        <f t="shared" ref="K151:Q151" si="191">J151+K$2</f>
        <v>43805</v>
      </c>
      <c r="L151" s="104">
        <f t="shared" si="191"/>
        <v>43815</v>
      </c>
      <c r="M151" s="106">
        <f t="shared" si="191"/>
        <v>43855</v>
      </c>
      <c r="N151" s="102">
        <f t="shared" si="191"/>
        <v>43865</v>
      </c>
      <c r="O151" s="102">
        <f t="shared" si="191"/>
        <v>43875</v>
      </c>
      <c r="P151" s="102">
        <f t="shared" si="191"/>
        <v>43885</v>
      </c>
      <c r="Q151" s="102">
        <f t="shared" si="191"/>
        <v>43890</v>
      </c>
      <c r="R151" s="102">
        <f t="shared" si="155"/>
        <v>43895</v>
      </c>
      <c r="S151" s="92"/>
      <c r="T151" s="102">
        <f t="shared" si="160"/>
        <v>43955</v>
      </c>
      <c r="U151" s="102">
        <f t="shared" si="171"/>
        <v>43980</v>
      </c>
      <c r="V151" s="102">
        <f t="shared" si="130"/>
        <v>43990</v>
      </c>
      <c r="W151" s="102">
        <f t="shared" si="169"/>
        <v>44010</v>
      </c>
      <c r="X151" s="102">
        <f t="shared" si="127"/>
        <v>44070</v>
      </c>
      <c r="Y151" s="116"/>
      <c r="Z151" s="116"/>
      <c r="AA151" s="116"/>
      <c r="AB151" s="107">
        <f t="shared" si="175"/>
        <v>44070</v>
      </c>
      <c r="AC151" s="47">
        <f t="shared" si="123"/>
        <v>44080</v>
      </c>
      <c r="AD151" t="s">
        <v>274</v>
      </c>
    </row>
    <row r="152" spans="1:30">
      <c r="A152" s="72" t="s">
        <v>229</v>
      </c>
      <c r="B152" s="72"/>
      <c r="C152" s="72" t="s">
        <v>0</v>
      </c>
      <c r="D152" s="72" t="s">
        <v>71</v>
      </c>
      <c r="E152" s="127"/>
      <c r="F152" s="72" t="s">
        <v>275</v>
      </c>
      <c r="G152" s="102">
        <v>43748</v>
      </c>
      <c r="H152" s="118" t="s">
        <v>276</v>
      </c>
      <c r="I152" s="128">
        <v>43777</v>
      </c>
      <c r="J152" s="104">
        <f t="shared" ref="J152:Q152" si="192">I152+J$2</f>
        <v>43787</v>
      </c>
      <c r="K152" s="104">
        <f t="shared" si="192"/>
        <v>43797</v>
      </c>
      <c r="L152" s="104">
        <f t="shared" si="192"/>
        <v>43807</v>
      </c>
      <c r="M152" s="106">
        <f t="shared" si="192"/>
        <v>43847</v>
      </c>
      <c r="N152" s="102">
        <f t="shared" si="192"/>
        <v>43857</v>
      </c>
      <c r="O152" s="102">
        <f t="shared" si="192"/>
        <v>43867</v>
      </c>
      <c r="P152" s="102">
        <f t="shared" si="192"/>
        <v>43877</v>
      </c>
      <c r="Q152" s="102">
        <f t="shared" si="192"/>
        <v>43882</v>
      </c>
      <c r="R152" s="102">
        <f t="shared" si="155"/>
        <v>43887</v>
      </c>
      <c r="S152" s="92"/>
      <c r="T152" s="102">
        <f t="shared" si="160"/>
        <v>43947</v>
      </c>
      <c r="U152" s="102">
        <f t="shared" si="171"/>
        <v>43972</v>
      </c>
      <c r="V152" s="102">
        <f t="shared" si="130"/>
        <v>43982</v>
      </c>
      <c r="W152" s="102">
        <f t="shared" si="169"/>
        <v>44002</v>
      </c>
      <c r="X152" s="102">
        <f t="shared" si="127"/>
        <v>44062</v>
      </c>
      <c r="Y152" s="116"/>
      <c r="Z152" s="116"/>
      <c r="AA152" s="116"/>
      <c r="AB152" s="107">
        <f t="shared" si="175"/>
        <v>44062</v>
      </c>
      <c r="AC152" s="47">
        <f t="shared" si="123"/>
        <v>44072</v>
      </c>
      <c r="AD152" t="s">
        <v>274</v>
      </c>
    </row>
    <row r="153" spans="1:30">
      <c r="A153" s="72" t="s">
        <v>229</v>
      </c>
      <c r="B153" s="72"/>
      <c r="C153" s="72" t="s">
        <v>0</v>
      </c>
      <c r="D153" s="72" t="s">
        <v>71</v>
      </c>
      <c r="E153" s="127"/>
      <c r="F153" s="72" t="s">
        <v>277</v>
      </c>
      <c r="G153" s="102">
        <v>43748</v>
      </c>
      <c r="H153" s="118" t="s">
        <v>278</v>
      </c>
      <c r="I153" s="110">
        <v>43774</v>
      </c>
      <c r="J153" s="138">
        <v>43789</v>
      </c>
      <c r="K153" s="104">
        <f t="shared" ref="K153:Q153" si="193">J153+K$2</f>
        <v>43799</v>
      </c>
      <c r="L153" s="104">
        <f t="shared" si="193"/>
        <v>43809</v>
      </c>
      <c r="M153" s="106">
        <f t="shared" si="193"/>
        <v>43849</v>
      </c>
      <c r="N153" s="102">
        <f t="shared" si="193"/>
        <v>43859</v>
      </c>
      <c r="O153" s="102">
        <f t="shared" si="193"/>
        <v>43869</v>
      </c>
      <c r="P153" s="102">
        <f t="shared" si="193"/>
        <v>43879</v>
      </c>
      <c r="Q153" s="102">
        <f t="shared" si="193"/>
        <v>43884</v>
      </c>
      <c r="R153" s="102">
        <f t="shared" si="155"/>
        <v>43889</v>
      </c>
      <c r="S153" s="92"/>
      <c r="T153" s="102">
        <f t="shared" si="160"/>
        <v>43949</v>
      </c>
      <c r="U153" s="102">
        <f t="shared" si="171"/>
        <v>43974</v>
      </c>
      <c r="V153" s="102">
        <f t="shared" si="130"/>
        <v>43984</v>
      </c>
      <c r="W153" s="102">
        <f t="shared" si="169"/>
        <v>44004</v>
      </c>
      <c r="X153" s="102">
        <f t="shared" si="127"/>
        <v>44064</v>
      </c>
      <c r="Y153" s="116"/>
      <c r="Z153" s="116"/>
      <c r="AA153" s="116"/>
      <c r="AB153" s="107">
        <f t="shared" si="175"/>
        <v>44064</v>
      </c>
      <c r="AC153" s="47">
        <f t="shared" si="123"/>
        <v>44074</v>
      </c>
      <c r="AD153" t="s">
        <v>274</v>
      </c>
    </row>
    <row r="154" spans="1:30">
      <c r="A154" s="72" t="s">
        <v>229</v>
      </c>
      <c r="B154" s="72"/>
      <c r="C154" s="72" t="s">
        <v>0</v>
      </c>
      <c r="D154" s="72" t="s">
        <v>71</v>
      </c>
      <c r="E154" s="127"/>
      <c r="F154" s="72" t="s">
        <v>279</v>
      </c>
      <c r="G154" s="102">
        <v>43748</v>
      </c>
      <c r="H154" s="118" t="s">
        <v>280</v>
      </c>
      <c r="I154" s="126">
        <v>43790</v>
      </c>
      <c r="J154" s="104">
        <f t="shared" ref="J154:Q154" si="194">I154+J$2</f>
        <v>43800</v>
      </c>
      <c r="K154" s="104">
        <f t="shared" si="194"/>
        <v>43810</v>
      </c>
      <c r="L154" s="104">
        <f t="shared" si="194"/>
        <v>43820</v>
      </c>
      <c r="M154" s="106">
        <f t="shared" si="194"/>
        <v>43860</v>
      </c>
      <c r="N154" s="102">
        <f t="shared" si="194"/>
        <v>43870</v>
      </c>
      <c r="O154" s="102">
        <f t="shared" si="194"/>
        <v>43880</v>
      </c>
      <c r="P154" s="102">
        <f t="shared" si="194"/>
        <v>43890</v>
      </c>
      <c r="Q154" s="102">
        <f t="shared" si="194"/>
        <v>43895</v>
      </c>
      <c r="R154" s="102">
        <f t="shared" si="155"/>
        <v>43900</v>
      </c>
      <c r="S154" s="92"/>
      <c r="T154" s="102">
        <f t="shared" si="160"/>
        <v>43960</v>
      </c>
      <c r="U154" s="102">
        <f t="shared" si="171"/>
        <v>43985</v>
      </c>
      <c r="V154" s="102">
        <f t="shared" si="130"/>
        <v>43995</v>
      </c>
      <c r="W154" s="102">
        <f t="shared" si="169"/>
        <v>44015</v>
      </c>
      <c r="X154" s="102">
        <f t="shared" si="127"/>
        <v>44075</v>
      </c>
      <c r="Y154" s="116"/>
      <c r="Z154" s="116"/>
      <c r="AA154" s="116"/>
      <c r="AB154" s="107">
        <f t="shared" si="175"/>
        <v>44075</v>
      </c>
      <c r="AC154" s="47">
        <f t="shared" si="123"/>
        <v>44085</v>
      </c>
      <c r="AD154" t="s">
        <v>274</v>
      </c>
    </row>
    <row r="155" spans="1:30">
      <c r="A155" s="72" t="s">
        <v>229</v>
      </c>
      <c r="B155" s="72"/>
      <c r="C155" s="72" t="s">
        <v>0</v>
      </c>
      <c r="D155" s="72" t="s">
        <v>71</v>
      </c>
      <c r="E155" s="127"/>
      <c r="F155" s="72" t="s">
        <v>281</v>
      </c>
      <c r="G155" s="102">
        <v>43748</v>
      </c>
      <c r="H155" s="118" t="s">
        <v>280</v>
      </c>
      <c r="I155" s="126">
        <v>43790</v>
      </c>
      <c r="J155" s="104">
        <f t="shared" ref="J155:Q155" si="195">I155+J$2</f>
        <v>43800</v>
      </c>
      <c r="K155" s="104">
        <f t="shared" si="195"/>
        <v>43810</v>
      </c>
      <c r="L155" s="104">
        <f t="shared" si="195"/>
        <v>43820</v>
      </c>
      <c r="M155" s="106">
        <f t="shared" si="195"/>
        <v>43860</v>
      </c>
      <c r="N155" s="102">
        <f t="shared" si="195"/>
        <v>43870</v>
      </c>
      <c r="O155" s="102">
        <f t="shared" si="195"/>
        <v>43880</v>
      </c>
      <c r="P155" s="102">
        <f t="shared" si="195"/>
        <v>43890</v>
      </c>
      <c r="Q155" s="102">
        <f t="shared" si="195"/>
        <v>43895</v>
      </c>
      <c r="R155" s="102">
        <f t="shared" si="155"/>
        <v>43900</v>
      </c>
      <c r="S155" s="92"/>
      <c r="T155" s="102">
        <f t="shared" si="160"/>
        <v>43960</v>
      </c>
      <c r="U155" s="102">
        <f t="shared" si="171"/>
        <v>43985</v>
      </c>
      <c r="V155" s="102">
        <f t="shared" si="130"/>
        <v>43995</v>
      </c>
      <c r="W155" s="102">
        <f t="shared" si="169"/>
        <v>44015</v>
      </c>
      <c r="X155" s="102">
        <f t="shared" si="127"/>
        <v>44075</v>
      </c>
      <c r="Y155" s="116"/>
      <c r="Z155" s="116"/>
      <c r="AA155" s="116"/>
      <c r="AB155" s="107">
        <f t="shared" si="175"/>
        <v>44075</v>
      </c>
      <c r="AC155" s="47">
        <f t="shared" si="123"/>
        <v>44085</v>
      </c>
      <c r="AD155" t="s">
        <v>274</v>
      </c>
    </row>
    <row r="156" spans="1:30">
      <c r="A156" s="72" t="s">
        <v>229</v>
      </c>
      <c r="B156" s="72"/>
      <c r="C156" s="72" t="s">
        <v>0</v>
      </c>
      <c r="D156" s="72" t="s">
        <v>71</v>
      </c>
      <c r="E156" s="127"/>
      <c r="F156" s="72" t="s">
        <v>282</v>
      </c>
      <c r="G156" s="102">
        <v>43748</v>
      </c>
      <c r="H156" s="118" t="s">
        <v>283</v>
      </c>
      <c r="I156" s="126">
        <v>43790</v>
      </c>
      <c r="J156" s="104">
        <f t="shared" ref="J156:Q156" si="196">I156+J$2</f>
        <v>43800</v>
      </c>
      <c r="K156" s="104">
        <f t="shared" si="196"/>
        <v>43810</v>
      </c>
      <c r="L156" s="104">
        <f t="shared" si="196"/>
        <v>43820</v>
      </c>
      <c r="M156" s="106">
        <f t="shared" si="196"/>
        <v>43860</v>
      </c>
      <c r="N156" s="102">
        <f t="shared" si="196"/>
        <v>43870</v>
      </c>
      <c r="O156" s="102">
        <f t="shared" si="196"/>
        <v>43880</v>
      </c>
      <c r="P156" s="102">
        <f t="shared" si="196"/>
        <v>43890</v>
      </c>
      <c r="Q156" s="102">
        <f t="shared" si="196"/>
        <v>43895</v>
      </c>
      <c r="R156" s="102">
        <f t="shared" ref="R156:R178" si="197">Q156+Q$2</f>
        <v>43900</v>
      </c>
      <c r="S156" s="92"/>
      <c r="T156" s="102">
        <f t="shared" si="160"/>
        <v>43960</v>
      </c>
      <c r="U156" s="102">
        <f t="shared" si="171"/>
        <v>43985</v>
      </c>
      <c r="V156" s="102">
        <f t="shared" si="130"/>
        <v>43995</v>
      </c>
      <c r="W156" s="102">
        <f t="shared" si="169"/>
        <v>44015</v>
      </c>
      <c r="X156" s="102">
        <f t="shared" si="127"/>
        <v>44075</v>
      </c>
      <c r="Y156" s="116"/>
      <c r="Z156" s="116"/>
      <c r="AA156" s="116"/>
      <c r="AB156" s="107">
        <f t="shared" si="175"/>
        <v>44075</v>
      </c>
      <c r="AC156" s="47">
        <f t="shared" si="123"/>
        <v>44085</v>
      </c>
      <c r="AD156" t="s">
        <v>284</v>
      </c>
    </row>
    <row r="157" spans="1:30">
      <c r="A157" s="72" t="s">
        <v>229</v>
      </c>
      <c r="B157" s="72"/>
      <c r="C157" s="72" t="s">
        <v>0</v>
      </c>
      <c r="D157" s="72" t="s">
        <v>71</v>
      </c>
      <c r="E157" s="127"/>
      <c r="F157" s="72" t="s">
        <v>285</v>
      </c>
      <c r="G157" s="102">
        <v>43748</v>
      </c>
      <c r="H157" s="118" t="s">
        <v>286</v>
      </c>
      <c r="I157" s="126">
        <v>43770</v>
      </c>
      <c r="J157" s="104">
        <f t="shared" ref="J157:Q157" si="198">I157+J$2</f>
        <v>43780</v>
      </c>
      <c r="K157" s="104">
        <f t="shared" si="198"/>
        <v>43790</v>
      </c>
      <c r="L157" s="104">
        <f t="shared" si="198"/>
        <v>43800</v>
      </c>
      <c r="M157" s="106">
        <f t="shared" si="198"/>
        <v>43840</v>
      </c>
      <c r="N157" s="102">
        <f t="shared" si="198"/>
        <v>43850</v>
      </c>
      <c r="O157" s="102">
        <f t="shared" si="198"/>
        <v>43860</v>
      </c>
      <c r="P157" s="102">
        <f t="shared" si="198"/>
        <v>43870</v>
      </c>
      <c r="Q157" s="102">
        <f t="shared" si="198"/>
        <v>43875</v>
      </c>
      <c r="R157" s="102">
        <f t="shared" si="197"/>
        <v>43880</v>
      </c>
      <c r="S157" s="92"/>
      <c r="T157" s="102">
        <f t="shared" si="160"/>
        <v>43940</v>
      </c>
      <c r="U157" s="102">
        <f t="shared" si="171"/>
        <v>43965</v>
      </c>
      <c r="V157" s="102">
        <f t="shared" si="130"/>
        <v>43975</v>
      </c>
      <c r="W157" s="102">
        <f t="shared" si="169"/>
        <v>43995</v>
      </c>
      <c r="X157" s="102">
        <f t="shared" si="127"/>
        <v>44055</v>
      </c>
      <c r="Y157" s="116"/>
      <c r="Z157" s="116"/>
      <c r="AA157" s="116"/>
      <c r="AB157" s="107">
        <f t="shared" si="175"/>
        <v>44055</v>
      </c>
      <c r="AC157" s="47">
        <f t="shared" si="123"/>
        <v>44065</v>
      </c>
      <c r="AD157" t="s">
        <v>274</v>
      </c>
    </row>
    <row r="158" spans="1:30">
      <c r="A158" s="72" t="s">
        <v>229</v>
      </c>
      <c r="B158" s="72"/>
      <c r="C158" s="72" t="s">
        <v>0</v>
      </c>
      <c r="D158" s="72" t="s">
        <v>71</v>
      </c>
      <c r="E158" s="127"/>
      <c r="F158" s="72" t="s">
        <v>287</v>
      </c>
      <c r="G158" s="102">
        <v>43748</v>
      </c>
      <c r="H158" s="118" t="s">
        <v>278</v>
      </c>
      <c r="I158" s="110">
        <v>43767</v>
      </c>
      <c r="J158" s="138">
        <v>43781</v>
      </c>
      <c r="K158" s="104">
        <f t="shared" ref="K158:Q158" si="199">J158+K$2</f>
        <v>43791</v>
      </c>
      <c r="L158" s="104">
        <f t="shared" si="199"/>
        <v>43801</v>
      </c>
      <c r="M158" s="106">
        <f t="shared" si="199"/>
        <v>43841</v>
      </c>
      <c r="N158" s="102">
        <f t="shared" si="199"/>
        <v>43851</v>
      </c>
      <c r="O158" s="102">
        <f t="shared" si="199"/>
        <v>43861</v>
      </c>
      <c r="P158" s="102">
        <f t="shared" si="199"/>
        <v>43871</v>
      </c>
      <c r="Q158" s="102">
        <f t="shared" si="199"/>
        <v>43876</v>
      </c>
      <c r="R158" s="102">
        <f t="shared" si="197"/>
        <v>43881</v>
      </c>
      <c r="S158" s="92"/>
      <c r="T158" s="102">
        <f t="shared" ref="T158:T178" si="200">R158+R$2</f>
        <v>43941</v>
      </c>
      <c r="U158" s="102">
        <f t="shared" si="171"/>
        <v>43966</v>
      </c>
      <c r="V158" s="102">
        <f t="shared" si="130"/>
        <v>43976</v>
      </c>
      <c r="W158" s="102">
        <f t="shared" si="169"/>
        <v>43996</v>
      </c>
      <c r="X158" s="102">
        <f t="shared" si="127"/>
        <v>44056</v>
      </c>
      <c r="Y158" s="116"/>
      <c r="Z158" s="116"/>
      <c r="AA158" s="116"/>
      <c r="AB158" s="107">
        <f t="shared" si="175"/>
        <v>44056</v>
      </c>
      <c r="AC158" s="47">
        <f t="shared" si="123"/>
        <v>44066</v>
      </c>
      <c r="AD158" t="s">
        <v>284</v>
      </c>
    </row>
    <row r="159" spans="1:30">
      <c r="A159" s="72" t="s">
        <v>229</v>
      </c>
      <c r="B159" s="72"/>
      <c r="C159" s="72" t="s">
        <v>0</v>
      </c>
      <c r="D159" s="72" t="s">
        <v>71</v>
      </c>
      <c r="E159" s="127"/>
      <c r="F159" s="72" t="s">
        <v>288</v>
      </c>
      <c r="G159" s="102">
        <v>43748</v>
      </c>
      <c r="H159" s="118" t="s">
        <v>226</v>
      </c>
      <c r="I159" s="110">
        <v>43745</v>
      </c>
      <c r="J159" s="104">
        <f t="shared" ref="J159:Q159" si="201">I159+J$2</f>
        <v>43755</v>
      </c>
      <c r="K159" s="104">
        <f t="shared" si="201"/>
        <v>43765</v>
      </c>
      <c r="L159" s="104">
        <f t="shared" si="201"/>
        <v>43775</v>
      </c>
      <c r="M159" s="106">
        <f t="shared" si="201"/>
        <v>43815</v>
      </c>
      <c r="N159" s="102">
        <f t="shared" si="201"/>
        <v>43825</v>
      </c>
      <c r="O159" s="102">
        <f t="shared" si="201"/>
        <v>43835</v>
      </c>
      <c r="P159" s="102">
        <f t="shared" si="201"/>
        <v>43845</v>
      </c>
      <c r="Q159" s="102">
        <f t="shared" si="201"/>
        <v>43850</v>
      </c>
      <c r="R159" s="102">
        <f t="shared" si="197"/>
        <v>43855</v>
      </c>
      <c r="S159" s="92"/>
      <c r="T159" s="102">
        <f t="shared" si="200"/>
        <v>43915</v>
      </c>
      <c r="U159" s="102">
        <f t="shared" si="171"/>
        <v>43940</v>
      </c>
      <c r="V159" s="102">
        <f t="shared" si="130"/>
        <v>43950</v>
      </c>
      <c r="W159" s="102">
        <f t="shared" si="169"/>
        <v>43970</v>
      </c>
      <c r="X159" s="102">
        <f t="shared" si="127"/>
        <v>44030</v>
      </c>
      <c r="Y159" s="116"/>
      <c r="Z159" s="116"/>
      <c r="AA159" s="116"/>
      <c r="AB159" s="107">
        <f t="shared" si="175"/>
        <v>44030</v>
      </c>
      <c r="AC159" s="47">
        <f t="shared" si="123"/>
        <v>44040</v>
      </c>
      <c r="AD159" t="s">
        <v>284</v>
      </c>
    </row>
    <row r="160" spans="1:30">
      <c r="A160" s="72" t="s">
        <v>229</v>
      </c>
      <c r="B160" s="72"/>
      <c r="C160" s="72" t="s">
        <v>0</v>
      </c>
      <c r="D160" s="72" t="s">
        <v>71</v>
      </c>
      <c r="E160" s="127"/>
      <c r="F160" s="72" t="s">
        <v>289</v>
      </c>
      <c r="G160" s="102">
        <v>43748</v>
      </c>
      <c r="H160" s="118" t="s">
        <v>278</v>
      </c>
      <c r="I160" s="110">
        <v>43763</v>
      </c>
      <c r="J160" s="138">
        <v>43801</v>
      </c>
      <c r="K160" s="104">
        <f t="shared" ref="K160:Q160" si="202">J160+K$2</f>
        <v>43811</v>
      </c>
      <c r="L160" s="104">
        <f t="shared" si="202"/>
        <v>43821</v>
      </c>
      <c r="M160" s="106">
        <f t="shared" si="202"/>
        <v>43861</v>
      </c>
      <c r="N160" s="102">
        <f t="shared" si="202"/>
        <v>43871</v>
      </c>
      <c r="O160" s="102">
        <f t="shared" si="202"/>
        <v>43881</v>
      </c>
      <c r="P160" s="102">
        <f t="shared" si="202"/>
        <v>43891</v>
      </c>
      <c r="Q160" s="102">
        <f t="shared" si="202"/>
        <v>43896</v>
      </c>
      <c r="R160" s="102">
        <f t="shared" si="197"/>
        <v>43901</v>
      </c>
      <c r="S160" s="92"/>
      <c r="T160" s="102">
        <f t="shared" si="200"/>
        <v>43961</v>
      </c>
      <c r="U160" s="102">
        <f t="shared" si="171"/>
        <v>43986</v>
      </c>
      <c r="V160" s="102">
        <f t="shared" si="130"/>
        <v>43996</v>
      </c>
      <c r="W160" s="102">
        <f t="shared" si="169"/>
        <v>44016</v>
      </c>
      <c r="X160" s="102">
        <f t="shared" si="127"/>
        <v>44076</v>
      </c>
      <c r="Y160" s="116"/>
      <c r="Z160" s="116"/>
      <c r="AA160" s="116"/>
      <c r="AB160" s="107">
        <f t="shared" si="175"/>
        <v>44076</v>
      </c>
      <c r="AC160" s="47">
        <f t="shared" si="123"/>
        <v>44086</v>
      </c>
      <c r="AD160" t="s">
        <v>284</v>
      </c>
    </row>
    <row r="161" spans="1:30">
      <c r="A161" s="72" t="s">
        <v>229</v>
      </c>
      <c r="B161" s="72"/>
      <c r="C161" s="72" t="s">
        <v>0</v>
      </c>
      <c r="D161" s="72" t="s">
        <v>71</v>
      </c>
      <c r="E161" s="127"/>
      <c r="F161" s="72" t="s">
        <v>290</v>
      </c>
      <c r="G161" s="102">
        <v>43748</v>
      </c>
      <c r="H161" s="118" t="s">
        <v>291</v>
      </c>
      <c r="I161" s="110">
        <v>43755</v>
      </c>
      <c r="J161" s="111">
        <v>43766</v>
      </c>
      <c r="K161" s="104">
        <f t="shared" ref="K161:Q161" si="203">J161+K$2</f>
        <v>43776</v>
      </c>
      <c r="L161" s="104">
        <f t="shared" si="203"/>
        <v>43786</v>
      </c>
      <c r="M161" s="106">
        <f t="shared" si="203"/>
        <v>43826</v>
      </c>
      <c r="N161" s="102">
        <f t="shared" si="203"/>
        <v>43836</v>
      </c>
      <c r="O161" s="102">
        <f t="shared" si="203"/>
        <v>43846</v>
      </c>
      <c r="P161" s="102">
        <f t="shared" si="203"/>
        <v>43856</v>
      </c>
      <c r="Q161" s="102">
        <f t="shared" si="203"/>
        <v>43861</v>
      </c>
      <c r="R161" s="102">
        <f t="shared" si="197"/>
        <v>43866</v>
      </c>
      <c r="S161" s="92"/>
      <c r="T161" s="102">
        <f t="shared" si="200"/>
        <v>43926</v>
      </c>
      <c r="U161" s="102">
        <f t="shared" si="171"/>
        <v>43951</v>
      </c>
      <c r="V161" s="102">
        <f t="shared" si="130"/>
        <v>43961</v>
      </c>
      <c r="W161" s="102">
        <f t="shared" si="169"/>
        <v>43981</v>
      </c>
      <c r="X161" s="102">
        <f t="shared" si="127"/>
        <v>44041</v>
      </c>
      <c r="Y161" s="116"/>
      <c r="Z161" s="116"/>
      <c r="AA161" s="116"/>
      <c r="AB161" s="107">
        <f t="shared" si="175"/>
        <v>44041</v>
      </c>
      <c r="AC161" s="47">
        <f t="shared" si="123"/>
        <v>44051</v>
      </c>
      <c r="AD161" t="s">
        <v>284</v>
      </c>
    </row>
    <row r="162" spans="1:30">
      <c r="A162" s="72" t="s">
        <v>229</v>
      </c>
      <c r="B162" s="72"/>
      <c r="C162" s="72" t="s">
        <v>0</v>
      </c>
      <c r="D162" s="72" t="s">
        <v>71</v>
      </c>
      <c r="E162" s="127"/>
      <c r="F162" s="72" t="s">
        <v>292</v>
      </c>
      <c r="G162" s="102">
        <v>43748</v>
      </c>
      <c r="H162" s="118" t="s">
        <v>278</v>
      </c>
      <c r="I162" s="155">
        <v>43770</v>
      </c>
      <c r="J162" s="138">
        <v>43802</v>
      </c>
      <c r="K162" s="104">
        <f t="shared" ref="K162:Q162" si="204">J162+K$2</f>
        <v>43812</v>
      </c>
      <c r="L162" s="104">
        <f t="shared" si="204"/>
        <v>43822</v>
      </c>
      <c r="M162" s="106">
        <f t="shared" si="204"/>
        <v>43862</v>
      </c>
      <c r="N162" s="102">
        <f t="shared" si="204"/>
        <v>43872</v>
      </c>
      <c r="O162" s="102">
        <f t="shared" si="204"/>
        <v>43882</v>
      </c>
      <c r="P162" s="102">
        <f t="shared" si="204"/>
        <v>43892</v>
      </c>
      <c r="Q162" s="102">
        <f t="shared" si="204"/>
        <v>43897</v>
      </c>
      <c r="R162" s="102">
        <f t="shared" si="197"/>
        <v>43902</v>
      </c>
      <c r="S162" s="92"/>
      <c r="T162" s="102">
        <f t="shared" si="200"/>
        <v>43962</v>
      </c>
      <c r="U162" s="102">
        <f t="shared" si="171"/>
        <v>43987</v>
      </c>
      <c r="V162" s="102">
        <f t="shared" si="130"/>
        <v>43997</v>
      </c>
      <c r="W162" s="102">
        <f t="shared" si="169"/>
        <v>44017</v>
      </c>
      <c r="X162" s="102">
        <f t="shared" si="127"/>
        <v>44077</v>
      </c>
      <c r="Y162" s="116"/>
      <c r="Z162" s="116"/>
      <c r="AA162" s="116"/>
      <c r="AB162" s="107">
        <f t="shared" si="175"/>
        <v>44077</v>
      </c>
      <c r="AC162" s="47">
        <f t="shared" si="123"/>
        <v>44087</v>
      </c>
      <c r="AD162" t="s">
        <v>284</v>
      </c>
    </row>
    <row r="163" spans="1:30">
      <c r="A163" s="72" t="s">
        <v>229</v>
      </c>
      <c r="B163" s="72"/>
      <c r="C163" s="72" t="s">
        <v>0</v>
      </c>
      <c r="D163" s="72" t="s">
        <v>71</v>
      </c>
      <c r="E163" s="127"/>
      <c r="F163" s="72" t="s">
        <v>293</v>
      </c>
      <c r="G163" s="102">
        <v>43748</v>
      </c>
      <c r="H163" s="118" t="s">
        <v>278</v>
      </c>
      <c r="I163" s="110">
        <v>43776</v>
      </c>
      <c r="J163" s="138">
        <v>43790</v>
      </c>
      <c r="K163" s="104">
        <f t="shared" ref="K163:Q163" si="205">J163+K$2</f>
        <v>43800</v>
      </c>
      <c r="L163" s="104">
        <f t="shared" si="205"/>
        <v>43810</v>
      </c>
      <c r="M163" s="106">
        <f t="shared" si="205"/>
        <v>43850</v>
      </c>
      <c r="N163" s="102">
        <f t="shared" si="205"/>
        <v>43860</v>
      </c>
      <c r="O163" s="102">
        <f t="shared" si="205"/>
        <v>43870</v>
      </c>
      <c r="P163" s="102">
        <f t="shared" si="205"/>
        <v>43880</v>
      </c>
      <c r="Q163" s="102">
        <f t="shared" si="205"/>
        <v>43885</v>
      </c>
      <c r="R163" s="102">
        <f t="shared" si="197"/>
        <v>43890</v>
      </c>
      <c r="S163" s="92"/>
      <c r="T163" s="102">
        <f t="shared" si="200"/>
        <v>43950</v>
      </c>
      <c r="U163" s="102">
        <f t="shared" si="171"/>
        <v>43975</v>
      </c>
      <c r="V163" s="102">
        <f t="shared" si="130"/>
        <v>43985</v>
      </c>
      <c r="W163" s="102">
        <f t="shared" si="169"/>
        <v>44005</v>
      </c>
      <c r="X163" s="102">
        <f t="shared" si="127"/>
        <v>44065</v>
      </c>
      <c r="Y163" s="116"/>
      <c r="Z163" s="116"/>
      <c r="AA163" s="116"/>
      <c r="AB163" s="107">
        <f t="shared" si="175"/>
        <v>44065</v>
      </c>
      <c r="AC163" s="47">
        <f t="shared" si="123"/>
        <v>44075</v>
      </c>
      <c r="AD163" t="s">
        <v>284</v>
      </c>
    </row>
    <row r="164" spans="1:30">
      <c r="A164" s="72" t="s">
        <v>229</v>
      </c>
      <c r="B164" s="72"/>
      <c r="C164" s="72" t="s">
        <v>0</v>
      </c>
      <c r="D164" s="72" t="s">
        <v>71</v>
      </c>
      <c r="E164" s="127"/>
      <c r="F164" s="72" t="s">
        <v>294</v>
      </c>
      <c r="G164" s="102">
        <v>43748</v>
      </c>
      <c r="H164" s="118" t="s">
        <v>278</v>
      </c>
      <c r="I164" s="110">
        <v>43774</v>
      </c>
      <c r="J164" s="138">
        <v>43788</v>
      </c>
      <c r="K164" s="104">
        <f t="shared" ref="K164:Q164" si="206">J164+K$2</f>
        <v>43798</v>
      </c>
      <c r="L164" s="104">
        <f t="shared" si="206"/>
        <v>43808</v>
      </c>
      <c r="M164" s="106">
        <f t="shared" si="206"/>
        <v>43848</v>
      </c>
      <c r="N164" s="102">
        <f t="shared" si="206"/>
        <v>43858</v>
      </c>
      <c r="O164" s="102">
        <f t="shared" si="206"/>
        <v>43868</v>
      </c>
      <c r="P164" s="102">
        <f t="shared" si="206"/>
        <v>43878</v>
      </c>
      <c r="Q164" s="102">
        <f t="shared" si="206"/>
        <v>43883</v>
      </c>
      <c r="R164" s="102">
        <f t="shared" si="197"/>
        <v>43888</v>
      </c>
      <c r="S164" s="92"/>
      <c r="T164" s="102">
        <f t="shared" si="200"/>
        <v>43948</v>
      </c>
      <c r="U164" s="102">
        <f t="shared" si="171"/>
        <v>43973</v>
      </c>
      <c r="V164" s="102">
        <f t="shared" si="130"/>
        <v>43983</v>
      </c>
      <c r="W164" s="102">
        <f t="shared" si="169"/>
        <v>44003</v>
      </c>
      <c r="X164" s="102">
        <f t="shared" si="127"/>
        <v>44063</v>
      </c>
      <c r="Y164" s="116"/>
      <c r="Z164" s="116"/>
      <c r="AA164" s="116"/>
      <c r="AB164" s="107">
        <f t="shared" si="175"/>
        <v>44063</v>
      </c>
      <c r="AC164" s="47">
        <f t="shared" si="123"/>
        <v>44073</v>
      </c>
      <c r="AD164" t="s">
        <v>284</v>
      </c>
    </row>
    <row r="165" spans="1:30">
      <c r="A165" s="72" t="s">
        <v>229</v>
      </c>
      <c r="B165" s="72"/>
      <c r="C165" s="72" t="s">
        <v>0</v>
      </c>
      <c r="D165" s="72" t="s">
        <v>71</v>
      </c>
      <c r="E165" s="127"/>
      <c r="F165" s="72" t="s">
        <v>295</v>
      </c>
      <c r="G165" s="102">
        <v>43748</v>
      </c>
      <c r="H165" s="118" t="s">
        <v>226</v>
      </c>
      <c r="I165" s="155">
        <v>43783</v>
      </c>
      <c r="J165" s="154">
        <v>43801</v>
      </c>
      <c r="K165" s="104">
        <f t="shared" ref="K165:Q165" si="207">J165+K$2</f>
        <v>43811</v>
      </c>
      <c r="L165" s="104">
        <f t="shared" si="207"/>
        <v>43821</v>
      </c>
      <c r="M165" s="106">
        <f t="shared" si="207"/>
        <v>43861</v>
      </c>
      <c r="N165" s="102">
        <f t="shared" si="207"/>
        <v>43871</v>
      </c>
      <c r="O165" s="102">
        <f t="shared" si="207"/>
        <v>43881</v>
      </c>
      <c r="P165" s="102">
        <f t="shared" si="207"/>
        <v>43891</v>
      </c>
      <c r="Q165" s="102">
        <f t="shared" si="207"/>
        <v>43896</v>
      </c>
      <c r="R165" s="102">
        <f t="shared" si="197"/>
        <v>43901</v>
      </c>
      <c r="S165" s="92"/>
      <c r="T165" s="102">
        <f t="shared" si="200"/>
        <v>43961</v>
      </c>
      <c r="U165" s="102">
        <f t="shared" si="171"/>
        <v>43986</v>
      </c>
      <c r="V165" s="102">
        <f t="shared" si="130"/>
        <v>43996</v>
      </c>
      <c r="W165" s="102">
        <f t="shared" si="169"/>
        <v>44016</v>
      </c>
      <c r="X165" s="102">
        <f t="shared" si="127"/>
        <v>44076</v>
      </c>
      <c r="Y165" s="116"/>
      <c r="Z165" s="116"/>
      <c r="AA165" s="116"/>
      <c r="AB165" s="107">
        <f t="shared" si="175"/>
        <v>44076</v>
      </c>
      <c r="AC165" s="47">
        <f t="shared" si="123"/>
        <v>44086</v>
      </c>
      <c r="AD165" t="s">
        <v>296</v>
      </c>
    </row>
    <row r="166" spans="1:30">
      <c r="A166" s="72" t="s">
        <v>229</v>
      </c>
      <c r="B166" s="72"/>
      <c r="C166" s="72" t="s">
        <v>0</v>
      </c>
      <c r="D166" s="72" t="s">
        <v>71</v>
      </c>
      <c r="E166" s="127"/>
      <c r="F166" s="72" t="s">
        <v>297</v>
      </c>
      <c r="G166" s="102">
        <v>43748</v>
      </c>
      <c r="H166" s="118"/>
      <c r="I166" s="110">
        <v>43805</v>
      </c>
      <c r="J166" s="104">
        <f t="shared" ref="J166:Q166" si="208">I166+J$2</f>
        <v>43815</v>
      </c>
      <c r="K166" s="104">
        <f t="shared" si="208"/>
        <v>43825</v>
      </c>
      <c r="L166" s="104">
        <f t="shared" si="208"/>
        <v>43835</v>
      </c>
      <c r="M166" s="106">
        <f t="shared" si="208"/>
        <v>43875</v>
      </c>
      <c r="N166" s="102">
        <f t="shared" si="208"/>
        <v>43885</v>
      </c>
      <c r="O166" s="102">
        <f t="shared" si="208"/>
        <v>43895</v>
      </c>
      <c r="P166" s="102">
        <f t="shared" si="208"/>
        <v>43905</v>
      </c>
      <c r="Q166" s="102">
        <f t="shared" si="208"/>
        <v>43910</v>
      </c>
      <c r="R166" s="102">
        <f t="shared" si="197"/>
        <v>43915</v>
      </c>
      <c r="S166" s="92"/>
      <c r="T166" s="102">
        <f t="shared" si="200"/>
        <v>43975</v>
      </c>
      <c r="U166" s="102">
        <f t="shared" si="171"/>
        <v>44000</v>
      </c>
      <c r="V166" s="102">
        <f t="shared" si="130"/>
        <v>44010</v>
      </c>
      <c r="W166" s="102">
        <f t="shared" si="169"/>
        <v>44030</v>
      </c>
      <c r="X166" s="102">
        <f t="shared" si="127"/>
        <v>44090</v>
      </c>
      <c r="Y166" s="116"/>
      <c r="Z166" s="116"/>
      <c r="AA166" s="116"/>
      <c r="AB166" s="107">
        <f t="shared" si="175"/>
        <v>44090</v>
      </c>
      <c r="AC166" s="47">
        <f t="shared" ref="AC166:AC230" si="209">AB166+AB$2</f>
        <v>44100</v>
      </c>
      <c r="AD166" t="s">
        <v>296</v>
      </c>
    </row>
    <row r="167" spans="1:30">
      <c r="A167" s="72" t="s">
        <v>229</v>
      </c>
      <c r="B167" s="72"/>
      <c r="C167" s="72" t="s">
        <v>0</v>
      </c>
      <c r="D167" s="72" t="s">
        <v>71</v>
      </c>
      <c r="E167" s="127"/>
      <c r="F167" s="72" t="s">
        <v>298</v>
      </c>
      <c r="G167" s="102">
        <v>43748</v>
      </c>
      <c r="H167" s="118"/>
      <c r="I167" s="110">
        <v>43805</v>
      </c>
      <c r="J167" s="104">
        <f t="shared" ref="J167:L167" si="210">I167+J$2</f>
        <v>43815</v>
      </c>
      <c r="K167" s="104">
        <f t="shared" si="210"/>
        <v>43825</v>
      </c>
      <c r="L167" s="104">
        <f t="shared" si="210"/>
        <v>43835</v>
      </c>
      <c r="M167" s="106">
        <f>L167+M$2</f>
        <v>43875</v>
      </c>
      <c r="N167" s="102">
        <f t="shared" ref="N167:Q167" si="211">M167+N$2</f>
        <v>43885</v>
      </c>
      <c r="O167" s="102">
        <f t="shared" si="211"/>
        <v>43895</v>
      </c>
      <c r="P167" s="102">
        <f t="shared" si="211"/>
        <v>43905</v>
      </c>
      <c r="Q167" s="102">
        <f t="shared" si="211"/>
        <v>43910</v>
      </c>
      <c r="R167" s="102">
        <f t="shared" si="197"/>
        <v>43915</v>
      </c>
      <c r="S167" s="92"/>
      <c r="T167" s="102">
        <f t="shared" si="200"/>
        <v>43975</v>
      </c>
      <c r="U167" s="102">
        <f t="shared" si="171"/>
        <v>44000</v>
      </c>
      <c r="V167" s="102">
        <f t="shared" si="130"/>
        <v>44010</v>
      </c>
      <c r="W167" s="102">
        <f t="shared" si="169"/>
        <v>44030</v>
      </c>
      <c r="X167" s="102">
        <f t="shared" si="127"/>
        <v>44090</v>
      </c>
      <c r="Y167" s="116"/>
      <c r="Z167" s="116"/>
      <c r="AA167" s="116"/>
      <c r="AB167" s="107">
        <f t="shared" si="175"/>
        <v>44090</v>
      </c>
      <c r="AC167" s="47">
        <f t="shared" si="209"/>
        <v>44100</v>
      </c>
      <c r="AD167" t="s">
        <v>296</v>
      </c>
    </row>
    <row r="168" spans="1:30">
      <c r="A168" s="72" t="s">
        <v>229</v>
      </c>
      <c r="B168" s="72"/>
      <c r="C168" s="72" t="s">
        <v>0</v>
      </c>
      <c r="D168" s="72" t="s">
        <v>154</v>
      </c>
      <c r="E168" s="127" t="s">
        <v>299</v>
      </c>
      <c r="F168" s="72" t="s">
        <v>300</v>
      </c>
      <c r="G168" s="102">
        <v>43748</v>
      </c>
      <c r="H168" s="118" t="s">
        <v>301</v>
      </c>
      <c r="I168" s="128">
        <f t="shared" ref="I168" si="212">G168+5</f>
        <v>43753</v>
      </c>
      <c r="J168" s="104">
        <f t="shared" ref="J168:Q168" si="213">I168+J$2</f>
        <v>43763</v>
      </c>
      <c r="K168" s="104">
        <f t="shared" si="213"/>
        <v>43773</v>
      </c>
      <c r="L168" s="104">
        <f t="shared" si="213"/>
        <v>43783</v>
      </c>
      <c r="M168" s="106">
        <f t="shared" si="213"/>
        <v>43823</v>
      </c>
      <c r="N168" s="102">
        <f t="shared" si="213"/>
        <v>43833</v>
      </c>
      <c r="O168" s="102">
        <f t="shared" si="213"/>
        <v>43843</v>
      </c>
      <c r="P168" s="102">
        <f t="shared" si="213"/>
        <v>43853</v>
      </c>
      <c r="Q168" s="102">
        <f t="shared" si="213"/>
        <v>43858</v>
      </c>
      <c r="R168" s="102">
        <f t="shared" si="197"/>
        <v>43863</v>
      </c>
      <c r="S168" s="92"/>
      <c r="T168" s="102">
        <f t="shared" si="200"/>
        <v>43923</v>
      </c>
      <c r="U168" s="102">
        <f t="shared" si="171"/>
        <v>43948</v>
      </c>
      <c r="V168" s="102">
        <f t="shared" si="130"/>
        <v>43958</v>
      </c>
      <c r="W168" s="102">
        <f t="shared" si="169"/>
        <v>43978</v>
      </c>
      <c r="X168" s="102">
        <f t="shared" si="127"/>
        <v>44038</v>
      </c>
      <c r="Y168" s="116"/>
      <c r="Z168" s="116"/>
      <c r="AA168" s="116"/>
      <c r="AB168" s="107">
        <f t="shared" si="175"/>
        <v>44038</v>
      </c>
      <c r="AC168" s="47">
        <f t="shared" si="209"/>
        <v>44048</v>
      </c>
      <c r="AD168" t="s">
        <v>296</v>
      </c>
    </row>
    <row r="169" spans="1:30">
      <c r="A169" s="72" t="s">
        <v>229</v>
      </c>
      <c r="B169" s="72"/>
      <c r="C169" s="72" t="s">
        <v>0</v>
      </c>
      <c r="D169" s="72" t="s">
        <v>154</v>
      </c>
      <c r="E169" s="127"/>
      <c r="F169" s="72" t="s">
        <v>302</v>
      </c>
      <c r="G169" s="102">
        <v>43748</v>
      </c>
      <c r="H169" s="118" t="s">
        <v>303</v>
      </c>
      <c r="I169" s="126">
        <v>43875</v>
      </c>
      <c r="J169" s="104">
        <f t="shared" ref="J169:Q169" si="214">I169+J$2</f>
        <v>43885</v>
      </c>
      <c r="K169" s="104">
        <f t="shared" si="214"/>
        <v>43895</v>
      </c>
      <c r="L169" s="104">
        <f t="shared" si="214"/>
        <v>43905</v>
      </c>
      <c r="M169" s="106">
        <f t="shared" si="214"/>
        <v>43945</v>
      </c>
      <c r="N169" s="102">
        <f t="shared" si="214"/>
        <v>43955</v>
      </c>
      <c r="O169" s="102">
        <f t="shared" si="214"/>
        <v>43965</v>
      </c>
      <c r="P169" s="102">
        <f t="shared" si="214"/>
        <v>43975</v>
      </c>
      <c r="Q169" s="102">
        <f t="shared" si="214"/>
        <v>43980</v>
      </c>
      <c r="R169" s="102">
        <f t="shared" si="197"/>
        <v>43985</v>
      </c>
      <c r="S169" s="92"/>
      <c r="T169" s="102">
        <f t="shared" si="200"/>
        <v>44045</v>
      </c>
      <c r="U169" s="102">
        <f t="shared" si="171"/>
        <v>44070</v>
      </c>
      <c r="V169" s="102">
        <f t="shared" si="130"/>
        <v>44080</v>
      </c>
      <c r="W169" s="102">
        <f t="shared" si="169"/>
        <v>44100</v>
      </c>
      <c r="X169" s="102">
        <f t="shared" si="127"/>
        <v>44160</v>
      </c>
      <c r="Y169" s="116"/>
      <c r="Z169" s="116"/>
      <c r="AA169" s="116"/>
      <c r="AB169" s="107">
        <f t="shared" si="175"/>
        <v>44160</v>
      </c>
      <c r="AC169" s="47">
        <f t="shared" si="209"/>
        <v>44170</v>
      </c>
      <c r="AD169" t="s">
        <v>304</v>
      </c>
    </row>
    <row r="170" spans="1:30">
      <c r="A170" s="72" t="s">
        <v>229</v>
      </c>
      <c r="B170" s="72"/>
      <c r="C170" s="72" t="s">
        <v>0</v>
      </c>
      <c r="D170" s="72" t="s">
        <v>154</v>
      </c>
      <c r="E170" s="127"/>
      <c r="F170" s="72" t="s">
        <v>305</v>
      </c>
      <c r="G170" s="102">
        <v>43748</v>
      </c>
      <c r="H170" s="118" t="s">
        <v>306</v>
      </c>
      <c r="I170" s="126">
        <v>43875</v>
      </c>
      <c r="J170" s="104">
        <f t="shared" ref="J170:Q170" si="215">I170+J$2</f>
        <v>43885</v>
      </c>
      <c r="K170" s="104">
        <f t="shared" si="215"/>
        <v>43895</v>
      </c>
      <c r="L170" s="104">
        <f t="shared" si="215"/>
        <v>43905</v>
      </c>
      <c r="M170" s="106">
        <f t="shared" si="215"/>
        <v>43945</v>
      </c>
      <c r="N170" s="102">
        <f t="shared" si="215"/>
        <v>43955</v>
      </c>
      <c r="O170" s="102">
        <f t="shared" si="215"/>
        <v>43965</v>
      </c>
      <c r="P170" s="102">
        <f t="shared" si="215"/>
        <v>43975</v>
      </c>
      <c r="Q170" s="102">
        <f t="shared" si="215"/>
        <v>43980</v>
      </c>
      <c r="R170" s="102">
        <f t="shared" si="197"/>
        <v>43985</v>
      </c>
      <c r="S170" s="92"/>
      <c r="T170" s="102">
        <f t="shared" si="200"/>
        <v>44045</v>
      </c>
      <c r="U170" s="102">
        <f t="shared" si="171"/>
        <v>44070</v>
      </c>
      <c r="V170" s="102">
        <f t="shared" si="130"/>
        <v>44080</v>
      </c>
      <c r="W170" s="102">
        <f t="shared" si="169"/>
        <v>44100</v>
      </c>
      <c r="X170" s="102">
        <f t="shared" si="169"/>
        <v>44160</v>
      </c>
      <c r="Y170" s="116"/>
      <c r="Z170" s="116"/>
      <c r="AA170" s="116"/>
      <c r="AB170" s="107">
        <f t="shared" si="175"/>
        <v>44160</v>
      </c>
      <c r="AC170" s="47">
        <f t="shared" si="209"/>
        <v>44170</v>
      </c>
      <c r="AD170" t="s">
        <v>304</v>
      </c>
    </row>
    <row r="171" spans="1:30">
      <c r="A171" s="72" t="s">
        <v>229</v>
      </c>
      <c r="B171" s="72"/>
      <c r="C171" s="72" t="s">
        <v>0</v>
      </c>
      <c r="D171" s="72" t="s">
        <v>154</v>
      </c>
      <c r="E171" s="127"/>
      <c r="F171" s="72" t="s">
        <v>307</v>
      </c>
      <c r="G171" s="102">
        <v>43748</v>
      </c>
      <c r="H171" s="118" t="s">
        <v>306</v>
      </c>
      <c r="I171" s="126">
        <v>43875</v>
      </c>
      <c r="J171" s="104">
        <f t="shared" ref="J171:Q171" si="216">I171+J$2</f>
        <v>43885</v>
      </c>
      <c r="K171" s="104">
        <f t="shared" si="216"/>
        <v>43895</v>
      </c>
      <c r="L171" s="104">
        <f t="shared" si="216"/>
        <v>43905</v>
      </c>
      <c r="M171" s="106">
        <f t="shared" si="216"/>
        <v>43945</v>
      </c>
      <c r="N171" s="102">
        <f t="shared" si="216"/>
        <v>43955</v>
      </c>
      <c r="O171" s="102">
        <f t="shared" si="216"/>
        <v>43965</v>
      </c>
      <c r="P171" s="102">
        <f t="shared" si="216"/>
        <v>43975</v>
      </c>
      <c r="Q171" s="102">
        <f t="shared" si="216"/>
        <v>43980</v>
      </c>
      <c r="R171" s="102">
        <f t="shared" si="197"/>
        <v>43985</v>
      </c>
      <c r="S171" s="92"/>
      <c r="T171" s="102">
        <f t="shared" si="200"/>
        <v>44045</v>
      </c>
      <c r="U171" s="102">
        <f t="shared" si="171"/>
        <v>44070</v>
      </c>
      <c r="V171" s="102">
        <f t="shared" si="130"/>
        <v>44080</v>
      </c>
      <c r="W171" s="102">
        <f t="shared" si="169"/>
        <v>44100</v>
      </c>
      <c r="X171" s="102">
        <f t="shared" si="169"/>
        <v>44160</v>
      </c>
      <c r="Y171" s="116"/>
      <c r="Z171" s="116"/>
      <c r="AA171" s="116"/>
      <c r="AB171" s="107">
        <f t="shared" si="175"/>
        <v>44160</v>
      </c>
      <c r="AC171" s="47">
        <f t="shared" si="209"/>
        <v>44170</v>
      </c>
      <c r="AD171" t="s">
        <v>304</v>
      </c>
    </row>
    <row r="172" spans="1:30">
      <c r="A172" s="72" t="s">
        <v>229</v>
      </c>
      <c r="B172" s="72"/>
      <c r="C172" s="72" t="s">
        <v>0</v>
      </c>
      <c r="D172" s="72" t="s">
        <v>154</v>
      </c>
      <c r="E172" s="127"/>
      <c r="F172" s="72" t="s">
        <v>308</v>
      </c>
      <c r="G172" s="102">
        <v>43748</v>
      </c>
      <c r="H172" s="118" t="s">
        <v>306</v>
      </c>
      <c r="I172" s="126">
        <v>43875</v>
      </c>
      <c r="J172" s="104">
        <f t="shared" ref="J172:Q172" si="217">I172+J$2</f>
        <v>43885</v>
      </c>
      <c r="K172" s="104">
        <f t="shared" si="217"/>
        <v>43895</v>
      </c>
      <c r="L172" s="104">
        <f t="shared" si="217"/>
        <v>43905</v>
      </c>
      <c r="M172" s="106">
        <f t="shared" si="217"/>
        <v>43945</v>
      </c>
      <c r="N172" s="102">
        <f t="shared" si="217"/>
        <v>43955</v>
      </c>
      <c r="O172" s="102">
        <f t="shared" si="217"/>
        <v>43965</v>
      </c>
      <c r="P172" s="102">
        <f t="shared" si="217"/>
        <v>43975</v>
      </c>
      <c r="Q172" s="102">
        <f t="shared" si="217"/>
        <v>43980</v>
      </c>
      <c r="R172" s="102">
        <f t="shared" si="197"/>
        <v>43985</v>
      </c>
      <c r="S172" s="92"/>
      <c r="T172" s="102">
        <f t="shared" si="200"/>
        <v>44045</v>
      </c>
      <c r="U172" s="102">
        <f t="shared" si="171"/>
        <v>44070</v>
      </c>
      <c r="V172" s="102">
        <f t="shared" si="130"/>
        <v>44080</v>
      </c>
      <c r="W172" s="102">
        <f t="shared" si="169"/>
        <v>44100</v>
      </c>
      <c r="X172" s="102">
        <f t="shared" si="169"/>
        <v>44160</v>
      </c>
      <c r="Y172" s="116"/>
      <c r="Z172" s="116"/>
      <c r="AA172" s="116"/>
      <c r="AB172" s="107">
        <f t="shared" si="175"/>
        <v>44160</v>
      </c>
      <c r="AC172" s="47">
        <f t="shared" si="209"/>
        <v>44170</v>
      </c>
      <c r="AD172" t="s">
        <v>304</v>
      </c>
    </row>
    <row r="173" spans="1:30">
      <c r="A173" s="72" t="s">
        <v>229</v>
      </c>
      <c r="B173" s="72"/>
      <c r="C173" s="72" t="s">
        <v>0</v>
      </c>
      <c r="D173" s="72" t="s">
        <v>154</v>
      </c>
      <c r="E173" s="127"/>
      <c r="F173" s="72" t="s">
        <v>309</v>
      </c>
      <c r="G173" s="102">
        <v>43748</v>
      </c>
      <c r="H173" s="118" t="s">
        <v>310</v>
      </c>
      <c r="I173" s="126">
        <v>43802</v>
      </c>
      <c r="J173" s="104">
        <f t="shared" ref="J173:Q173" si="218">I173+J$2</f>
        <v>43812</v>
      </c>
      <c r="K173" s="104">
        <f t="shared" si="218"/>
        <v>43822</v>
      </c>
      <c r="L173" s="104">
        <f t="shared" si="218"/>
        <v>43832</v>
      </c>
      <c r="M173" s="106">
        <f t="shared" si="218"/>
        <v>43872</v>
      </c>
      <c r="N173" s="102">
        <f t="shared" si="218"/>
        <v>43882</v>
      </c>
      <c r="O173" s="102">
        <f t="shared" si="218"/>
        <v>43892</v>
      </c>
      <c r="P173" s="102">
        <f t="shared" si="218"/>
        <v>43902</v>
      </c>
      <c r="Q173" s="102">
        <f t="shared" si="218"/>
        <v>43907</v>
      </c>
      <c r="R173" s="102">
        <f t="shared" si="197"/>
        <v>43912</v>
      </c>
      <c r="S173" s="92"/>
      <c r="T173" s="102">
        <f t="shared" si="200"/>
        <v>43972</v>
      </c>
      <c r="U173" s="102">
        <f t="shared" si="171"/>
        <v>43997</v>
      </c>
      <c r="V173" s="102">
        <f t="shared" si="130"/>
        <v>44007</v>
      </c>
      <c r="W173" s="102">
        <f t="shared" si="169"/>
        <v>44027</v>
      </c>
      <c r="X173" s="102">
        <f t="shared" si="169"/>
        <v>44087</v>
      </c>
      <c r="Y173" s="116"/>
      <c r="Z173" s="116"/>
      <c r="AA173" s="116"/>
      <c r="AB173" s="107">
        <f t="shared" si="175"/>
        <v>44087</v>
      </c>
      <c r="AC173" s="47">
        <f t="shared" si="209"/>
        <v>44097</v>
      </c>
      <c r="AD173" t="s">
        <v>304</v>
      </c>
    </row>
    <row r="174" spans="1:30">
      <c r="A174" s="72" t="s">
        <v>229</v>
      </c>
      <c r="B174" s="72"/>
      <c r="C174" s="72" t="s">
        <v>0</v>
      </c>
      <c r="D174" s="72" t="s">
        <v>154</v>
      </c>
      <c r="E174" s="127"/>
      <c r="F174" s="72" t="s">
        <v>311</v>
      </c>
      <c r="G174" s="102">
        <v>43748</v>
      </c>
      <c r="H174" s="128" t="s">
        <v>312</v>
      </c>
      <c r="I174" s="128">
        <v>43860</v>
      </c>
      <c r="J174" s="104">
        <f t="shared" ref="J174:Q174" si="219">I174+J$2</f>
        <v>43870</v>
      </c>
      <c r="K174" s="104">
        <f t="shared" si="219"/>
        <v>43880</v>
      </c>
      <c r="L174" s="104">
        <f t="shared" si="219"/>
        <v>43890</v>
      </c>
      <c r="M174" s="106">
        <f t="shared" si="219"/>
        <v>43930</v>
      </c>
      <c r="N174" s="102">
        <f t="shared" si="219"/>
        <v>43940</v>
      </c>
      <c r="O174" s="102">
        <f t="shared" si="219"/>
        <v>43950</v>
      </c>
      <c r="P174" s="102">
        <f t="shared" si="219"/>
        <v>43960</v>
      </c>
      <c r="Q174" s="102">
        <f t="shared" si="219"/>
        <v>43965</v>
      </c>
      <c r="R174" s="102">
        <f t="shared" si="197"/>
        <v>43970</v>
      </c>
      <c r="S174" s="92"/>
      <c r="T174" s="102">
        <f t="shared" si="200"/>
        <v>44030</v>
      </c>
      <c r="U174" s="102">
        <f t="shared" si="171"/>
        <v>44055</v>
      </c>
      <c r="V174" s="102">
        <f t="shared" si="130"/>
        <v>44065</v>
      </c>
      <c r="W174" s="102">
        <f t="shared" si="169"/>
        <v>44085</v>
      </c>
      <c r="X174" s="102">
        <f t="shared" si="169"/>
        <v>44145</v>
      </c>
      <c r="Y174" s="116"/>
      <c r="Z174" s="116"/>
      <c r="AA174" s="116"/>
      <c r="AB174" s="107">
        <f t="shared" si="175"/>
        <v>44145</v>
      </c>
      <c r="AC174" s="47">
        <f t="shared" si="209"/>
        <v>44155</v>
      </c>
      <c r="AD174" t="s">
        <v>304</v>
      </c>
    </row>
    <row r="175" spans="1:30">
      <c r="A175" s="72" t="s">
        <v>229</v>
      </c>
      <c r="B175" s="72"/>
      <c r="C175" s="72" t="s">
        <v>0</v>
      </c>
      <c r="D175" s="72" t="s">
        <v>154</v>
      </c>
      <c r="E175" s="127" t="s">
        <v>299</v>
      </c>
      <c r="F175" s="72" t="s">
        <v>313</v>
      </c>
      <c r="G175" s="102">
        <v>43748</v>
      </c>
      <c r="H175" s="118" t="s">
        <v>207</v>
      </c>
      <c r="I175" s="110">
        <v>43775</v>
      </c>
      <c r="J175" s="138">
        <v>43789</v>
      </c>
      <c r="K175" s="104">
        <f t="shared" ref="K175:Q175" si="220">J175+K$2</f>
        <v>43799</v>
      </c>
      <c r="L175" s="104">
        <f t="shared" si="220"/>
        <v>43809</v>
      </c>
      <c r="M175" s="106">
        <f t="shared" si="220"/>
        <v>43849</v>
      </c>
      <c r="N175" s="102">
        <f t="shared" si="220"/>
        <v>43859</v>
      </c>
      <c r="O175" s="102">
        <f t="shared" si="220"/>
        <v>43869</v>
      </c>
      <c r="P175" s="102">
        <f t="shared" si="220"/>
        <v>43879</v>
      </c>
      <c r="Q175" s="102">
        <f t="shared" si="220"/>
        <v>43884</v>
      </c>
      <c r="R175" s="102">
        <f t="shared" si="197"/>
        <v>43889</v>
      </c>
      <c r="S175" s="92"/>
      <c r="T175" s="102">
        <f t="shared" si="200"/>
        <v>43949</v>
      </c>
      <c r="U175" s="102">
        <f t="shared" si="171"/>
        <v>43974</v>
      </c>
      <c r="V175" s="102">
        <f t="shared" ref="V175:X217" si="221">U175+U$2</f>
        <v>43984</v>
      </c>
      <c r="W175" s="102">
        <f t="shared" si="169"/>
        <v>44004</v>
      </c>
      <c r="X175" s="102">
        <f t="shared" si="169"/>
        <v>44064</v>
      </c>
      <c r="Y175" s="116"/>
      <c r="Z175" s="116"/>
      <c r="AA175" s="116"/>
      <c r="AB175" s="107">
        <f t="shared" si="175"/>
        <v>44064</v>
      </c>
      <c r="AC175" s="47">
        <f t="shared" si="209"/>
        <v>44074</v>
      </c>
      <c r="AD175" t="s">
        <v>296</v>
      </c>
    </row>
    <row r="176" spans="1:30">
      <c r="A176" s="72" t="s">
        <v>229</v>
      </c>
      <c r="B176" s="72"/>
      <c r="C176" s="72" t="s">
        <v>0</v>
      </c>
      <c r="D176" s="72" t="s">
        <v>154</v>
      </c>
      <c r="E176" s="127" t="s">
        <v>299</v>
      </c>
      <c r="F176" s="72" t="s">
        <v>314</v>
      </c>
      <c r="G176" s="102">
        <v>43748</v>
      </c>
      <c r="H176" s="128" t="s">
        <v>315</v>
      </c>
      <c r="I176" s="128">
        <v>43860</v>
      </c>
      <c r="J176" s="104">
        <f t="shared" ref="J176:Q177" si="222">I176+J$2</f>
        <v>43870</v>
      </c>
      <c r="K176" s="104">
        <f t="shared" si="222"/>
        <v>43880</v>
      </c>
      <c r="L176" s="104">
        <f t="shared" si="222"/>
        <v>43890</v>
      </c>
      <c r="M176" s="106">
        <f t="shared" si="222"/>
        <v>43930</v>
      </c>
      <c r="N176" s="102">
        <f t="shared" si="222"/>
        <v>43940</v>
      </c>
      <c r="O176" s="102">
        <f t="shared" si="222"/>
        <v>43950</v>
      </c>
      <c r="P176" s="102">
        <f t="shared" si="222"/>
        <v>43960</v>
      </c>
      <c r="Q176" s="102">
        <f t="shared" si="222"/>
        <v>43965</v>
      </c>
      <c r="R176" s="102">
        <f t="shared" si="197"/>
        <v>43970</v>
      </c>
      <c r="S176" s="92"/>
      <c r="T176" s="102">
        <f t="shared" si="200"/>
        <v>44030</v>
      </c>
      <c r="U176" s="102">
        <f t="shared" si="171"/>
        <v>44055</v>
      </c>
      <c r="V176" s="102">
        <f t="shared" si="221"/>
        <v>44065</v>
      </c>
      <c r="W176" s="102">
        <f t="shared" si="169"/>
        <v>44085</v>
      </c>
      <c r="X176" s="102">
        <f t="shared" si="169"/>
        <v>44145</v>
      </c>
      <c r="Y176" s="116"/>
      <c r="Z176" s="116"/>
      <c r="AA176" s="116"/>
      <c r="AB176" s="107">
        <f t="shared" si="175"/>
        <v>44145</v>
      </c>
      <c r="AC176" s="47">
        <f t="shared" si="209"/>
        <v>44155</v>
      </c>
      <c r="AD176" t="s">
        <v>296</v>
      </c>
    </row>
    <row r="177" spans="1:30">
      <c r="A177" s="72" t="s">
        <v>229</v>
      </c>
      <c r="B177" s="72">
        <v>2</v>
      </c>
      <c r="C177" s="72" t="s">
        <v>186</v>
      </c>
      <c r="D177" s="72" t="s">
        <v>316</v>
      </c>
      <c r="E177" s="127"/>
      <c r="F177" s="72" t="s">
        <v>317</v>
      </c>
      <c r="G177" s="102">
        <v>43748</v>
      </c>
      <c r="H177" s="118"/>
      <c r="I177" s="110">
        <v>43748</v>
      </c>
      <c r="J177" s="111">
        <v>43766</v>
      </c>
      <c r="K177" s="104"/>
      <c r="L177" s="104"/>
      <c r="M177" s="106">
        <f>J177+M$2</f>
        <v>43806</v>
      </c>
      <c r="N177" s="102">
        <f t="shared" si="222"/>
        <v>43816</v>
      </c>
      <c r="O177" s="102">
        <f t="shared" si="222"/>
        <v>43826</v>
      </c>
      <c r="P177" s="102">
        <f t="shared" si="222"/>
        <v>43836</v>
      </c>
      <c r="Q177" s="102">
        <f t="shared" si="222"/>
        <v>43841</v>
      </c>
      <c r="R177" s="102">
        <f t="shared" si="197"/>
        <v>43846</v>
      </c>
      <c r="S177" s="92"/>
      <c r="T177" s="102">
        <f t="shared" si="200"/>
        <v>43906</v>
      </c>
      <c r="U177" s="102">
        <f t="shared" ref="U177" si="223">T177+S$2</f>
        <v>43931</v>
      </c>
      <c r="V177" s="102">
        <f t="shared" si="221"/>
        <v>43941</v>
      </c>
      <c r="W177" s="102">
        <f t="shared" ref="W177" si="224">V177+V$2</f>
        <v>43961</v>
      </c>
      <c r="X177" s="102">
        <f t="shared" si="169"/>
        <v>44021</v>
      </c>
      <c r="Y177" s="116"/>
      <c r="Z177" s="116"/>
      <c r="AA177" s="116"/>
      <c r="AB177" s="107">
        <f t="shared" ref="AB177" si="225">W177+W$2</f>
        <v>44021</v>
      </c>
      <c r="AC177" s="47">
        <f t="shared" si="209"/>
        <v>44031</v>
      </c>
      <c r="AD177" t="s">
        <v>252</v>
      </c>
    </row>
    <row r="178" spans="1:30">
      <c r="A178" s="72" t="s">
        <v>229</v>
      </c>
      <c r="B178" s="72">
        <v>2</v>
      </c>
      <c r="C178" s="72" t="s">
        <v>186</v>
      </c>
      <c r="D178" s="72" t="s">
        <v>31</v>
      </c>
      <c r="E178" s="127" t="s">
        <v>230</v>
      </c>
      <c r="F178" s="72" t="s">
        <v>318</v>
      </c>
      <c r="G178" s="102">
        <v>43748</v>
      </c>
      <c r="H178" s="118" t="s">
        <v>319</v>
      </c>
      <c r="I178" s="110"/>
      <c r="J178" s="111"/>
      <c r="K178" s="111"/>
      <c r="L178" s="112"/>
      <c r="M178" s="129">
        <v>43819</v>
      </c>
      <c r="N178" s="102">
        <f t="shared" ref="N178:Q178" si="226">M178+N$2</f>
        <v>43829</v>
      </c>
      <c r="O178" s="102">
        <f t="shared" si="226"/>
        <v>43839</v>
      </c>
      <c r="P178" s="102">
        <f t="shared" si="226"/>
        <v>43849</v>
      </c>
      <c r="Q178" s="102">
        <f t="shared" si="226"/>
        <v>43854</v>
      </c>
      <c r="R178" s="102">
        <f t="shared" si="197"/>
        <v>43859</v>
      </c>
      <c r="S178" s="92"/>
      <c r="T178" s="102">
        <f t="shared" si="200"/>
        <v>43919</v>
      </c>
      <c r="U178" s="102">
        <f t="shared" si="171"/>
        <v>43944</v>
      </c>
      <c r="V178" s="102">
        <f t="shared" si="221"/>
        <v>43954</v>
      </c>
      <c r="W178" s="102">
        <f t="shared" si="169"/>
        <v>43974</v>
      </c>
      <c r="X178" s="102">
        <f t="shared" si="169"/>
        <v>44034</v>
      </c>
      <c r="Y178" s="116"/>
      <c r="Z178" s="116"/>
      <c r="AA178" s="116"/>
      <c r="AB178" s="107">
        <f t="shared" si="175"/>
        <v>44034</v>
      </c>
      <c r="AC178" s="47">
        <f t="shared" si="209"/>
        <v>44044</v>
      </c>
      <c r="AD178" t="s">
        <v>252</v>
      </c>
    </row>
    <row r="179" spans="1:30">
      <c r="A179" s="72" t="s">
        <v>229</v>
      </c>
      <c r="B179" s="72"/>
      <c r="C179" s="72" t="s">
        <v>186</v>
      </c>
      <c r="D179" s="72" t="s">
        <v>31</v>
      </c>
      <c r="E179" s="127"/>
      <c r="F179" s="72" t="s">
        <v>320</v>
      </c>
      <c r="G179" s="102">
        <v>43748</v>
      </c>
      <c r="H179" s="118" t="s">
        <v>319</v>
      </c>
      <c r="I179" s="110"/>
      <c r="J179" s="111"/>
      <c r="K179" s="111"/>
      <c r="L179" s="112"/>
      <c r="M179" s="129">
        <v>43819</v>
      </c>
      <c r="N179" s="102">
        <f t="shared" ref="N179:Q179" si="227">M179+N$2</f>
        <v>43829</v>
      </c>
      <c r="O179" s="102">
        <f t="shared" si="227"/>
        <v>43839</v>
      </c>
      <c r="P179" s="102">
        <f t="shared" si="227"/>
        <v>43849</v>
      </c>
      <c r="Q179" s="102">
        <f t="shared" si="227"/>
        <v>43854</v>
      </c>
      <c r="R179" s="108">
        <f t="shared" ref="R179" si="228">Q179+45</f>
        <v>43899</v>
      </c>
      <c r="S179" s="92"/>
      <c r="T179" s="102">
        <f t="shared" ref="T179:T217" si="229">R179+R$2</f>
        <v>43959</v>
      </c>
      <c r="U179" s="102">
        <f t="shared" si="171"/>
        <v>43984</v>
      </c>
      <c r="V179" s="102">
        <f t="shared" si="221"/>
        <v>43994</v>
      </c>
      <c r="W179" s="102">
        <f t="shared" si="169"/>
        <v>44014</v>
      </c>
      <c r="X179" s="102">
        <f t="shared" si="169"/>
        <v>44074</v>
      </c>
      <c r="Y179" s="116"/>
      <c r="Z179" s="116"/>
      <c r="AA179" s="116"/>
      <c r="AB179" s="107">
        <f t="shared" ref="AB179" si="230">W179+10</f>
        <v>44024</v>
      </c>
      <c r="AC179" s="47">
        <f t="shared" si="209"/>
        <v>44034</v>
      </c>
      <c r="AD179" t="s">
        <v>256</v>
      </c>
    </row>
    <row r="180" spans="1:30">
      <c r="A180" s="72" t="s">
        <v>229</v>
      </c>
      <c r="B180" s="72"/>
      <c r="C180" s="72" t="s">
        <v>186</v>
      </c>
      <c r="D180" s="72" t="s">
        <v>31</v>
      </c>
      <c r="E180" s="127"/>
      <c r="F180" s="72" t="s">
        <v>321</v>
      </c>
      <c r="G180" s="102">
        <v>43748</v>
      </c>
      <c r="H180" s="118" t="s">
        <v>319</v>
      </c>
      <c r="I180" s="110"/>
      <c r="J180" s="111"/>
      <c r="K180" s="111"/>
      <c r="L180" s="112"/>
      <c r="M180" s="129">
        <v>43819</v>
      </c>
      <c r="N180" s="102">
        <f t="shared" ref="N180:Q180" si="231">M180+N$2</f>
        <v>43829</v>
      </c>
      <c r="O180" s="102">
        <f t="shared" si="231"/>
        <v>43839</v>
      </c>
      <c r="P180" s="102">
        <f t="shared" si="231"/>
        <v>43849</v>
      </c>
      <c r="Q180" s="102">
        <f t="shared" si="231"/>
        <v>43854</v>
      </c>
      <c r="R180" s="102">
        <f t="shared" ref="R180:R212" si="232">Q180+Q$2</f>
        <v>43859</v>
      </c>
      <c r="S180" s="92"/>
      <c r="T180" s="102">
        <f t="shared" si="229"/>
        <v>43919</v>
      </c>
      <c r="U180" s="102">
        <f t="shared" si="171"/>
        <v>43944</v>
      </c>
      <c r="V180" s="102">
        <f t="shared" si="221"/>
        <v>43954</v>
      </c>
      <c r="W180" s="102">
        <f t="shared" si="169"/>
        <v>43974</v>
      </c>
      <c r="X180" s="102">
        <f t="shared" si="169"/>
        <v>44034</v>
      </c>
      <c r="Y180" s="116"/>
      <c r="Z180" s="116"/>
      <c r="AA180" s="116"/>
      <c r="AB180" s="107">
        <f t="shared" ref="AB180:AB190" si="233">W180+W$2</f>
        <v>44034</v>
      </c>
      <c r="AC180" s="47">
        <f t="shared" si="209"/>
        <v>44044</v>
      </c>
      <c r="AD180" t="s">
        <v>256</v>
      </c>
    </row>
    <row r="181" spans="1:30">
      <c r="A181" s="72" t="s">
        <v>229</v>
      </c>
      <c r="B181" s="72"/>
      <c r="C181" s="72" t="s">
        <v>186</v>
      </c>
      <c r="D181" s="72" t="s">
        <v>31</v>
      </c>
      <c r="E181" s="127"/>
      <c r="F181" s="72" t="s">
        <v>322</v>
      </c>
      <c r="G181" s="102">
        <v>43748</v>
      </c>
      <c r="H181" s="118" t="s">
        <v>319</v>
      </c>
      <c r="I181" s="110"/>
      <c r="J181" s="111"/>
      <c r="K181" s="111"/>
      <c r="L181" s="112"/>
      <c r="M181" s="129">
        <v>43819</v>
      </c>
      <c r="N181" s="102">
        <f t="shared" ref="N181:Q181" si="234">M181+N$2</f>
        <v>43829</v>
      </c>
      <c r="O181" s="102">
        <f t="shared" si="234"/>
        <v>43839</v>
      </c>
      <c r="P181" s="102">
        <f t="shared" si="234"/>
        <v>43849</v>
      </c>
      <c r="Q181" s="102">
        <f t="shared" si="234"/>
        <v>43854</v>
      </c>
      <c r="R181" s="102">
        <f t="shared" si="232"/>
        <v>43859</v>
      </c>
      <c r="S181" s="92"/>
      <c r="T181" s="102">
        <f t="shared" si="229"/>
        <v>43919</v>
      </c>
      <c r="U181" s="102">
        <f t="shared" si="171"/>
        <v>43944</v>
      </c>
      <c r="V181" s="102">
        <f t="shared" si="221"/>
        <v>43954</v>
      </c>
      <c r="W181" s="102">
        <f t="shared" si="169"/>
        <v>43974</v>
      </c>
      <c r="X181" s="102">
        <f t="shared" si="169"/>
        <v>44034</v>
      </c>
      <c r="Y181" s="116"/>
      <c r="Z181" s="116"/>
      <c r="AA181" s="116"/>
      <c r="AB181" s="107">
        <f t="shared" si="233"/>
        <v>44034</v>
      </c>
      <c r="AC181" s="47">
        <f t="shared" si="209"/>
        <v>44044</v>
      </c>
      <c r="AD181" t="s">
        <v>256</v>
      </c>
    </row>
    <row r="182" spans="1:30">
      <c r="A182" s="72" t="s">
        <v>229</v>
      </c>
      <c r="B182" s="72"/>
      <c r="C182" s="72" t="s">
        <v>186</v>
      </c>
      <c r="D182" s="72" t="s">
        <v>31</v>
      </c>
      <c r="E182" s="127"/>
      <c r="F182" s="72" t="s">
        <v>323</v>
      </c>
      <c r="G182" s="102">
        <v>43748</v>
      </c>
      <c r="H182" s="118" t="s">
        <v>319</v>
      </c>
      <c r="I182" s="110"/>
      <c r="J182" s="111"/>
      <c r="K182" s="111"/>
      <c r="L182" s="112"/>
      <c r="M182" s="129">
        <v>43819</v>
      </c>
      <c r="N182" s="102">
        <f t="shared" ref="N182:Q182" si="235">M182+N$2</f>
        <v>43829</v>
      </c>
      <c r="O182" s="102">
        <f t="shared" si="235"/>
        <v>43839</v>
      </c>
      <c r="P182" s="102">
        <f t="shared" si="235"/>
        <v>43849</v>
      </c>
      <c r="Q182" s="102">
        <f t="shared" si="235"/>
        <v>43854</v>
      </c>
      <c r="R182" s="102">
        <f t="shared" si="232"/>
        <v>43859</v>
      </c>
      <c r="S182" s="92"/>
      <c r="T182" s="102">
        <f t="shared" si="229"/>
        <v>43919</v>
      </c>
      <c r="U182" s="102">
        <f t="shared" si="171"/>
        <v>43944</v>
      </c>
      <c r="V182" s="102">
        <f t="shared" si="221"/>
        <v>43954</v>
      </c>
      <c r="W182" s="102">
        <f t="shared" si="169"/>
        <v>43974</v>
      </c>
      <c r="X182" s="102">
        <f t="shared" si="169"/>
        <v>44034</v>
      </c>
      <c r="Y182" s="116"/>
      <c r="Z182" s="116"/>
      <c r="AA182" s="116"/>
      <c r="AB182" s="107">
        <f t="shared" si="233"/>
        <v>44034</v>
      </c>
      <c r="AC182" s="47">
        <f t="shared" si="209"/>
        <v>44044</v>
      </c>
      <c r="AD182" t="s">
        <v>256</v>
      </c>
    </row>
    <row r="183" spans="1:30">
      <c r="A183" s="72" t="s">
        <v>229</v>
      </c>
      <c r="B183" s="72"/>
      <c r="C183" s="72" t="s">
        <v>186</v>
      </c>
      <c r="D183" s="72" t="s">
        <v>31</v>
      </c>
      <c r="E183" s="127"/>
      <c r="F183" s="72" t="s">
        <v>324</v>
      </c>
      <c r="G183" s="102">
        <v>43748</v>
      </c>
      <c r="H183" s="118" t="s">
        <v>319</v>
      </c>
      <c r="I183" s="110"/>
      <c r="J183" s="111"/>
      <c r="K183" s="111"/>
      <c r="L183" s="112"/>
      <c r="M183" s="129">
        <v>43819</v>
      </c>
      <c r="N183" s="102">
        <f t="shared" ref="N183:Q183" si="236">M183+N$2</f>
        <v>43829</v>
      </c>
      <c r="O183" s="102">
        <f t="shared" si="236"/>
        <v>43839</v>
      </c>
      <c r="P183" s="102">
        <f t="shared" si="236"/>
        <v>43849</v>
      </c>
      <c r="Q183" s="102">
        <f t="shared" si="236"/>
        <v>43854</v>
      </c>
      <c r="R183" s="102">
        <f t="shared" si="232"/>
        <v>43859</v>
      </c>
      <c r="S183" s="92"/>
      <c r="T183" s="102">
        <f t="shared" si="229"/>
        <v>43919</v>
      </c>
      <c r="U183" s="102">
        <f t="shared" si="171"/>
        <v>43944</v>
      </c>
      <c r="V183" s="102">
        <f t="shared" si="221"/>
        <v>43954</v>
      </c>
      <c r="W183" s="102">
        <f t="shared" si="169"/>
        <v>43974</v>
      </c>
      <c r="X183" s="102">
        <f t="shared" si="169"/>
        <v>44034</v>
      </c>
      <c r="Y183" s="116"/>
      <c r="Z183" s="116"/>
      <c r="AA183" s="116"/>
      <c r="AB183" s="107">
        <f t="shared" si="233"/>
        <v>44034</v>
      </c>
      <c r="AC183" s="47">
        <f t="shared" si="209"/>
        <v>44044</v>
      </c>
      <c r="AD183" t="s">
        <v>256</v>
      </c>
    </row>
    <row r="184" spans="1:30">
      <c r="A184" s="72" t="s">
        <v>229</v>
      </c>
      <c r="B184" s="72"/>
      <c r="C184" s="72" t="s">
        <v>186</v>
      </c>
      <c r="D184" s="72" t="s">
        <v>31</v>
      </c>
      <c r="E184" s="127"/>
      <c r="F184" s="72" t="s">
        <v>325</v>
      </c>
      <c r="G184" s="102">
        <v>43748</v>
      </c>
      <c r="H184" s="118" t="s">
        <v>319</v>
      </c>
      <c r="I184" s="110"/>
      <c r="J184" s="111"/>
      <c r="K184" s="111"/>
      <c r="L184" s="112"/>
      <c r="M184" s="129">
        <v>43819</v>
      </c>
      <c r="N184" s="102">
        <f t="shared" ref="N184:Q184" si="237">M184+N$2</f>
        <v>43829</v>
      </c>
      <c r="O184" s="102">
        <f t="shared" si="237"/>
        <v>43839</v>
      </c>
      <c r="P184" s="102">
        <f t="shared" si="237"/>
        <v>43849</v>
      </c>
      <c r="Q184" s="102">
        <f t="shared" si="237"/>
        <v>43854</v>
      </c>
      <c r="R184" s="102">
        <f t="shared" si="232"/>
        <v>43859</v>
      </c>
      <c r="S184" s="92"/>
      <c r="T184" s="102">
        <f t="shared" si="229"/>
        <v>43919</v>
      </c>
      <c r="U184" s="102">
        <f t="shared" si="171"/>
        <v>43944</v>
      </c>
      <c r="V184" s="102">
        <f t="shared" si="221"/>
        <v>43954</v>
      </c>
      <c r="W184" s="102">
        <f t="shared" si="169"/>
        <v>43974</v>
      </c>
      <c r="X184" s="102">
        <f t="shared" si="169"/>
        <v>44034</v>
      </c>
      <c r="Y184" s="116"/>
      <c r="Z184" s="116"/>
      <c r="AA184" s="116"/>
      <c r="AB184" s="107">
        <f t="shared" si="233"/>
        <v>44034</v>
      </c>
      <c r="AC184" s="47">
        <f t="shared" si="209"/>
        <v>44044</v>
      </c>
      <c r="AD184" t="s">
        <v>256</v>
      </c>
    </row>
    <row r="185" spans="1:30">
      <c r="A185" s="72" t="s">
        <v>229</v>
      </c>
      <c r="B185" s="72"/>
      <c r="C185" s="72" t="s">
        <v>186</v>
      </c>
      <c r="D185" s="72" t="s">
        <v>31</v>
      </c>
      <c r="E185" s="127"/>
      <c r="F185" s="72" t="s">
        <v>326</v>
      </c>
      <c r="G185" s="102">
        <v>43748</v>
      </c>
      <c r="H185" s="118" t="s">
        <v>319</v>
      </c>
      <c r="I185" s="110"/>
      <c r="J185" s="111"/>
      <c r="K185" s="111"/>
      <c r="L185" s="112"/>
      <c r="M185" s="129">
        <v>43819</v>
      </c>
      <c r="N185" s="102">
        <f t="shared" ref="N185:Q185" si="238">M185+N$2</f>
        <v>43829</v>
      </c>
      <c r="O185" s="102">
        <f t="shared" si="238"/>
        <v>43839</v>
      </c>
      <c r="P185" s="102">
        <f t="shared" si="238"/>
        <v>43849</v>
      </c>
      <c r="Q185" s="102">
        <f t="shared" si="238"/>
        <v>43854</v>
      </c>
      <c r="R185" s="102">
        <f t="shared" si="232"/>
        <v>43859</v>
      </c>
      <c r="S185" s="92"/>
      <c r="T185" s="102">
        <f t="shared" si="229"/>
        <v>43919</v>
      </c>
      <c r="U185" s="102">
        <f t="shared" si="171"/>
        <v>43944</v>
      </c>
      <c r="V185" s="102">
        <f t="shared" si="221"/>
        <v>43954</v>
      </c>
      <c r="W185" s="102">
        <f t="shared" si="169"/>
        <v>43974</v>
      </c>
      <c r="X185" s="102">
        <f t="shared" si="169"/>
        <v>44034</v>
      </c>
      <c r="Y185" s="116"/>
      <c r="Z185" s="116"/>
      <c r="AA185" s="116"/>
      <c r="AB185" s="107">
        <f t="shared" si="233"/>
        <v>44034</v>
      </c>
      <c r="AC185" s="47">
        <f t="shared" si="209"/>
        <v>44044</v>
      </c>
      <c r="AD185" t="s">
        <v>256</v>
      </c>
    </row>
    <row r="186" spans="1:30">
      <c r="A186" s="72" t="s">
        <v>229</v>
      </c>
      <c r="B186" s="72"/>
      <c r="C186" s="72" t="s">
        <v>186</v>
      </c>
      <c r="D186" s="72" t="s">
        <v>31</v>
      </c>
      <c r="E186" s="127"/>
      <c r="F186" s="72" t="s">
        <v>327</v>
      </c>
      <c r="G186" s="102">
        <v>43748</v>
      </c>
      <c r="H186" s="118" t="s">
        <v>319</v>
      </c>
      <c r="I186" s="110"/>
      <c r="J186" s="111"/>
      <c r="K186" s="111"/>
      <c r="L186" s="112"/>
      <c r="M186" s="129">
        <v>43819</v>
      </c>
      <c r="N186" s="102">
        <f t="shared" ref="N186:Q186" si="239">M186+N$2</f>
        <v>43829</v>
      </c>
      <c r="O186" s="102">
        <f t="shared" si="239"/>
        <v>43839</v>
      </c>
      <c r="P186" s="102">
        <f t="shared" si="239"/>
        <v>43849</v>
      </c>
      <c r="Q186" s="102">
        <f t="shared" si="239"/>
        <v>43854</v>
      </c>
      <c r="R186" s="102">
        <f t="shared" si="232"/>
        <v>43859</v>
      </c>
      <c r="S186" s="92"/>
      <c r="T186" s="102">
        <f t="shared" si="229"/>
        <v>43919</v>
      </c>
      <c r="U186" s="102">
        <f t="shared" si="171"/>
        <v>43944</v>
      </c>
      <c r="V186" s="102">
        <f t="shared" si="221"/>
        <v>43954</v>
      </c>
      <c r="W186" s="102">
        <f t="shared" si="169"/>
        <v>43974</v>
      </c>
      <c r="X186" s="102">
        <f t="shared" si="169"/>
        <v>44034</v>
      </c>
      <c r="Y186" s="116"/>
      <c r="Z186" s="116"/>
      <c r="AA186" s="116"/>
      <c r="AB186" s="107">
        <f t="shared" si="233"/>
        <v>44034</v>
      </c>
      <c r="AC186" s="47">
        <f t="shared" si="209"/>
        <v>44044</v>
      </c>
      <c r="AD186" t="s">
        <v>256</v>
      </c>
    </row>
    <row r="187" spans="1:30">
      <c r="A187" s="72" t="s">
        <v>229</v>
      </c>
      <c r="B187" s="72"/>
      <c r="C187" s="72" t="s">
        <v>186</v>
      </c>
      <c r="D187" s="72" t="s">
        <v>31</v>
      </c>
      <c r="E187" s="127"/>
      <c r="F187" s="72" t="s">
        <v>328</v>
      </c>
      <c r="G187" s="102">
        <v>43748</v>
      </c>
      <c r="H187" s="118" t="s">
        <v>319</v>
      </c>
      <c r="I187" s="110"/>
      <c r="J187" s="111"/>
      <c r="K187" s="111"/>
      <c r="L187" s="112"/>
      <c r="M187" s="129">
        <v>43819</v>
      </c>
      <c r="N187" s="102">
        <f t="shared" ref="N187:Q187" si="240">M187+N$2</f>
        <v>43829</v>
      </c>
      <c r="O187" s="102">
        <f t="shared" si="240"/>
        <v>43839</v>
      </c>
      <c r="P187" s="102">
        <f t="shared" si="240"/>
        <v>43849</v>
      </c>
      <c r="Q187" s="102">
        <f t="shared" si="240"/>
        <v>43854</v>
      </c>
      <c r="R187" s="102">
        <f t="shared" si="232"/>
        <v>43859</v>
      </c>
      <c r="S187" s="92"/>
      <c r="T187" s="102">
        <f t="shared" si="229"/>
        <v>43919</v>
      </c>
      <c r="U187" s="102">
        <f t="shared" si="171"/>
        <v>43944</v>
      </c>
      <c r="V187" s="102">
        <f t="shared" si="221"/>
        <v>43954</v>
      </c>
      <c r="W187" s="102">
        <f t="shared" si="169"/>
        <v>43974</v>
      </c>
      <c r="X187" s="102">
        <f t="shared" si="169"/>
        <v>44034</v>
      </c>
      <c r="Y187" s="116"/>
      <c r="Z187" s="116"/>
      <c r="AA187" s="116"/>
      <c r="AB187" s="107">
        <f t="shared" si="233"/>
        <v>44034</v>
      </c>
      <c r="AC187" s="47">
        <f t="shared" si="209"/>
        <v>44044</v>
      </c>
      <c r="AD187" t="s">
        <v>256</v>
      </c>
    </row>
    <row r="188" spans="1:30">
      <c r="A188" s="72" t="s">
        <v>229</v>
      </c>
      <c r="B188" s="72"/>
      <c r="C188" s="72" t="s">
        <v>186</v>
      </c>
      <c r="D188" s="72" t="s">
        <v>31</v>
      </c>
      <c r="E188" s="127"/>
      <c r="F188" s="72" t="s">
        <v>329</v>
      </c>
      <c r="G188" s="102">
        <v>43748</v>
      </c>
      <c r="H188" s="118" t="s">
        <v>319</v>
      </c>
      <c r="I188" s="110"/>
      <c r="J188" s="111"/>
      <c r="K188" s="111"/>
      <c r="L188" s="112"/>
      <c r="M188" s="129">
        <v>43819</v>
      </c>
      <c r="N188" s="102">
        <f t="shared" ref="N188:Q188" si="241">M188+N$2</f>
        <v>43829</v>
      </c>
      <c r="O188" s="102">
        <f t="shared" si="241"/>
        <v>43839</v>
      </c>
      <c r="P188" s="102">
        <f t="shared" si="241"/>
        <v>43849</v>
      </c>
      <c r="Q188" s="102">
        <f t="shared" si="241"/>
        <v>43854</v>
      </c>
      <c r="R188" s="102">
        <f t="shared" si="232"/>
        <v>43859</v>
      </c>
      <c r="S188" s="92"/>
      <c r="T188" s="102">
        <f t="shared" si="229"/>
        <v>43919</v>
      </c>
      <c r="U188" s="102">
        <f t="shared" si="171"/>
        <v>43944</v>
      </c>
      <c r="V188" s="102">
        <f t="shared" si="221"/>
        <v>43954</v>
      </c>
      <c r="W188" s="102">
        <f t="shared" si="169"/>
        <v>43974</v>
      </c>
      <c r="X188" s="102">
        <f t="shared" si="169"/>
        <v>44034</v>
      </c>
      <c r="Y188" s="116"/>
      <c r="Z188" s="116"/>
      <c r="AA188" s="116"/>
      <c r="AB188" s="107">
        <f t="shared" si="233"/>
        <v>44034</v>
      </c>
      <c r="AC188" s="47">
        <f t="shared" si="209"/>
        <v>44044</v>
      </c>
      <c r="AD188" t="s">
        <v>256</v>
      </c>
    </row>
    <row r="189" spans="1:30">
      <c r="A189" s="72" t="s">
        <v>229</v>
      </c>
      <c r="B189" s="72"/>
      <c r="C189" s="72" t="s">
        <v>186</v>
      </c>
      <c r="D189" s="72" t="s">
        <v>31</v>
      </c>
      <c r="E189" s="127"/>
      <c r="F189" s="72" t="s">
        <v>330</v>
      </c>
      <c r="G189" s="102">
        <v>43748</v>
      </c>
      <c r="H189" s="118" t="s">
        <v>319</v>
      </c>
      <c r="I189" s="110"/>
      <c r="J189" s="111"/>
      <c r="K189" s="111"/>
      <c r="L189" s="112"/>
      <c r="M189" s="129">
        <v>43833</v>
      </c>
      <c r="N189" s="102">
        <f t="shared" ref="N189:Q189" si="242">M189+N$2</f>
        <v>43843</v>
      </c>
      <c r="O189" s="102">
        <f t="shared" si="242"/>
        <v>43853</v>
      </c>
      <c r="P189" s="102">
        <f t="shared" si="242"/>
        <v>43863</v>
      </c>
      <c r="Q189" s="102">
        <f t="shared" si="242"/>
        <v>43868</v>
      </c>
      <c r="R189" s="102">
        <f t="shared" si="232"/>
        <v>43873</v>
      </c>
      <c r="S189" s="92"/>
      <c r="T189" s="102">
        <f t="shared" si="229"/>
        <v>43933</v>
      </c>
      <c r="U189" s="102">
        <f t="shared" si="171"/>
        <v>43958</v>
      </c>
      <c r="V189" s="102">
        <f t="shared" si="221"/>
        <v>43968</v>
      </c>
      <c r="W189" s="102">
        <f t="shared" si="169"/>
        <v>43988</v>
      </c>
      <c r="X189" s="102">
        <f t="shared" si="169"/>
        <v>44048</v>
      </c>
      <c r="Y189" s="116"/>
      <c r="Z189" s="116"/>
      <c r="AA189" s="116"/>
      <c r="AB189" s="107">
        <f t="shared" si="233"/>
        <v>44048</v>
      </c>
      <c r="AC189" s="47">
        <f t="shared" si="209"/>
        <v>44058</v>
      </c>
      <c r="AD189" t="s">
        <v>256</v>
      </c>
    </row>
    <row r="190" spans="1:30">
      <c r="A190" s="72" t="s">
        <v>229</v>
      </c>
      <c r="B190" s="72"/>
      <c r="C190" s="72" t="s">
        <v>186</v>
      </c>
      <c r="D190" s="72" t="s">
        <v>31</v>
      </c>
      <c r="E190" s="127"/>
      <c r="F190" s="72" t="s">
        <v>331</v>
      </c>
      <c r="G190" s="102">
        <v>43748</v>
      </c>
      <c r="H190" s="118" t="s">
        <v>319</v>
      </c>
      <c r="I190" s="110"/>
      <c r="J190" s="111"/>
      <c r="K190" s="111"/>
      <c r="L190" s="112"/>
      <c r="M190" s="129">
        <v>43833</v>
      </c>
      <c r="N190" s="102">
        <f t="shared" ref="N190:Q190" si="243">M190+N$2</f>
        <v>43843</v>
      </c>
      <c r="O190" s="102">
        <f t="shared" si="243"/>
        <v>43853</v>
      </c>
      <c r="P190" s="102">
        <f t="shared" si="243"/>
        <v>43863</v>
      </c>
      <c r="Q190" s="102">
        <f t="shared" si="243"/>
        <v>43868</v>
      </c>
      <c r="R190" s="102">
        <f t="shared" si="232"/>
        <v>43873</v>
      </c>
      <c r="S190" s="92"/>
      <c r="T190" s="102">
        <f t="shared" si="229"/>
        <v>43933</v>
      </c>
      <c r="U190" s="102">
        <f t="shared" si="171"/>
        <v>43958</v>
      </c>
      <c r="V190" s="102">
        <f t="shared" si="221"/>
        <v>43968</v>
      </c>
      <c r="W190" s="102">
        <f t="shared" si="169"/>
        <v>43988</v>
      </c>
      <c r="X190" s="102">
        <f t="shared" si="169"/>
        <v>44048</v>
      </c>
      <c r="Y190" s="116"/>
      <c r="Z190" s="116"/>
      <c r="AA190" s="116"/>
      <c r="AB190" s="107">
        <f t="shared" si="233"/>
        <v>44048</v>
      </c>
      <c r="AC190" s="47">
        <f t="shared" si="209"/>
        <v>44058</v>
      </c>
      <c r="AD190" t="s">
        <v>256</v>
      </c>
    </row>
    <row r="191" spans="1:30">
      <c r="A191" s="72" t="s">
        <v>229</v>
      </c>
      <c r="B191" s="72"/>
      <c r="C191" s="72" t="s">
        <v>186</v>
      </c>
      <c r="D191" s="72" t="s">
        <v>31</v>
      </c>
      <c r="E191" s="127"/>
      <c r="F191" s="72" t="s">
        <v>332</v>
      </c>
      <c r="G191" s="102">
        <v>43748</v>
      </c>
      <c r="H191" s="118" t="s">
        <v>319</v>
      </c>
      <c r="I191" s="110"/>
      <c r="J191" s="111"/>
      <c r="K191" s="111"/>
      <c r="L191" s="112"/>
      <c r="M191" s="129">
        <v>43833</v>
      </c>
      <c r="N191" s="102">
        <f t="shared" ref="N191:Q191" si="244">M191+N$2</f>
        <v>43843</v>
      </c>
      <c r="O191" s="102">
        <f t="shared" si="244"/>
        <v>43853</v>
      </c>
      <c r="P191" s="102">
        <f t="shared" si="244"/>
        <v>43863</v>
      </c>
      <c r="Q191" s="102">
        <f t="shared" si="244"/>
        <v>43868</v>
      </c>
      <c r="R191" s="102">
        <f t="shared" si="232"/>
        <v>43873</v>
      </c>
      <c r="S191" s="92"/>
      <c r="T191" s="102">
        <f t="shared" si="229"/>
        <v>43933</v>
      </c>
      <c r="U191" s="102">
        <f t="shared" si="171"/>
        <v>43958</v>
      </c>
      <c r="V191" s="102">
        <f t="shared" si="221"/>
        <v>43968</v>
      </c>
      <c r="W191" s="102">
        <f t="shared" si="169"/>
        <v>43988</v>
      </c>
      <c r="X191" s="102">
        <f t="shared" si="169"/>
        <v>44048</v>
      </c>
      <c r="Y191" s="116"/>
      <c r="Z191" s="116"/>
      <c r="AA191" s="116"/>
      <c r="AB191" s="107">
        <f t="shared" ref="AB191:AB234" si="245">W191+W$2</f>
        <v>44048</v>
      </c>
      <c r="AC191" s="47">
        <f t="shared" si="209"/>
        <v>44058</v>
      </c>
      <c r="AD191" t="s">
        <v>256</v>
      </c>
    </row>
    <row r="192" spans="1:30">
      <c r="A192" s="72" t="s">
        <v>229</v>
      </c>
      <c r="B192" s="72"/>
      <c r="C192" s="72" t="s">
        <v>186</v>
      </c>
      <c r="D192" s="72" t="s">
        <v>31</v>
      </c>
      <c r="E192" s="127"/>
      <c r="F192" s="72" t="s">
        <v>333</v>
      </c>
      <c r="G192" s="102">
        <v>43748</v>
      </c>
      <c r="H192" s="118" t="s">
        <v>319</v>
      </c>
      <c r="I192" s="110"/>
      <c r="J192" s="111"/>
      <c r="K192" s="111"/>
      <c r="L192" s="112"/>
      <c r="M192" s="129">
        <v>43833</v>
      </c>
      <c r="N192" s="102">
        <f t="shared" ref="N192:Q192" si="246">M192+N$2</f>
        <v>43843</v>
      </c>
      <c r="O192" s="102">
        <f t="shared" si="246"/>
        <v>43853</v>
      </c>
      <c r="P192" s="102">
        <f t="shared" si="246"/>
        <v>43863</v>
      </c>
      <c r="Q192" s="102">
        <f t="shared" si="246"/>
        <v>43868</v>
      </c>
      <c r="R192" s="102">
        <f t="shared" si="232"/>
        <v>43873</v>
      </c>
      <c r="S192" s="92"/>
      <c r="T192" s="102">
        <f t="shared" si="229"/>
        <v>43933</v>
      </c>
      <c r="U192" s="102">
        <f t="shared" si="171"/>
        <v>43958</v>
      </c>
      <c r="V192" s="102">
        <f t="shared" si="221"/>
        <v>43968</v>
      </c>
      <c r="W192" s="102">
        <f t="shared" si="169"/>
        <v>43988</v>
      </c>
      <c r="X192" s="102">
        <f t="shared" si="169"/>
        <v>44048</v>
      </c>
      <c r="Y192" s="116"/>
      <c r="Z192" s="116"/>
      <c r="AA192" s="116"/>
      <c r="AB192" s="107">
        <f t="shared" si="245"/>
        <v>44048</v>
      </c>
      <c r="AC192" s="47">
        <f t="shared" si="209"/>
        <v>44058</v>
      </c>
      <c r="AD192" t="s">
        <v>256</v>
      </c>
    </row>
    <row r="193" spans="1:30">
      <c r="A193" s="72" t="s">
        <v>229</v>
      </c>
      <c r="B193" s="72"/>
      <c r="C193" s="72" t="s">
        <v>186</v>
      </c>
      <c r="D193" s="72" t="s">
        <v>31</v>
      </c>
      <c r="E193" s="127"/>
      <c r="F193" s="72" t="s">
        <v>334</v>
      </c>
      <c r="G193" s="102">
        <v>43748</v>
      </c>
      <c r="H193" s="118" t="s">
        <v>319</v>
      </c>
      <c r="I193" s="110"/>
      <c r="J193" s="111"/>
      <c r="K193" s="111"/>
      <c r="L193" s="112"/>
      <c r="M193" s="129">
        <v>43833</v>
      </c>
      <c r="N193" s="102">
        <f t="shared" ref="N193:Q193" si="247">M193+N$2</f>
        <v>43843</v>
      </c>
      <c r="O193" s="102">
        <f t="shared" si="247"/>
        <v>43853</v>
      </c>
      <c r="P193" s="102">
        <f t="shared" si="247"/>
        <v>43863</v>
      </c>
      <c r="Q193" s="102">
        <f t="shared" si="247"/>
        <v>43868</v>
      </c>
      <c r="R193" s="102">
        <f t="shared" si="232"/>
        <v>43873</v>
      </c>
      <c r="S193" s="92"/>
      <c r="T193" s="102">
        <f t="shared" si="229"/>
        <v>43933</v>
      </c>
      <c r="U193" s="102">
        <f t="shared" si="171"/>
        <v>43958</v>
      </c>
      <c r="V193" s="102">
        <f t="shared" si="221"/>
        <v>43968</v>
      </c>
      <c r="W193" s="102">
        <f t="shared" si="169"/>
        <v>43988</v>
      </c>
      <c r="X193" s="102">
        <f t="shared" si="169"/>
        <v>44048</v>
      </c>
      <c r="Y193" s="116"/>
      <c r="Z193" s="116"/>
      <c r="AA193" s="116"/>
      <c r="AB193" s="107">
        <f t="shared" si="245"/>
        <v>44048</v>
      </c>
      <c r="AC193" s="47">
        <f t="shared" si="209"/>
        <v>44058</v>
      </c>
      <c r="AD193" t="s">
        <v>256</v>
      </c>
    </row>
    <row r="194" spans="1:30">
      <c r="A194" s="72" t="s">
        <v>229</v>
      </c>
      <c r="B194" s="72"/>
      <c r="C194" s="72" t="s">
        <v>186</v>
      </c>
      <c r="D194" s="72" t="s">
        <v>31</v>
      </c>
      <c r="E194" s="127"/>
      <c r="F194" s="72" t="s">
        <v>335</v>
      </c>
      <c r="G194" s="102">
        <v>43748</v>
      </c>
      <c r="H194" s="118" t="s">
        <v>319</v>
      </c>
      <c r="I194" s="110"/>
      <c r="J194" s="111"/>
      <c r="K194" s="111"/>
      <c r="L194" s="112"/>
      <c r="M194" s="129">
        <v>43833</v>
      </c>
      <c r="N194" s="102">
        <f t="shared" ref="N194:Q194" si="248">M194+N$2</f>
        <v>43843</v>
      </c>
      <c r="O194" s="102">
        <f t="shared" si="248"/>
        <v>43853</v>
      </c>
      <c r="P194" s="102">
        <f t="shared" si="248"/>
        <v>43863</v>
      </c>
      <c r="Q194" s="102">
        <f t="shared" si="248"/>
        <v>43868</v>
      </c>
      <c r="R194" s="102">
        <f t="shared" si="232"/>
        <v>43873</v>
      </c>
      <c r="S194" s="92"/>
      <c r="T194" s="102">
        <f t="shared" si="229"/>
        <v>43933</v>
      </c>
      <c r="U194" s="102">
        <f t="shared" si="171"/>
        <v>43958</v>
      </c>
      <c r="V194" s="102">
        <f t="shared" si="221"/>
        <v>43968</v>
      </c>
      <c r="W194" s="102">
        <f t="shared" si="169"/>
        <v>43988</v>
      </c>
      <c r="X194" s="102">
        <f t="shared" si="169"/>
        <v>44048</v>
      </c>
      <c r="Y194" s="116"/>
      <c r="Z194" s="116"/>
      <c r="AA194" s="116"/>
      <c r="AB194" s="107">
        <f t="shared" si="245"/>
        <v>44048</v>
      </c>
      <c r="AC194" s="47">
        <f t="shared" si="209"/>
        <v>44058</v>
      </c>
      <c r="AD194" t="s">
        <v>256</v>
      </c>
    </row>
    <row r="195" spans="1:30">
      <c r="A195" s="72" t="s">
        <v>229</v>
      </c>
      <c r="B195" s="72"/>
      <c r="C195" s="72" t="s">
        <v>186</v>
      </c>
      <c r="D195" s="72" t="s">
        <v>31</v>
      </c>
      <c r="E195" s="127"/>
      <c r="F195" s="72" t="s">
        <v>336</v>
      </c>
      <c r="G195" s="102">
        <v>43748</v>
      </c>
      <c r="H195" s="118" t="s">
        <v>319</v>
      </c>
      <c r="I195" s="110"/>
      <c r="J195" s="111"/>
      <c r="K195" s="111"/>
      <c r="L195" s="112"/>
      <c r="M195" s="129">
        <v>43833</v>
      </c>
      <c r="N195" s="102">
        <f t="shared" ref="N195:Q195" si="249">M195+N$2</f>
        <v>43843</v>
      </c>
      <c r="O195" s="102">
        <f t="shared" si="249"/>
        <v>43853</v>
      </c>
      <c r="P195" s="102">
        <f t="shared" si="249"/>
        <v>43863</v>
      </c>
      <c r="Q195" s="102">
        <f t="shared" si="249"/>
        <v>43868</v>
      </c>
      <c r="R195" s="102">
        <f t="shared" si="232"/>
        <v>43873</v>
      </c>
      <c r="S195" s="92"/>
      <c r="T195" s="102">
        <f t="shared" si="229"/>
        <v>43933</v>
      </c>
      <c r="U195" s="102">
        <f t="shared" si="171"/>
        <v>43958</v>
      </c>
      <c r="V195" s="102">
        <f t="shared" si="221"/>
        <v>43968</v>
      </c>
      <c r="W195" s="102">
        <f t="shared" si="221"/>
        <v>43988</v>
      </c>
      <c r="X195" s="102">
        <f t="shared" si="221"/>
        <v>44048</v>
      </c>
      <c r="Y195" s="116"/>
      <c r="Z195" s="116"/>
      <c r="AA195" s="116"/>
      <c r="AB195" s="107">
        <f t="shared" si="245"/>
        <v>44048</v>
      </c>
      <c r="AC195" s="47">
        <f t="shared" si="209"/>
        <v>44058</v>
      </c>
      <c r="AD195" t="s">
        <v>232</v>
      </c>
    </row>
    <row r="196" spans="1:30">
      <c r="A196" s="72" t="s">
        <v>229</v>
      </c>
      <c r="B196" s="72"/>
      <c r="C196" s="72" t="s">
        <v>186</v>
      </c>
      <c r="D196" s="72" t="s">
        <v>31</v>
      </c>
      <c r="E196" s="127"/>
      <c r="F196" s="72" t="s">
        <v>337</v>
      </c>
      <c r="G196" s="102">
        <v>43748</v>
      </c>
      <c r="H196" s="118" t="s">
        <v>188</v>
      </c>
      <c r="I196" s="110"/>
      <c r="J196" s="111"/>
      <c r="K196" s="111"/>
      <c r="L196" s="112"/>
      <c r="M196" s="130">
        <v>43796</v>
      </c>
      <c r="N196" s="102">
        <f t="shared" ref="N196:Q196" si="250">M196+N$2</f>
        <v>43806</v>
      </c>
      <c r="O196" s="102">
        <f t="shared" si="250"/>
        <v>43816</v>
      </c>
      <c r="P196" s="102">
        <f t="shared" si="250"/>
        <v>43826</v>
      </c>
      <c r="Q196" s="102">
        <f t="shared" si="250"/>
        <v>43831</v>
      </c>
      <c r="R196" s="102">
        <f t="shared" si="232"/>
        <v>43836</v>
      </c>
      <c r="S196" s="92"/>
      <c r="T196" s="102">
        <f t="shared" si="229"/>
        <v>43896</v>
      </c>
      <c r="U196" s="102">
        <f t="shared" ref="U196:U217" si="251">T196+S$2</f>
        <v>43921</v>
      </c>
      <c r="V196" s="102">
        <f t="shared" si="221"/>
        <v>43931</v>
      </c>
      <c r="W196" s="102">
        <f t="shared" si="221"/>
        <v>43951</v>
      </c>
      <c r="X196" s="102">
        <f t="shared" si="221"/>
        <v>44011</v>
      </c>
      <c r="Y196" s="116"/>
      <c r="Z196" s="116"/>
      <c r="AA196" s="116"/>
      <c r="AB196" s="107">
        <f t="shared" si="245"/>
        <v>44011</v>
      </c>
      <c r="AC196" s="47">
        <f t="shared" si="209"/>
        <v>44021</v>
      </c>
      <c r="AD196" t="s">
        <v>236</v>
      </c>
    </row>
    <row r="197" spans="1:30">
      <c r="A197" s="72" t="s">
        <v>229</v>
      </c>
      <c r="B197" s="72"/>
      <c r="C197" s="72" t="s">
        <v>186</v>
      </c>
      <c r="D197" s="72" t="s">
        <v>31</v>
      </c>
      <c r="E197" s="127"/>
      <c r="F197" s="72" t="s">
        <v>338</v>
      </c>
      <c r="G197" s="102">
        <v>43748</v>
      </c>
      <c r="H197" s="118" t="s">
        <v>319</v>
      </c>
      <c r="I197" s="110"/>
      <c r="J197" s="111"/>
      <c r="K197" s="111"/>
      <c r="L197" s="112"/>
      <c r="M197" s="129">
        <v>43833</v>
      </c>
      <c r="N197" s="102">
        <f t="shared" ref="N197:Q197" si="252">M197+N$2</f>
        <v>43843</v>
      </c>
      <c r="O197" s="102">
        <f t="shared" si="252"/>
        <v>43853</v>
      </c>
      <c r="P197" s="102">
        <f t="shared" si="252"/>
        <v>43863</v>
      </c>
      <c r="Q197" s="102">
        <f t="shared" si="252"/>
        <v>43868</v>
      </c>
      <c r="R197" s="102">
        <f t="shared" si="232"/>
        <v>43873</v>
      </c>
      <c r="S197" s="92"/>
      <c r="T197" s="102">
        <f t="shared" si="229"/>
        <v>43933</v>
      </c>
      <c r="U197" s="102">
        <f t="shared" si="251"/>
        <v>43958</v>
      </c>
      <c r="V197" s="102">
        <f t="shared" si="221"/>
        <v>43968</v>
      </c>
      <c r="W197" s="102">
        <f t="shared" si="221"/>
        <v>43988</v>
      </c>
      <c r="X197" s="102">
        <f t="shared" si="221"/>
        <v>44048</v>
      </c>
      <c r="Y197" s="116"/>
      <c r="Z197" s="116"/>
      <c r="AA197" s="116"/>
      <c r="AB197" s="107">
        <f t="shared" si="245"/>
        <v>44048</v>
      </c>
      <c r="AC197" s="47">
        <f t="shared" si="209"/>
        <v>44058</v>
      </c>
      <c r="AD197" t="s">
        <v>234</v>
      </c>
    </row>
    <row r="198" spans="1:30">
      <c r="A198" s="72" t="s">
        <v>229</v>
      </c>
      <c r="B198" s="72"/>
      <c r="C198" s="72" t="s">
        <v>186</v>
      </c>
      <c r="D198" s="72" t="s">
        <v>31</v>
      </c>
      <c r="E198" s="127"/>
      <c r="F198" s="72" t="s">
        <v>339</v>
      </c>
      <c r="G198" s="102">
        <v>43748</v>
      </c>
      <c r="H198" s="118" t="s">
        <v>319</v>
      </c>
      <c r="I198" s="110"/>
      <c r="J198" s="111"/>
      <c r="K198" s="111"/>
      <c r="L198" s="112"/>
      <c r="M198" s="129">
        <v>43833</v>
      </c>
      <c r="N198" s="102">
        <f t="shared" ref="N198:Q198" si="253">M198+N$2</f>
        <v>43843</v>
      </c>
      <c r="O198" s="102">
        <f t="shared" si="253"/>
        <v>43853</v>
      </c>
      <c r="P198" s="102">
        <f t="shared" si="253"/>
        <v>43863</v>
      </c>
      <c r="Q198" s="102">
        <f t="shared" si="253"/>
        <v>43868</v>
      </c>
      <c r="R198" s="102">
        <f t="shared" si="232"/>
        <v>43873</v>
      </c>
      <c r="S198" s="92"/>
      <c r="T198" s="102">
        <f t="shared" si="229"/>
        <v>43933</v>
      </c>
      <c r="U198" s="102">
        <f t="shared" si="251"/>
        <v>43958</v>
      </c>
      <c r="V198" s="102">
        <f t="shared" si="221"/>
        <v>43968</v>
      </c>
      <c r="W198" s="102">
        <f t="shared" si="221"/>
        <v>43988</v>
      </c>
      <c r="X198" s="102">
        <f t="shared" si="221"/>
        <v>44048</v>
      </c>
      <c r="Y198" s="116"/>
      <c r="Z198" s="116"/>
      <c r="AA198" s="116"/>
      <c r="AB198" s="107">
        <f t="shared" si="245"/>
        <v>44048</v>
      </c>
      <c r="AC198" s="47">
        <f t="shared" si="209"/>
        <v>44058</v>
      </c>
      <c r="AD198" t="s">
        <v>234</v>
      </c>
    </row>
    <row r="199" spans="1:30">
      <c r="A199" s="72" t="s">
        <v>229</v>
      </c>
      <c r="B199" s="72"/>
      <c r="C199" s="72" t="s">
        <v>186</v>
      </c>
      <c r="D199" s="72" t="s">
        <v>31</v>
      </c>
      <c r="E199" s="127" t="s">
        <v>253</v>
      </c>
      <c r="F199" s="72" t="s">
        <v>340</v>
      </c>
      <c r="G199" s="102">
        <v>43748</v>
      </c>
      <c r="H199" s="118" t="s">
        <v>319</v>
      </c>
      <c r="I199" s="110"/>
      <c r="J199" s="111"/>
      <c r="K199" s="111"/>
      <c r="L199" s="112"/>
      <c r="M199" s="129">
        <v>43833</v>
      </c>
      <c r="N199" s="102">
        <f t="shared" ref="N199:Q199" si="254">M199+N$2</f>
        <v>43843</v>
      </c>
      <c r="O199" s="102">
        <f t="shared" si="254"/>
        <v>43853</v>
      </c>
      <c r="P199" s="102">
        <f t="shared" si="254"/>
        <v>43863</v>
      </c>
      <c r="Q199" s="102">
        <f t="shared" si="254"/>
        <v>43868</v>
      </c>
      <c r="R199" s="102">
        <f t="shared" si="232"/>
        <v>43873</v>
      </c>
      <c r="S199" s="92"/>
      <c r="T199" s="102">
        <f t="shared" si="229"/>
        <v>43933</v>
      </c>
      <c r="U199" s="102">
        <f t="shared" si="251"/>
        <v>43958</v>
      </c>
      <c r="V199" s="102">
        <f t="shared" si="221"/>
        <v>43968</v>
      </c>
      <c r="W199" s="102">
        <f t="shared" si="221"/>
        <v>43988</v>
      </c>
      <c r="X199" s="102">
        <f t="shared" si="221"/>
        <v>44048</v>
      </c>
      <c r="Y199" s="116"/>
      <c r="Z199" s="116"/>
      <c r="AA199" s="116"/>
      <c r="AB199" s="107">
        <f t="shared" si="245"/>
        <v>44048</v>
      </c>
      <c r="AC199" s="47">
        <f t="shared" si="209"/>
        <v>44058</v>
      </c>
      <c r="AD199" t="s">
        <v>252</v>
      </c>
    </row>
    <row r="200" spans="1:30">
      <c r="A200" s="72" t="s">
        <v>229</v>
      </c>
      <c r="B200" s="72"/>
      <c r="C200" s="72" t="s">
        <v>186</v>
      </c>
      <c r="D200" s="72" t="s">
        <v>71</v>
      </c>
      <c r="E200" s="127" t="s">
        <v>272</v>
      </c>
      <c r="F200" s="72" t="s">
        <v>341</v>
      </c>
      <c r="G200" s="102">
        <v>43748</v>
      </c>
      <c r="H200" s="118" t="s">
        <v>319</v>
      </c>
      <c r="I200" s="110"/>
      <c r="J200" s="111"/>
      <c r="K200" s="111"/>
      <c r="L200" s="112"/>
      <c r="M200" s="129">
        <v>43833</v>
      </c>
      <c r="N200" s="102">
        <f t="shared" ref="N200:Q200" si="255">M200+N$2</f>
        <v>43843</v>
      </c>
      <c r="O200" s="102">
        <f t="shared" si="255"/>
        <v>43853</v>
      </c>
      <c r="P200" s="102">
        <f t="shared" si="255"/>
        <v>43863</v>
      </c>
      <c r="Q200" s="102">
        <f t="shared" si="255"/>
        <v>43868</v>
      </c>
      <c r="R200" s="102">
        <f t="shared" si="232"/>
        <v>43873</v>
      </c>
      <c r="S200" s="92"/>
      <c r="T200" s="102">
        <f>R200+R$2</f>
        <v>43933</v>
      </c>
      <c r="U200" s="102">
        <f t="shared" si="251"/>
        <v>43958</v>
      </c>
      <c r="V200" s="102">
        <f t="shared" si="221"/>
        <v>43968</v>
      </c>
      <c r="W200" s="102">
        <f t="shared" si="221"/>
        <v>43988</v>
      </c>
      <c r="X200" s="102">
        <f t="shared" si="221"/>
        <v>44048</v>
      </c>
      <c r="Y200" s="116"/>
      <c r="Z200" s="116"/>
      <c r="AA200" s="116"/>
      <c r="AB200" s="107">
        <f t="shared" si="245"/>
        <v>44048</v>
      </c>
      <c r="AC200" s="47">
        <f t="shared" si="209"/>
        <v>44058</v>
      </c>
      <c r="AD200" t="s">
        <v>234</v>
      </c>
    </row>
    <row r="201" spans="1:30">
      <c r="A201" s="72" t="s">
        <v>229</v>
      </c>
      <c r="B201" s="72"/>
      <c r="C201" s="72" t="s">
        <v>186</v>
      </c>
      <c r="D201" s="72" t="s">
        <v>71</v>
      </c>
      <c r="E201" s="127"/>
      <c r="F201" s="72" t="s">
        <v>342</v>
      </c>
      <c r="G201" s="102">
        <v>43748</v>
      </c>
      <c r="H201" s="118" t="s">
        <v>319</v>
      </c>
      <c r="I201" s="110"/>
      <c r="J201" s="111"/>
      <c r="K201" s="111"/>
      <c r="L201" s="112"/>
      <c r="M201" s="129">
        <v>43833</v>
      </c>
      <c r="N201" s="102">
        <f t="shared" ref="N201:Q201" si="256">M201+N$2</f>
        <v>43843</v>
      </c>
      <c r="O201" s="102">
        <f t="shared" si="256"/>
        <v>43853</v>
      </c>
      <c r="P201" s="102">
        <f t="shared" si="256"/>
        <v>43863</v>
      </c>
      <c r="Q201" s="102">
        <f t="shared" si="256"/>
        <v>43868</v>
      </c>
      <c r="R201" s="102">
        <f t="shared" si="232"/>
        <v>43873</v>
      </c>
      <c r="S201" s="92"/>
      <c r="T201" s="102">
        <f t="shared" si="229"/>
        <v>43933</v>
      </c>
      <c r="U201" s="102">
        <f t="shared" si="251"/>
        <v>43958</v>
      </c>
      <c r="V201" s="102">
        <f t="shared" si="221"/>
        <v>43968</v>
      </c>
      <c r="W201" s="102">
        <f t="shared" si="221"/>
        <v>43988</v>
      </c>
      <c r="X201" s="102">
        <f t="shared" si="221"/>
        <v>44048</v>
      </c>
      <c r="Y201" s="116"/>
      <c r="Z201" s="116"/>
      <c r="AA201" s="116"/>
      <c r="AB201" s="107">
        <f t="shared" si="245"/>
        <v>44048</v>
      </c>
      <c r="AC201" s="47">
        <f t="shared" si="209"/>
        <v>44058</v>
      </c>
      <c r="AD201" t="s">
        <v>234</v>
      </c>
    </row>
    <row r="202" spans="1:30">
      <c r="A202" s="72" t="s">
        <v>229</v>
      </c>
      <c r="B202" s="72"/>
      <c r="C202" s="72" t="s">
        <v>186</v>
      </c>
      <c r="D202" s="72" t="s">
        <v>71</v>
      </c>
      <c r="E202" s="127"/>
      <c r="F202" s="72" t="s">
        <v>343</v>
      </c>
      <c r="G202" s="102">
        <v>43748</v>
      </c>
      <c r="H202" s="118" t="s">
        <v>319</v>
      </c>
      <c r="I202" s="110"/>
      <c r="J202" s="111"/>
      <c r="K202" s="111"/>
      <c r="L202" s="112"/>
      <c r="M202" s="129">
        <v>43833</v>
      </c>
      <c r="N202" s="102">
        <f t="shared" ref="N202:Q202" si="257">M202+N$2</f>
        <v>43843</v>
      </c>
      <c r="O202" s="102">
        <f t="shared" si="257"/>
        <v>43853</v>
      </c>
      <c r="P202" s="102">
        <f t="shared" si="257"/>
        <v>43863</v>
      </c>
      <c r="Q202" s="102">
        <f t="shared" si="257"/>
        <v>43868</v>
      </c>
      <c r="R202" s="102">
        <f t="shared" si="232"/>
        <v>43873</v>
      </c>
      <c r="S202" s="92"/>
      <c r="T202" s="102">
        <f t="shared" si="229"/>
        <v>43933</v>
      </c>
      <c r="U202" s="102">
        <f t="shared" si="251"/>
        <v>43958</v>
      </c>
      <c r="V202" s="102">
        <f t="shared" si="221"/>
        <v>43968</v>
      </c>
      <c r="W202" s="102">
        <f t="shared" si="221"/>
        <v>43988</v>
      </c>
      <c r="X202" s="102">
        <f t="shared" si="221"/>
        <v>44048</v>
      </c>
      <c r="Y202" s="116"/>
      <c r="Z202" s="116"/>
      <c r="AA202" s="116"/>
      <c r="AB202" s="107">
        <f t="shared" si="245"/>
        <v>44048</v>
      </c>
      <c r="AC202" s="47">
        <f t="shared" si="209"/>
        <v>44058</v>
      </c>
      <c r="AD202" t="s">
        <v>274</v>
      </c>
    </row>
    <row r="203" spans="1:30">
      <c r="A203" s="72" t="s">
        <v>229</v>
      </c>
      <c r="B203" s="72">
        <v>3</v>
      </c>
      <c r="C203" s="72" t="s">
        <v>85</v>
      </c>
      <c r="D203" s="72" t="s">
        <v>31</v>
      </c>
      <c r="E203" s="127" t="s">
        <v>230</v>
      </c>
      <c r="F203" s="72" t="s">
        <v>344</v>
      </c>
      <c r="G203" s="102">
        <v>43748</v>
      </c>
      <c r="H203" s="118" t="s">
        <v>188</v>
      </c>
      <c r="I203" s="110"/>
      <c r="J203" s="111"/>
      <c r="K203" s="111"/>
      <c r="L203" s="112"/>
      <c r="M203" s="130">
        <v>43804</v>
      </c>
      <c r="N203" s="102">
        <f t="shared" ref="N203:Q203" si="258">M203+N$2</f>
        <v>43814</v>
      </c>
      <c r="O203" s="102">
        <f t="shared" si="258"/>
        <v>43824</v>
      </c>
      <c r="P203" s="102">
        <f t="shared" si="258"/>
        <v>43834</v>
      </c>
      <c r="Q203" s="102">
        <f t="shared" si="258"/>
        <v>43839</v>
      </c>
      <c r="R203" s="102">
        <f t="shared" si="232"/>
        <v>43844</v>
      </c>
      <c r="S203" s="92"/>
      <c r="T203" s="102">
        <f t="shared" si="229"/>
        <v>43904</v>
      </c>
      <c r="U203" s="102">
        <f t="shared" si="251"/>
        <v>43929</v>
      </c>
      <c r="V203" s="102">
        <f t="shared" si="221"/>
        <v>43939</v>
      </c>
      <c r="W203" s="102">
        <f t="shared" si="221"/>
        <v>43959</v>
      </c>
      <c r="X203" s="102">
        <f t="shared" si="221"/>
        <v>44019</v>
      </c>
      <c r="Y203" s="116"/>
      <c r="Z203" s="116"/>
      <c r="AA203" s="116"/>
      <c r="AB203" s="107">
        <f t="shared" si="245"/>
        <v>44019</v>
      </c>
      <c r="AC203" s="47">
        <f t="shared" si="209"/>
        <v>44029</v>
      </c>
      <c r="AD203" t="s">
        <v>234</v>
      </c>
    </row>
    <row r="204" spans="1:30">
      <c r="A204" s="72" t="s">
        <v>229</v>
      </c>
      <c r="B204" s="72"/>
      <c r="C204" s="72" t="s">
        <v>85</v>
      </c>
      <c r="D204" s="72" t="s">
        <v>31</v>
      </c>
      <c r="E204" s="127"/>
      <c r="F204" s="72" t="s">
        <v>345</v>
      </c>
      <c r="G204" s="102">
        <v>43748</v>
      </c>
      <c r="H204" s="118" t="s">
        <v>346</v>
      </c>
      <c r="I204" s="110"/>
      <c r="J204" s="111"/>
      <c r="K204" s="111"/>
      <c r="L204" s="112"/>
      <c r="M204" s="130">
        <v>43747</v>
      </c>
      <c r="N204" s="102">
        <f t="shared" ref="N204:Q204" si="259">M204+N$2</f>
        <v>43757</v>
      </c>
      <c r="O204" s="102">
        <f t="shared" si="259"/>
        <v>43767</v>
      </c>
      <c r="P204" s="102">
        <f t="shared" si="259"/>
        <v>43777</v>
      </c>
      <c r="Q204" s="102">
        <f t="shared" si="259"/>
        <v>43782</v>
      </c>
      <c r="R204" s="102">
        <f t="shared" si="232"/>
        <v>43787</v>
      </c>
      <c r="S204" s="92"/>
      <c r="T204" s="102">
        <f t="shared" si="229"/>
        <v>43847</v>
      </c>
      <c r="U204" s="102">
        <f t="shared" si="251"/>
        <v>43872</v>
      </c>
      <c r="V204" s="102">
        <f t="shared" si="221"/>
        <v>43882</v>
      </c>
      <c r="W204" s="102">
        <f t="shared" si="221"/>
        <v>43902</v>
      </c>
      <c r="X204" s="102">
        <f t="shared" si="221"/>
        <v>43962</v>
      </c>
      <c r="Y204" s="116"/>
      <c r="Z204" s="116"/>
      <c r="AA204" s="116"/>
      <c r="AB204" s="107">
        <f t="shared" si="245"/>
        <v>43962</v>
      </c>
      <c r="AC204" s="47">
        <f t="shared" si="209"/>
        <v>43972</v>
      </c>
      <c r="AD204" t="s">
        <v>236</v>
      </c>
    </row>
    <row r="205" spans="1:30">
      <c r="A205" s="72" t="s">
        <v>229</v>
      </c>
      <c r="B205" s="72"/>
      <c r="C205" s="72" t="s">
        <v>85</v>
      </c>
      <c r="D205" s="72" t="s">
        <v>31</v>
      </c>
      <c r="E205" s="127"/>
      <c r="F205" s="72" t="s">
        <v>347</v>
      </c>
      <c r="G205" s="102">
        <v>43748</v>
      </c>
      <c r="H205" s="118" t="s">
        <v>346</v>
      </c>
      <c r="I205" s="110"/>
      <c r="J205" s="111"/>
      <c r="K205" s="111"/>
      <c r="L205" s="112"/>
      <c r="M205" s="130">
        <v>43745</v>
      </c>
      <c r="N205" s="102">
        <f t="shared" ref="N205:Q205" si="260">M205+N$2</f>
        <v>43755</v>
      </c>
      <c r="O205" s="102">
        <f t="shared" si="260"/>
        <v>43765</v>
      </c>
      <c r="P205" s="102">
        <f t="shared" si="260"/>
        <v>43775</v>
      </c>
      <c r="Q205" s="102">
        <f t="shared" si="260"/>
        <v>43780</v>
      </c>
      <c r="R205" s="102">
        <f t="shared" si="232"/>
        <v>43785</v>
      </c>
      <c r="S205" s="92"/>
      <c r="T205" s="102">
        <f t="shared" si="229"/>
        <v>43845</v>
      </c>
      <c r="U205" s="102">
        <f t="shared" si="251"/>
        <v>43870</v>
      </c>
      <c r="V205" s="102">
        <f t="shared" si="221"/>
        <v>43880</v>
      </c>
      <c r="W205" s="102">
        <f t="shared" ref="W205" si="261">V205+V$2</f>
        <v>43900</v>
      </c>
      <c r="X205" s="102">
        <f t="shared" si="221"/>
        <v>43960</v>
      </c>
      <c r="Y205" s="116"/>
      <c r="Z205" s="116"/>
      <c r="AA205" s="116"/>
      <c r="AB205" s="107">
        <f t="shared" si="245"/>
        <v>43960</v>
      </c>
      <c r="AC205" s="47">
        <f t="shared" si="209"/>
        <v>43970</v>
      </c>
      <c r="AD205" t="s">
        <v>240</v>
      </c>
    </row>
    <row r="206" spans="1:30">
      <c r="A206" s="72" t="s">
        <v>229</v>
      </c>
      <c r="B206" s="72"/>
      <c r="C206" s="72" t="s">
        <v>85</v>
      </c>
      <c r="D206" s="72" t="s">
        <v>31</v>
      </c>
      <c r="E206" s="127"/>
      <c r="F206" s="72" t="s">
        <v>348</v>
      </c>
      <c r="G206" s="102">
        <v>43748</v>
      </c>
      <c r="H206" s="118" t="s">
        <v>188</v>
      </c>
      <c r="I206" s="110"/>
      <c r="J206" s="111"/>
      <c r="K206" s="111"/>
      <c r="L206" s="112"/>
      <c r="M206" s="130">
        <v>43770</v>
      </c>
      <c r="N206" s="102">
        <f t="shared" ref="N206:Q206" si="262">M206+N$2</f>
        <v>43780</v>
      </c>
      <c r="O206" s="102">
        <f t="shared" si="262"/>
        <v>43790</v>
      </c>
      <c r="P206" s="102">
        <f t="shared" si="262"/>
        <v>43800</v>
      </c>
      <c r="Q206" s="102">
        <f t="shared" si="262"/>
        <v>43805</v>
      </c>
      <c r="R206" s="102">
        <f t="shared" si="232"/>
        <v>43810</v>
      </c>
      <c r="S206" s="92"/>
      <c r="T206" s="102">
        <f t="shared" si="229"/>
        <v>43870</v>
      </c>
      <c r="U206" s="102">
        <f t="shared" si="251"/>
        <v>43895</v>
      </c>
      <c r="V206" s="102">
        <f t="shared" si="221"/>
        <v>43905</v>
      </c>
      <c r="W206" s="102">
        <f t="shared" ref="W206" si="263">V206+V$2</f>
        <v>43925</v>
      </c>
      <c r="X206" s="102">
        <f t="shared" si="221"/>
        <v>43985</v>
      </c>
      <c r="Y206" s="116"/>
      <c r="Z206" s="116"/>
      <c r="AA206" s="116"/>
      <c r="AB206" s="107">
        <f t="shared" si="245"/>
        <v>43985</v>
      </c>
      <c r="AC206" s="47">
        <f t="shared" si="209"/>
        <v>43995</v>
      </c>
      <c r="AD206" t="s">
        <v>234</v>
      </c>
    </row>
    <row r="207" spans="1:30">
      <c r="A207" s="72" t="s">
        <v>229</v>
      </c>
      <c r="B207" s="72"/>
      <c r="C207" s="72" t="s">
        <v>85</v>
      </c>
      <c r="D207" s="72" t="s">
        <v>31</v>
      </c>
      <c r="E207" s="127" t="s">
        <v>253</v>
      </c>
      <c r="F207" s="72" t="s">
        <v>349</v>
      </c>
      <c r="G207" s="102">
        <v>43748</v>
      </c>
      <c r="H207" s="118" t="s">
        <v>188</v>
      </c>
      <c r="I207" s="110"/>
      <c r="J207" s="111"/>
      <c r="K207" s="111"/>
      <c r="L207" s="112"/>
      <c r="M207" s="130">
        <v>43789</v>
      </c>
      <c r="N207" s="102">
        <f t="shared" ref="N207:Q207" si="264">M207+N$2</f>
        <v>43799</v>
      </c>
      <c r="O207" s="102">
        <f t="shared" si="264"/>
        <v>43809</v>
      </c>
      <c r="P207" s="102">
        <f t="shared" si="264"/>
        <v>43819</v>
      </c>
      <c r="Q207" s="102">
        <f t="shared" si="264"/>
        <v>43824</v>
      </c>
      <c r="R207" s="102">
        <f t="shared" si="232"/>
        <v>43829</v>
      </c>
      <c r="S207" s="92"/>
      <c r="T207" s="102">
        <f t="shared" si="229"/>
        <v>43889</v>
      </c>
      <c r="U207" s="102">
        <f t="shared" si="251"/>
        <v>43914</v>
      </c>
      <c r="V207" s="102">
        <f t="shared" si="221"/>
        <v>43924</v>
      </c>
      <c r="W207" s="102">
        <f t="shared" ref="W207" si="265">V207+V$2</f>
        <v>43944</v>
      </c>
      <c r="X207" s="102">
        <f t="shared" si="221"/>
        <v>44004</v>
      </c>
      <c r="Y207" s="116"/>
      <c r="Z207" s="116"/>
      <c r="AA207" s="116"/>
      <c r="AB207" s="107">
        <f t="shared" si="245"/>
        <v>44004</v>
      </c>
      <c r="AC207" s="47">
        <f t="shared" si="209"/>
        <v>44014</v>
      </c>
      <c r="AD207" t="s">
        <v>252</v>
      </c>
    </row>
    <row r="208" spans="1:30">
      <c r="A208" s="72" t="s">
        <v>229</v>
      </c>
      <c r="B208" s="72"/>
      <c r="C208" s="72" t="s">
        <v>85</v>
      </c>
      <c r="D208" s="72" t="s">
        <v>71</v>
      </c>
      <c r="E208" s="127"/>
      <c r="F208" s="72" t="s">
        <v>350</v>
      </c>
      <c r="G208" s="102">
        <v>43748</v>
      </c>
      <c r="H208" s="118" t="s">
        <v>319</v>
      </c>
      <c r="I208" s="110"/>
      <c r="J208" s="111"/>
      <c r="K208" s="111"/>
      <c r="L208" s="112"/>
      <c r="M208" s="129">
        <v>43833</v>
      </c>
      <c r="N208" s="102">
        <f t="shared" ref="N208:Q208" si="266">M208+N$2</f>
        <v>43843</v>
      </c>
      <c r="O208" s="102">
        <f t="shared" si="266"/>
        <v>43853</v>
      </c>
      <c r="P208" s="102">
        <f t="shared" si="266"/>
        <v>43863</v>
      </c>
      <c r="Q208" s="102">
        <f t="shared" si="266"/>
        <v>43868</v>
      </c>
      <c r="R208" s="102">
        <f t="shared" si="232"/>
        <v>43873</v>
      </c>
      <c r="S208" s="92"/>
      <c r="T208" s="102">
        <f t="shared" si="229"/>
        <v>43933</v>
      </c>
      <c r="U208" s="102">
        <f t="shared" si="251"/>
        <v>43958</v>
      </c>
      <c r="V208" s="102">
        <f t="shared" si="221"/>
        <v>43968</v>
      </c>
      <c r="W208" s="102">
        <f t="shared" ref="W208" si="267">V208+V$2</f>
        <v>43988</v>
      </c>
      <c r="X208" s="102">
        <f t="shared" si="221"/>
        <v>44048</v>
      </c>
      <c r="Y208" s="116"/>
      <c r="Z208" s="116"/>
      <c r="AA208" s="116"/>
      <c r="AB208" s="107">
        <f t="shared" si="245"/>
        <v>44048</v>
      </c>
      <c r="AC208" s="47">
        <f t="shared" si="209"/>
        <v>44058</v>
      </c>
      <c r="AD208" t="s">
        <v>234</v>
      </c>
    </row>
    <row r="209" spans="1:30">
      <c r="A209" s="72" t="s">
        <v>229</v>
      </c>
      <c r="B209" s="72"/>
      <c r="C209" s="72" t="s">
        <v>85</v>
      </c>
      <c r="D209" s="72" t="s">
        <v>71</v>
      </c>
      <c r="E209" s="127"/>
      <c r="F209" s="72" t="s">
        <v>351</v>
      </c>
      <c r="G209" s="102">
        <v>43748</v>
      </c>
      <c r="H209" s="118" t="s">
        <v>346</v>
      </c>
      <c r="I209" s="110"/>
      <c r="J209" s="111"/>
      <c r="K209" s="111"/>
      <c r="L209" s="112"/>
      <c r="M209" s="130">
        <v>43725</v>
      </c>
      <c r="N209" s="102">
        <f t="shared" ref="N209:Q209" si="268">M209+N$2</f>
        <v>43735</v>
      </c>
      <c r="O209" s="102">
        <f t="shared" si="268"/>
        <v>43745</v>
      </c>
      <c r="P209" s="102">
        <f t="shared" si="268"/>
        <v>43755</v>
      </c>
      <c r="Q209" s="102">
        <f t="shared" si="268"/>
        <v>43760</v>
      </c>
      <c r="R209" s="102">
        <f t="shared" si="232"/>
        <v>43765</v>
      </c>
      <c r="S209" s="92"/>
      <c r="T209" s="102">
        <f t="shared" si="229"/>
        <v>43825</v>
      </c>
      <c r="U209" s="102">
        <f t="shared" si="251"/>
        <v>43850</v>
      </c>
      <c r="V209" s="102">
        <f t="shared" si="221"/>
        <v>43860</v>
      </c>
      <c r="W209" s="102">
        <f t="shared" ref="W209" si="269">V209+V$2</f>
        <v>43880</v>
      </c>
      <c r="X209" s="102">
        <f t="shared" si="221"/>
        <v>43940</v>
      </c>
      <c r="Y209" s="116"/>
      <c r="Z209" s="116"/>
      <c r="AA209" s="116"/>
      <c r="AB209" s="107">
        <f t="shared" si="245"/>
        <v>43940</v>
      </c>
      <c r="AC209" s="47">
        <f t="shared" si="209"/>
        <v>43950</v>
      </c>
      <c r="AD209" t="s">
        <v>274</v>
      </c>
    </row>
    <row r="210" spans="1:30">
      <c r="A210" s="72" t="s">
        <v>229</v>
      </c>
      <c r="B210" s="72"/>
      <c r="C210" s="72" t="s">
        <v>85</v>
      </c>
      <c r="D210" s="72" t="s">
        <v>154</v>
      </c>
      <c r="E210" s="127" t="s">
        <v>299</v>
      </c>
      <c r="F210" s="72" t="s">
        <v>352</v>
      </c>
      <c r="G210" s="102">
        <v>43748</v>
      </c>
      <c r="H210" s="118" t="s">
        <v>353</v>
      </c>
      <c r="I210" s="110"/>
      <c r="J210" s="111"/>
      <c r="K210" s="111"/>
      <c r="L210" s="112"/>
      <c r="M210" s="113">
        <v>43763</v>
      </c>
      <c r="N210" s="102">
        <f t="shared" ref="N210:Q210" si="270">M210+N$2</f>
        <v>43773</v>
      </c>
      <c r="O210" s="102">
        <f t="shared" si="270"/>
        <v>43783</v>
      </c>
      <c r="P210" s="102">
        <f t="shared" si="270"/>
        <v>43793</v>
      </c>
      <c r="Q210" s="102">
        <f t="shared" si="270"/>
        <v>43798</v>
      </c>
      <c r="R210" s="102">
        <f t="shared" si="232"/>
        <v>43803</v>
      </c>
      <c r="S210" s="92"/>
      <c r="T210" s="102">
        <f t="shared" si="229"/>
        <v>43863</v>
      </c>
      <c r="U210" s="102">
        <f t="shared" si="251"/>
        <v>43888</v>
      </c>
      <c r="V210" s="102">
        <f t="shared" si="221"/>
        <v>43898</v>
      </c>
      <c r="W210" s="102">
        <f t="shared" ref="W210:W211" si="271">V210+V$2</f>
        <v>43918</v>
      </c>
      <c r="X210" s="102">
        <f t="shared" si="221"/>
        <v>43978</v>
      </c>
      <c r="Y210" s="116"/>
      <c r="Z210" s="116"/>
      <c r="AA210" s="116"/>
      <c r="AB210" s="107">
        <f t="shared" si="245"/>
        <v>43978</v>
      </c>
      <c r="AC210" s="47">
        <f t="shared" si="209"/>
        <v>43988</v>
      </c>
      <c r="AD210" t="s">
        <v>296</v>
      </c>
    </row>
    <row r="211" spans="1:30">
      <c r="A211" s="72" t="s">
        <v>229</v>
      </c>
      <c r="B211" s="72">
        <v>4</v>
      </c>
      <c r="C211" s="72" t="s">
        <v>15</v>
      </c>
      <c r="D211" s="72" t="s">
        <v>71</v>
      </c>
      <c r="E211" s="127" t="s">
        <v>272</v>
      </c>
      <c r="F211" s="72" t="s">
        <v>354</v>
      </c>
      <c r="G211" s="102">
        <v>43748</v>
      </c>
      <c r="H211" s="118" t="s">
        <v>346</v>
      </c>
      <c r="I211" s="110"/>
      <c r="J211" s="111"/>
      <c r="K211" s="111"/>
      <c r="L211" s="112"/>
      <c r="M211" s="113">
        <v>43747</v>
      </c>
      <c r="N211" s="111">
        <v>43766</v>
      </c>
      <c r="O211" s="102"/>
      <c r="P211" s="102"/>
      <c r="Q211" s="102">
        <f>N211+Q$2</f>
        <v>43771</v>
      </c>
      <c r="R211" s="102">
        <f t="shared" ref="R211" si="272">Q211+Q$2</f>
        <v>43776</v>
      </c>
      <c r="S211" s="92"/>
      <c r="T211" s="102">
        <f t="shared" ref="T211" si="273">R211+R$2</f>
        <v>43836</v>
      </c>
      <c r="U211" s="102">
        <f t="shared" ref="U211" si="274">T211+S$2</f>
        <v>43861</v>
      </c>
      <c r="V211" s="102">
        <f t="shared" ref="V211" si="275">U211+U$2</f>
        <v>43871</v>
      </c>
      <c r="W211" s="102">
        <f t="shared" si="271"/>
        <v>43891</v>
      </c>
      <c r="X211" s="102">
        <f t="shared" ref="X211" si="276">W211+W$2</f>
        <v>43951</v>
      </c>
      <c r="Y211" s="116"/>
      <c r="Z211" s="116"/>
      <c r="AA211" s="116"/>
      <c r="AB211" s="107">
        <f t="shared" ref="AB211" si="277">W211+W$2</f>
        <v>43951</v>
      </c>
      <c r="AC211" s="47">
        <f t="shared" ref="AC211" si="278">AB211+AB$2</f>
        <v>43961</v>
      </c>
      <c r="AD211" t="s">
        <v>274</v>
      </c>
    </row>
    <row r="212" spans="1:30">
      <c r="A212" s="72" t="s">
        <v>229</v>
      </c>
      <c r="B212" s="72">
        <v>4</v>
      </c>
      <c r="C212" s="72" t="s">
        <v>15</v>
      </c>
      <c r="D212" s="72" t="s">
        <v>31</v>
      </c>
      <c r="E212" s="127" t="s">
        <v>230</v>
      </c>
      <c r="F212" s="72" t="s">
        <v>355</v>
      </c>
      <c r="G212" s="102">
        <v>43748</v>
      </c>
      <c r="H212" s="118"/>
      <c r="I212" s="110"/>
      <c r="J212" s="111"/>
      <c r="K212" s="111"/>
      <c r="L212" s="112"/>
      <c r="M212" s="113"/>
      <c r="N212" s="111">
        <v>43774</v>
      </c>
      <c r="O212" s="111"/>
      <c r="P212" s="114"/>
      <c r="Q212" s="130">
        <v>43761</v>
      </c>
      <c r="R212" s="102">
        <f t="shared" si="232"/>
        <v>43766</v>
      </c>
      <c r="S212" s="92"/>
      <c r="T212" s="102">
        <f t="shared" si="229"/>
        <v>43826</v>
      </c>
      <c r="U212" s="102">
        <f t="shared" si="251"/>
        <v>43851</v>
      </c>
      <c r="V212" s="102">
        <f t="shared" si="221"/>
        <v>43861</v>
      </c>
      <c r="W212" s="102">
        <f t="shared" ref="W212" si="279">V212+V$2</f>
        <v>43881</v>
      </c>
      <c r="X212" s="102">
        <f t="shared" si="221"/>
        <v>43941</v>
      </c>
      <c r="Y212" s="116"/>
      <c r="Z212" s="116"/>
      <c r="AA212" s="116"/>
      <c r="AB212" s="107">
        <f t="shared" si="245"/>
        <v>43941</v>
      </c>
      <c r="AC212" s="47">
        <f t="shared" si="209"/>
        <v>43951</v>
      </c>
      <c r="AD212" t="s">
        <v>252</v>
      </c>
    </row>
    <row r="213" spans="1:30">
      <c r="A213" s="72" t="s">
        <v>229</v>
      </c>
      <c r="B213" s="72">
        <v>5</v>
      </c>
      <c r="C213" s="72" t="s">
        <v>30</v>
      </c>
      <c r="D213" s="72" t="s">
        <v>31</v>
      </c>
      <c r="E213" s="127" t="s">
        <v>230</v>
      </c>
      <c r="F213" s="72" t="s">
        <v>356</v>
      </c>
      <c r="G213" s="102">
        <v>43748</v>
      </c>
      <c r="H213" s="118" t="s">
        <v>357</v>
      </c>
      <c r="I213" s="110"/>
      <c r="J213" s="111"/>
      <c r="K213" s="111"/>
      <c r="L213" s="112"/>
      <c r="M213" s="113"/>
      <c r="N213" s="111"/>
      <c r="O213" s="111"/>
      <c r="P213" s="114"/>
      <c r="Q213" s="115"/>
      <c r="R213" s="136"/>
      <c r="S213" s="131"/>
      <c r="T213" s="133">
        <v>43732</v>
      </c>
      <c r="U213" s="102">
        <f t="shared" si="251"/>
        <v>43757</v>
      </c>
      <c r="V213" s="102">
        <f t="shared" si="221"/>
        <v>43767</v>
      </c>
      <c r="W213" s="102">
        <f t="shared" ref="W213" si="280">V213+V$2</f>
        <v>43787</v>
      </c>
      <c r="X213" s="102">
        <f t="shared" si="221"/>
        <v>43847</v>
      </c>
      <c r="Y213" s="116"/>
      <c r="Z213" s="116"/>
      <c r="AA213" s="116"/>
      <c r="AB213" s="107">
        <f t="shared" si="245"/>
        <v>43847</v>
      </c>
      <c r="AC213" s="47">
        <f t="shared" si="209"/>
        <v>43857</v>
      </c>
      <c r="AD213" t="s">
        <v>268</v>
      </c>
    </row>
    <row r="214" spans="1:30">
      <c r="A214" s="72" t="s">
        <v>229</v>
      </c>
      <c r="B214" s="72"/>
      <c r="C214" s="72" t="s">
        <v>30</v>
      </c>
      <c r="D214" s="72" t="s">
        <v>31</v>
      </c>
      <c r="E214" s="127"/>
      <c r="F214" s="72" t="s">
        <v>358</v>
      </c>
      <c r="G214" s="102">
        <v>43748</v>
      </c>
      <c r="H214" s="118" t="s">
        <v>359</v>
      </c>
      <c r="I214" s="110"/>
      <c r="J214" s="111"/>
      <c r="K214" s="111"/>
      <c r="L214" s="112"/>
      <c r="M214" s="113"/>
      <c r="N214" s="111"/>
      <c r="O214" s="111"/>
      <c r="P214" s="114"/>
      <c r="Q214" s="115"/>
      <c r="R214" s="137">
        <v>43762</v>
      </c>
      <c r="S214" s="92"/>
      <c r="T214" s="102">
        <f t="shared" si="229"/>
        <v>43822</v>
      </c>
      <c r="U214" s="102">
        <f t="shared" si="251"/>
        <v>43847</v>
      </c>
      <c r="V214" s="102">
        <f t="shared" si="221"/>
        <v>43857</v>
      </c>
      <c r="W214" s="102">
        <f t="shared" ref="W214" si="281">V214+V$2</f>
        <v>43877</v>
      </c>
      <c r="X214" s="102">
        <f t="shared" si="221"/>
        <v>43937</v>
      </c>
      <c r="Y214" s="116"/>
      <c r="Z214" s="116"/>
      <c r="AA214" s="116"/>
      <c r="AB214" s="107">
        <f t="shared" si="245"/>
        <v>43937</v>
      </c>
      <c r="AC214" s="47">
        <f t="shared" si="209"/>
        <v>43947</v>
      </c>
      <c r="AD214" t="s">
        <v>232</v>
      </c>
    </row>
    <row r="215" spans="1:30">
      <c r="A215" s="72" t="s">
        <v>229</v>
      </c>
      <c r="B215" s="72">
        <v>6</v>
      </c>
      <c r="C215" s="72" t="s">
        <v>48</v>
      </c>
      <c r="D215" s="72" t="s">
        <v>31</v>
      </c>
      <c r="E215" s="127" t="s">
        <v>230</v>
      </c>
      <c r="F215" s="72" t="s">
        <v>360</v>
      </c>
      <c r="G215" s="102">
        <v>43748</v>
      </c>
      <c r="H215" s="118"/>
      <c r="I215" s="110"/>
      <c r="J215" s="111"/>
      <c r="K215" s="111"/>
      <c r="L215" s="112"/>
      <c r="M215" s="113"/>
      <c r="N215" s="111"/>
      <c r="O215" s="111"/>
      <c r="P215" s="114"/>
      <c r="Q215" s="115"/>
      <c r="R215" s="130">
        <v>43719</v>
      </c>
      <c r="S215" s="92"/>
      <c r="T215" s="102">
        <f t="shared" si="229"/>
        <v>43779</v>
      </c>
      <c r="U215" s="102">
        <f t="shared" si="251"/>
        <v>43804</v>
      </c>
      <c r="V215" s="102">
        <f t="shared" si="221"/>
        <v>43814</v>
      </c>
      <c r="W215" s="102">
        <f t="shared" ref="W215" si="282">V215+V$2</f>
        <v>43834</v>
      </c>
      <c r="X215" s="102">
        <f t="shared" si="221"/>
        <v>43894</v>
      </c>
      <c r="Y215" s="116"/>
      <c r="Z215" s="116"/>
      <c r="AA215" s="116"/>
      <c r="AB215" s="107">
        <f t="shared" si="245"/>
        <v>43894</v>
      </c>
      <c r="AC215" s="47">
        <f t="shared" si="209"/>
        <v>43904</v>
      </c>
      <c r="AD215" t="s">
        <v>240</v>
      </c>
    </row>
    <row r="216" spans="1:30">
      <c r="A216" s="72" t="s">
        <v>229</v>
      </c>
      <c r="B216" s="72"/>
      <c r="C216" s="72" t="s">
        <v>48</v>
      </c>
      <c r="D216" s="72" t="s">
        <v>154</v>
      </c>
      <c r="E216" s="127"/>
      <c r="F216" s="72" t="s">
        <v>361</v>
      </c>
      <c r="G216" s="102">
        <v>43748</v>
      </c>
      <c r="H216" s="118"/>
      <c r="I216" s="110"/>
      <c r="J216" s="111"/>
      <c r="K216" s="111"/>
      <c r="L216" s="112"/>
      <c r="M216" s="113"/>
      <c r="N216" s="111"/>
      <c r="O216" s="111"/>
      <c r="P216" s="114"/>
      <c r="Q216" s="115"/>
      <c r="R216" s="106"/>
      <c r="S216" s="92"/>
      <c r="T216" s="134">
        <v>43734</v>
      </c>
      <c r="U216" s="102">
        <f t="shared" si="251"/>
        <v>43759</v>
      </c>
      <c r="V216" s="102">
        <f t="shared" si="221"/>
        <v>43769</v>
      </c>
      <c r="W216" s="102">
        <f t="shared" ref="W216" si="283">V216+V$2</f>
        <v>43789</v>
      </c>
      <c r="X216" s="102">
        <f t="shared" si="221"/>
        <v>43849</v>
      </c>
      <c r="Y216" s="116"/>
      <c r="Z216" s="116"/>
      <c r="AA216" s="116"/>
      <c r="AB216" s="107">
        <f t="shared" si="245"/>
        <v>43849</v>
      </c>
      <c r="AC216" s="47">
        <f t="shared" si="209"/>
        <v>43859</v>
      </c>
      <c r="AD216" t="s">
        <v>362</v>
      </c>
    </row>
    <row r="217" spans="1:30">
      <c r="A217" s="72" t="s">
        <v>229</v>
      </c>
      <c r="B217" s="72"/>
      <c r="C217" s="72" t="s">
        <v>48</v>
      </c>
      <c r="D217" s="72" t="s">
        <v>154</v>
      </c>
      <c r="E217" s="127"/>
      <c r="F217" s="72" t="s">
        <v>363</v>
      </c>
      <c r="G217" s="102">
        <v>43748</v>
      </c>
      <c r="H217" s="118" t="s">
        <v>157</v>
      </c>
      <c r="I217" s="110"/>
      <c r="J217" s="111"/>
      <c r="K217" s="111"/>
      <c r="L217" s="112"/>
      <c r="M217" s="113"/>
      <c r="N217" s="111"/>
      <c r="O217" s="111"/>
      <c r="P217" s="114"/>
      <c r="Q217" s="115"/>
      <c r="R217" s="130">
        <v>43719</v>
      </c>
      <c r="S217" s="92"/>
      <c r="T217" s="102">
        <f t="shared" si="229"/>
        <v>43779</v>
      </c>
      <c r="U217" s="102">
        <f t="shared" si="251"/>
        <v>43804</v>
      </c>
      <c r="V217" s="102">
        <f>U217+U$2</f>
        <v>43814</v>
      </c>
      <c r="W217" s="102">
        <f t="shared" ref="W217" si="284">V217+V$2</f>
        <v>43834</v>
      </c>
      <c r="X217" s="102">
        <f t="shared" si="221"/>
        <v>43894</v>
      </c>
      <c r="Y217" s="116"/>
      <c r="Z217" s="116"/>
      <c r="AA217" s="116"/>
      <c r="AB217" s="107">
        <f t="shared" si="245"/>
        <v>43894</v>
      </c>
      <c r="AC217" s="47">
        <f t="shared" si="209"/>
        <v>43904</v>
      </c>
      <c r="AD217" t="s">
        <v>362</v>
      </c>
    </row>
    <row r="218" spans="1:30">
      <c r="A218" s="72" t="s">
        <v>229</v>
      </c>
      <c r="B218" s="72"/>
      <c r="C218" s="72" t="s">
        <v>48</v>
      </c>
      <c r="D218" s="72" t="s">
        <v>154</v>
      </c>
      <c r="E218" s="127"/>
      <c r="F218" s="72" t="s">
        <v>364</v>
      </c>
      <c r="G218" s="102">
        <v>43748</v>
      </c>
      <c r="H218" s="118" t="s">
        <v>353</v>
      </c>
      <c r="I218" s="110"/>
      <c r="J218" s="111"/>
      <c r="K218" s="111"/>
      <c r="L218" s="112"/>
      <c r="M218" s="113">
        <v>43756</v>
      </c>
      <c r="N218" s="111">
        <v>43762</v>
      </c>
      <c r="O218" s="102"/>
      <c r="P218" s="102"/>
      <c r="Q218" s="102">
        <f>N218+Q$2</f>
        <v>43767</v>
      </c>
      <c r="R218" s="102">
        <f>Q218+Q$2</f>
        <v>43772</v>
      </c>
      <c r="S218" s="92"/>
      <c r="T218" s="102">
        <f>R218+R$2</f>
        <v>43832</v>
      </c>
      <c r="U218" s="102">
        <f>T218+S$2</f>
        <v>43857</v>
      </c>
      <c r="V218" s="102">
        <f>U218+U$2</f>
        <v>43867</v>
      </c>
      <c r="W218" s="102">
        <f>V218+V$2</f>
        <v>43887</v>
      </c>
      <c r="X218" s="102">
        <f>W218+W$2</f>
        <v>43947</v>
      </c>
      <c r="Y218" s="116"/>
      <c r="Z218" s="116"/>
      <c r="AA218" s="116"/>
      <c r="AB218" s="107">
        <f>W218+W$2</f>
        <v>43947</v>
      </c>
      <c r="AC218" s="47">
        <f>AB218+AB$2</f>
        <v>43957</v>
      </c>
      <c r="AD218" t="s">
        <v>296</v>
      </c>
    </row>
    <row r="219" spans="1:30">
      <c r="A219" s="72" t="s">
        <v>229</v>
      </c>
      <c r="B219" s="72">
        <v>7</v>
      </c>
      <c r="C219" s="72" t="s">
        <v>20</v>
      </c>
      <c r="D219" s="72" t="s">
        <v>31</v>
      </c>
      <c r="E219" s="127" t="s">
        <v>230</v>
      </c>
      <c r="F219" s="72" t="s">
        <v>365</v>
      </c>
      <c r="G219" s="102">
        <v>43748</v>
      </c>
      <c r="H219" s="118" t="s">
        <v>366</v>
      </c>
      <c r="I219" s="110"/>
      <c r="J219" s="111"/>
      <c r="K219" s="111"/>
      <c r="L219" s="112"/>
      <c r="M219" s="113"/>
      <c r="N219" s="111"/>
      <c r="O219" s="111"/>
      <c r="P219" s="114"/>
      <c r="Q219" s="115"/>
      <c r="R219" s="115"/>
      <c r="S219" s="117"/>
      <c r="T219" s="111"/>
      <c r="U219" s="111"/>
      <c r="V219" s="138"/>
      <c r="W219" s="102">
        <f t="shared" ref="W219:X231" si="285">V219+V$2</f>
        <v>20</v>
      </c>
      <c r="X219" s="102">
        <f t="shared" si="285"/>
        <v>80</v>
      </c>
      <c r="Y219" s="116"/>
      <c r="Z219" s="116"/>
      <c r="AA219" s="116"/>
      <c r="AB219" s="107">
        <f t="shared" si="245"/>
        <v>80</v>
      </c>
      <c r="AC219" s="47">
        <f t="shared" si="209"/>
        <v>90</v>
      </c>
      <c r="AD219" t="s">
        <v>232</v>
      </c>
    </row>
    <row r="220" spans="1:30">
      <c r="A220" s="72" t="s">
        <v>229</v>
      </c>
      <c r="B220" s="72"/>
      <c r="C220" s="72" t="s">
        <v>20</v>
      </c>
      <c r="D220" s="72" t="s">
        <v>31</v>
      </c>
      <c r="E220" s="127"/>
      <c r="F220" s="72" t="s">
        <v>367</v>
      </c>
      <c r="G220" s="102">
        <v>43748</v>
      </c>
      <c r="H220" s="118" t="s">
        <v>368</v>
      </c>
      <c r="I220" s="110"/>
      <c r="J220" s="111"/>
      <c r="K220" s="111"/>
      <c r="L220" s="112"/>
      <c r="M220" s="113"/>
      <c r="N220" s="111"/>
      <c r="O220" s="111"/>
      <c r="P220" s="114"/>
      <c r="Q220" s="115"/>
      <c r="R220" s="115"/>
      <c r="S220" s="117"/>
      <c r="T220" s="111"/>
      <c r="U220" s="111"/>
      <c r="V220" s="134">
        <v>43474</v>
      </c>
      <c r="W220" s="102">
        <f t="shared" ref="W220" si="286">V220+V$2</f>
        <v>43494</v>
      </c>
      <c r="X220" s="102">
        <f t="shared" si="285"/>
        <v>43554</v>
      </c>
      <c r="Y220" s="116"/>
      <c r="Z220" s="116"/>
      <c r="AA220" s="116"/>
      <c r="AB220" s="107">
        <f t="shared" si="245"/>
        <v>43554</v>
      </c>
      <c r="AC220" s="47">
        <f t="shared" si="209"/>
        <v>43564</v>
      </c>
      <c r="AD220" t="s">
        <v>234</v>
      </c>
    </row>
    <row r="221" spans="1:30">
      <c r="A221" s="72" t="s">
        <v>229</v>
      </c>
      <c r="B221" s="72"/>
      <c r="C221" s="72" t="s">
        <v>20</v>
      </c>
      <c r="D221" s="72" t="s">
        <v>31</v>
      </c>
      <c r="E221" s="127" t="s">
        <v>253</v>
      </c>
      <c r="F221" s="72" t="s">
        <v>369</v>
      </c>
      <c r="G221" s="102">
        <v>43748</v>
      </c>
      <c r="H221" s="118" t="s">
        <v>370</v>
      </c>
      <c r="I221" s="110"/>
      <c r="J221" s="111"/>
      <c r="K221" s="111"/>
      <c r="L221" s="112"/>
      <c r="M221" s="113"/>
      <c r="N221" s="111"/>
      <c r="O221" s="111"/>
      <c r="P221" s="114"/>
      <c r="Q221" s="115"/>
      <c r="R221" s="115"/>
      <c r="S221" s="117"/>
      <c r="T221" s="111"/>
      <c r="U221" s="111"/>
      <c r="V221" s="138"/>
      <c r="W221" s="102">
        <f t="shared" ref="W221" si="287">V221+V$2</f>
        <v>20</v>
      </c>
      <c r="X221" s="102">
        <f t="shared" si="285"/>
        <v>80</v>
      </c>
      <c r="Y221" s="116"/>
      <c r="Z221" s="116"/>
      <c r="AA221" s="116"/>
      <c r="AB221" s="107">
        <f t="shared" si="245"/>
        <v>80</v>
      </c>
      <c r="AC221" s="47">
        <f t="shared" si="209"/>
        <v>90</v>
      </c>
      <c r="AD221" t="s">
        <v>268</v>
      </c>
    </row>
    <row r="222" spans="1:30">
      <c r="A222" s="72" t="s">
        <v>229</v>
      </c>
      <c r="B222" s="72"/>
      <c r="C222" s="72" t="s">
        <v>20</v>
      </c>
      <c r="D222" s="72" t="s">
        <v>31</v>
      </c>
      <c r="E222" s="127"/>
      <c r="F222" s="72" t="s">
        <v>371</v>
      </c>
      <c r="G222" s="102">
        <v>43748</v>
      </c>
      <c r="H222" s="118"/>
      <c r="I222" s="110"/>
      <c r="J222" s="111"/>
      <c r="K222" s="111"/>
      <c r="L222" s="112"/>
      <c r="M222" s="113"/>
      <c r="N222" s="111"/>
      <c r="O222" s="111"/>
      <c r="P222" s="114"/>
      <c r="Q222" s="115"/>
      <c r="R222" s="115"/>
      <c r="S222" s="117"/>
      <c r="T222" s="111"/>
      <c r="U222" s="111"/>
      <c r="V222" s="134">
        <v>43588</v>
      </c>
      <c r="W222" s="102">
        <f t="shared" ref="W222:W226" si="288">V222+V$2</f>
        <v>43608</v>
      </c>
      <c r="X222" s="102">
        <f t="shared" si="285"/>
        <v>43668</v>
      </c>
      <c r="Y222" s="116"/>
      <c r="Z222" s="116"/>
      <c r="AA222" s="116"/>
      <c r="AB222" s="107">
        <f t="shared" si="245"/>
        <v>43668</v>
      </c>
      <c r="AC222" s="47">
        <f t="shared" si="209"/>
        <v>43678</v>
      </c>
      <c r="AD222" t="s">
        <v>256</v>
      </c>
    </row>
    <row r="223" spans="1:30">
      <c r="A223" s="72" t="s">
        <v>229</v>
      </c>
      <c r="B223" s="72"/>
      <c r="C223" s="72" t="s">
        <v>20</v>
      </c>
      <c r="D223" s="72" t="s">
        <v>71</v>
      </c>
      <c r="E223" s="127" t="s">
        <v>272</v>
      </c>
      <c r="F223" s="72" t="s">
        <v>372</v>
      </c>
      <c r="G223" s="102">
        <v>43748</v>
      </c>
      <c r="H223" s="118"/>
      <c r="I223" s="110"/>
      <c r="J223" s="111"/>
      <c r="K223" s="111"/>
      <c r="L223" s="112"/>
      <c r="M223" s="113"/>
      <c r="N223" s="111"/>
      <c r="O223" s="111"/>
      <c r="P223" s="114"/>
      <c r="Q223" s="115"/>
      <c r="R223" s="115"/>
      <c r="S223" s="117"/>
      <c r="T223" s="111"/>
      <c r="U223" s="111"/>
      <c r="V223" s="138"/>
      <c r="W223" s="102">
        <f t="shared" si="288"/>
        <v>20</v>
      </c>
      <c r="X223" s="102">
        <f t="shared" si="285"/>
        <v>80</v>
      </c>
      <c r="Y223" s="116"/>
      <c r="Z223" s="116"/>
      <c r="AA223" s="116"/>
      <c r="AB223" s="107">
        <f t="shared" si="245"/>
        <v>80</v>
      </c>
      <c r="AC223" s="47">
        <f t="shared" si="209"/>
        <v>90</v>
      </c>
      <c r="AD223" t="s">
        <v>234</v>
      </c>
    </row>
    <row r="224" spans="1:30">
      <c r="A224" s="72" t="s">
        <v>229</v>
      </c>
      <c r="B224" s="72"/>
      <c r="C224" s="72" t="s">
        <v>20</v>
      </c>
      <c r="D224" s="72" t="s">
        <v>154</v>
      </c>
      <c r="E224" s="127" t="s">
        <v>299</v>
      </c>
      <c r="F224" s="72" t="s">
        <v>373</v>
      </c>
      <c r="G224" s="102">
        <v>43748</v>
      </c>
      <c r="H224" s="118" t="s">
        <v>374</v>
      </c>
      <c r="I224" s="110"/>
      <c r="J224" s="111"/>
      <c r="K224" s="111"/>
      <c r="L224" s="112"/>
      <c r="M224" s="113"/>
      <c r="N224" s="111"/>
      <c r="O224" s="111"/>
      <c r="P224" s="114"/>
      <c r="Q224" s="115"/>
      <c r="R224" s="115"/>
      <c r="S224" s="117"/>
      <c r="T224" s="111"/>
      <c r="U224" s="111"/>
      <c r="V224" s="134">
        <v>43790</v>
      </c>
      <c r="W224" s="102">
        <f t="shared" si="288"/>
        <v>43810</v>
      </c>
      <c r="X224" s="102">
        <f t="shared" si="285"/>
        <v>43870</v>
      </c>
      <c r="Y224" s="116"/>
      <c r="Z224" s="116"/>
      <c r="AA224" s="116"/>
      <c r="AB224" s="107">
        <f t="shared" si="245"/>
        <v>43870</v>
      </c>
      <c r="AC224" s="47">
        <f t="shared" si="209"/>
        <v>43880</v>
      </c>
      <c r="AD224" t="s">
        <v>296</v>
      </c>
    </row>
    <row r="225" spans="1:30">
      <c r="A225" s="72" t="s">
        <v>229</v>
      </c>
      <c r="B225" s="72"/>
      <c r="C225" s="72" t="s">
        <v>20</v>
      </c>
      <c r="D225" s="72" t="s">
        <v>154</v>
      </c>
      <c r="E225" s="127"/>
      <c r="F225" s="72" t="s">
        <v>375</v>
      </c>
      <c r="G225" s="102">
        <v>43748</v>
      </c>
      <c r="H225" s="118" t="s">
        <v>374</v>
      </c>
      <c r="I225" s="110"/>
      <c r="J225" s="111"/>
      <c r="K225" s="111"/>
      <c r="L225" s="112"/>
      <c r="M225" s="113"/>
      <c r="N225" s="111"/>
      <c r="O225" s="111"/>
      <c r="P225" s="114"/>
      <c r="Q225" s="115"/>
      <c r="R225" s="115"/>
      <c r="S225" s="117"/>
      <c r="T225" s="111"/>
      <c r="U225" s="111"/>
      <c r="V225" s="134">
        <v>43790</v>
      </c>
      <c r="W225" s="102">
        <f t="shared" si="288"/>
        <v>43810</v>
      </c>
      <c r="X225" s="102">
        <f t="shared" si="285"/>
        <v>43870</v>
      </c>
      <c r="Y225" s="116"/>
      <c r="Z225" s="116"/>
      <c r="AA225" s="116"/>
      <c r="AB225" s="107">
        <f t="shared" si="245"/>
        <v>43870</v>
      </c>
      <c r="AC225" s="47">
        <f t="shared" si="209"/>
        <v>43880</v>
      </c>
      <c r="AD225" t="s">
        <v>296</v>
      </c>
    </row>
    <row r="226" spans="1:30">
      <c r="A226" s="72" t="s">
        <v>229</v>
      </c>
      <c r="B226" s="72"/>
      <c r="C226" s="72" t="s">
        <v>20</v>
      </c>
      <c r="D226" s="72" t="s">
        <v>154</v>
      </c>
      <c r="E226" s="127"/>
      <c r="F226" s="72" t="s">
        <v>376</v>
      </c>
      <c r="G226" s="102">
        <v>43748</v>
      </c>
      <c r="H226" s="118" t="s">
        <v>377</v>
      </c>
      <c r="I226" s="110"/>
      <c r="J226" s="111"/>
      <c r="K226" s="111"/>
      <c r="L226" s="112"/>
      <c r="M226" s="113"/>
      <c r="N226" s="111"/>
      <c r="O226" s="111"/>
      <c r="P226" s="114"/>
      <c r="Q226" s="115"/>
      <c r="R226" s="115"/>
      <c r="S226" s="117"/>
      <c r="T226" s="111"/>
      <c r="U226" s="111"/>
      <c r="V226" s="138">
        <f t="shared" ref="V226" ca="1" si="289">+TODAY()</f>
        <v>44334</v>
      </c>
      <c r="W226" s="102">
        <f t="shared" ca="1" si="288"/>
        <v>44354</v>
      </c>
      <c r="X226" s="102">
        <f t="shared" ca="1" si="285"/>
        <v>44414</v>
      </c>
      <c r="Y226" s="116"/>
      <c r="Z226" s="116"/>
      <c r="AA226" s="116"/>
      <c r="AB226" s="107">
        <f t="shared" ca="1" si="245"/>
        <v>44414</v>
      </c>
      <c r="AC226" s="47">
        <f t="shared" ca="1" si="209"/>
        <v>44424</v>
      </c>
      <c r="AD226" t="s">
        <v>378</v>
      </c>
    </row>
    <row r="227" spans="1:30">
      <c r="A227" s="72" t="s">
        <v>229</v>
      </c>
      <c r="B227" s="72"/>
      <c r="C227" s="72" t="s">
        <v>20</v>
      </c>
      <c r="D227" s="72" t="s">
        <v>154</v>
      </c>
      <c r="E227" s="127"/>
      <c r="F227" s="72" t="s">
        <v>379</v>
      </c>
      <c r="G227" s="102">
        <v>43748</v>
      </c>
      <c r="H227" s="118" t="s">
        <v>380</v>
      </c>
      <c r="I227" s="110"/>
      <c r="J227" s="111"/>
      <c r="K227" s="111"/>
      <c r="L227" s="112"/>
      <c r="M227" s="113"/>
      <c r="N227" s="111"/>
      <c r="O227" s="111"/>
      <c r="P227" s="114"/>
      <c r="Q227" s="115"/>
      <c r="R227" s="115"/>
      <c r="S227" s="117"/>
      <c r="T227" s="111"/>
      <c r="U227" s="111"/>
      <c r="V227" s="102"/>
      <c r="W227" s="134">
        <v>43790</v>
      </c>
      <c r="X227" s="102">
        <f t="shared" si="285"/>
        <v>43850</v>
      </c>
      <c r="Y227" s="116"/>
      <c r="Z227" s="116"/>
      <c r="AA227" s="116"/>
      <c r="AB227" s="107">
        <f t="shared" si="245"/>
        <v>43850</v>
      </c>
      <c r="AC227" s="47">
        <f t="shared" si="209"/>
        <v>43860</v>
      </c>
      <c r="AD227" t="s">
        <v>378</v>
      </c>
    </row>
    <row r="228" spans="1:30">
      <c r="A228" s="72" t="s">
        <v>229</v>
      </c>
      <c r="B228" s="72"/>
      <c r="C228" s="72" t="s">
        <v>20</v>
      </c>
      <c r="D228" s="72" t="s">
        <v>154</v>
      </c>
      <c r="E228" s="127"/>
      <c r="F228" s="72" t="s">
        <v>381</v>
      </c>
      <c r="G228" s="102">
        <v>43748</v>
      </c>
      <c r="H228" s="118" t="s">
        <v>382</v>
      </c>
      <c r="I228" s="110"/>
      <c r="J228" s="111"/>
      <c r="K228" s="111"/>
      <c r="L228" s="112"/>
      <c r="M228" s="113"/>
      <c r="N228" s="111"/>
      <c r="O228" s="111"/>
      <c r="P228" s="114"/>
      <c r="Q228" s="115"/>
      <c r="R228" s="115"/>
      <c r="S228" s="117"/>
      <c r="T228" s="111"/>
      <c r="U228" s="111"/>
      <c r="V228" s="102"/>
      <c r="W228" s="134">
        <v>43495</v>
      </c>
      <c r="X228" s="102">
        <f t="shared" si="285"/>
        <v>43555</v>
      </c>
      <c r="Y228" s="116"/>
      <c r="Z228" s="116"/>
      <c r="AA228" s="116"/>
      <c r="AB228" s="107">
        <f t="shared" si="245"/>
        <v>43555</v>
      </c>
      <c r="AC228" s="47">
        <f t="shared" si="209"/>
        <v>43565</v>
      </c>
      <c r="AD228" t="s">
        <v>378</v>
      </c>
    </row>
    <row r="229" spans="1:30">
      <c r="A229" s="72" t="s">
        <v>229</v>
      </c>
      <c r="B229" s="72">
        <v>8</v>
      </c>
      <c r="C229" s="72" t="s">
        <v>53</v>
      </c>
      <c r="D229" s="72" t="s">
        <v>31</v>
      </c>
      <c r="E229" s="127" t="s">
        <v>230</v>
      </c>
      <c r="F229" s="72" t="s">
        <v>383</v>
      </c>
      <c r="G229" s="102">
        <v>43748</v>
      </c>
      <c r="H229" s="118"/>
      <c r="I229" s="110"/>
      <c r="J229" s="111"/>
      <c r="K229" s="111"/>
      <c r="L229" s="112"/>
      <c r="M229" s="113"/>
      <c r="N229" s="111"/>
      <c r="O229" s="111"/>
      <c r="P229" s="114"/>
      <c r="Q229" s="115"/>
      <c r="R229" s="115"/>
      <c r="S229" s="117"/>
      <c r="T229" s="111"/>
      <c r="U229" s="111"/>
      <c r="V229" s="111"/>
      <c r="W229" s="134">
        <v>43530</v>
      </c>
      <c r="X229" s="102">
        <f t="shared" si="285"/>
        <v>43590</v>
      </c>
      <c r="Y229" s="116"/>
      <c r="Z229" s="116"/>
      <c r="AA229" s="116"/>
      <c r="AB229" s="107">
        <f t="shared" si="245"/>
        <v>43590</v>
      </c>
      <c r="AC229" s="47">
        <f t="shared" si="209"/>
        <v>43600</v>
      </c>
      <c r="AD229" t="s">
        <v>256</v>
      </c>
    </row>
    <row r="230" spans="1:30">
      <c r="A230" s="72" t="s">
        <v>229</v>
      </c>
      <c r="B230" s="72"/>
      <c r="C230" s="72" t="s">
        <v>53</v>
      </c>
      <c r="D230" s="72" t="s">
        <v>31</v>
      </c>
      <c r="E230" s="127"/>
      <c r="F230" s="72" t="s">
        <v>384</v>
      </c>
      <c r="G230" s="102">
        <v>43748</v>
      </c>
      <c r="H230" s="118" t="s">
        <v>385</v>
      </c>
      <c r="I230" s="110"/>
      <c r="J230" s="111"/>
      <c r="K230" s="111"/>
      <c r="L230" s="112"/>
      <c r="M230" s="113"/>
      <c r="N230" s="111"/>
      <c r="O230" s="111"/>
      <c r="P230" s="114"/>
      <c r="Q230" s="115"/>
      <c r="R230" s="115"/>
      <c r="S230" s="117"/>
      <c r="T230" s="111"/>
      <c r="U230" s="111"/>
      <c r="V230" s="111"/>
      <c r="W230" s="102"/>
      <c r="X230" s="135">
        <v>43472</v>
      </c>
      <c r="Y230" s="116"/>
      <c r="Z230" s="116"/>
      <c r="AA230" s="116"/>
      <c r="AB230" s="107">
        <f>X230+X$2</f>
        <v>43652</v>
      </c>
      <c r="AC230" s="47">
        <f t="shared" si="209"/>
        <v>43662</v>
      </c>
      <c r="AD230" t="s">
        <v>236</v>
      </c>
    </row>
    <row r="231" spans="1:30">
      <c r="A231" s="72" t="s">
        <v>229</v>
      </c>
      <c r="B231" s="72"/>
      <c r="C231" s="72" t="s">
        <v>53</v>
      </c>
      <c r="D231" s="72" t="s">
        <v>31</v>
      </c>
      <c r="E231" s="127"/>
      <c r="F231" s="72" t="s">
        <v>386</v>
      </c>
      <c r="G231" s="102">
        <v>43748</v>
      </c>
      <c r="H231" s="118" t="s">
        <v>387</v>
      </c>
      <c r="I231" s="110"/>
      <c r="J231" s="111"/>
      <c r="K231" s="111"/>
      <c r="L231" s="112"/>
      <c r="M231" s="113"/>
      <c r="N231" s="111"/>
      <c r="O231" s="111"/>
      <c r="P231" s="114"/>
      <c r="Q231" s="115"/>
      <c r="R231" s="115"/>
      <c r="S231" s="117"/>
      <c r="T231" s="111"/>
      <c r="U231" s="111"/>
      <c r="V231" s="138"/>
      <c r="W231" s="102"/>
      <c r="X231" s="102">
        <f t="shared" si="285"/>
        <v>60</v>
      </c>
      <c r="Y231" s="116"/>
      <c r="Z231" s="116"/>
      <c r="AA231" s="116"/>
      <c r="AB231" s="107">
        <f t="shared" si="245"/>
        <v>60</v>
      </c>
      <c r="AC231" s="47">
        <f t="shared" ref="AC231:AC235" si="290">AB231+AB$2</f>
        <v>70</v>
      </c>
      <c r="AD231" t="s">
        <v>232</v>
      </c>
    </row>
    <row r="232" spans="1:30">
      <c r="A232" s="72" t="s">
        <v>229</v>
      </c>
      <c r="B232" s="72"/>
      <c r="C232" s="72" t="s">
        <v>53</v>
      </c>
      <c r="D232" s="72" t="s">
        <v>31</v>
      </c>
      <c r="E232" s="127" t="s">
        <v>253</v>
      </c>
      <c r="F232" s="72" t="s">
        <v>388</v>
      </c>
      <c r="G232" s="102">
        <v>43748</v>
      </c>
      <c r="H232" s="118"/>
      <c r="I232" s="110"/>
      <c r="J232" s="111"/>
      <c r="K232" s="111"/>
      <c r="L232" s="112"/>
      <c r="M232" s="113"/>
      <c r="N232" s="111"/>
      <c r="O232" s="111"/>
      <c r="P232" s="114"/>
      <c r="Q232" s="115"/>
      <c r="R232" s="115"/>
      <c r="S232" s="117"/>
      <c r="T232" s="111"/>
      <c r="U232" s="111"/>
      <c r="V232" s="111"/>
      <c r="W232" s="134">
        <v>43784</v>
      </c>
      <c r="X232" s="102">
        <f t="shared" ref="X232" si="291">W232+W$2</f>
        <v>43844</v>
      </c>
      <c r="Y232" s="116"/>
      <c r="Z232" s="116"/>
      <c r="AA232" s="116"/>
      <c r="AB232" s="107">
        <f t="shared" si="245"/>
        <v>43844</v>
      </c>
      <c r="AC232" s="47">
        <f t="shared" si="290"/>
        <v>43854</v>
      </c>
      <c r="AD232" t="s">
        <v>252</v>
      </c>
    </row>
    <row r="233" spans="1:30">
      <c r="A233" s="72" t="s">
        <v>229</v>
      </c>
      <c r="B233" s="72"/>
      <c r="C233" s="72" t="s">
        <v>53</v>
      </c>
      <c r="D233" s="72" t="s">
        <v>31</v>
      </c>
      <c r="E233" s="127" t="s">
        <v>253</v>
      </c>
      <c r="F233" s="72" t="s">
        <v>389</v>
      </c>
      <c r="G233" s="102">
        <v>43748</v>
      </c>
      <c r="H233" s="118"/>
      <c r="I233" s="110"/>
      <c r="J233" s="111"/>
      <c r="K233" s="111"/>
      <c r="L233" s="112"/>
      <c r="M233" s="113"/>
      <c r="N233" s="111"/>
      <c r="O233" s="111"/>
      <c r="P233" s="114"/>
      <c r="Q233" s="115"/>
      <c r="R233" s="115"/>
      <c r="S233" s="117"/>
      <c r="T233" s="111"/>
      <c r="U233" s="111"/>
      <c r="V233" s="111"/>
      <c r="W233" s="134">
        <v>43784</v>
      </c>
      <c r="X233" s="102">
        <f t="shared" ref="X233" si="292">W233+W$2</f>
        <v>43844</v>
      </c>
      <c r="Y233" s="116"/>
      <c r="Z233" s="116"/>
      <c r="AA233" s="116"/>
      <c r="AB233" s="107">
        <f t="shared" si="245"/>
        <v>43844</v>
      </c>
      <c r="AC233" s="47">
        <f t="shared" si="290"/>
        <v>43854</v>
      </c>
      <c r="AD233" t="s">
        <v>234</v>
      </c>
    </row>
    <row r="234" spans="1:30">
      <c r="A234" s="72" t="s">
        <v>229</v>
      </c>
      <c r="B234" s="72"/>
      <c r="C234" s="72" t="s">
        <v>53</v>
      </c>
      <c r="D234" s="72" t="s">
        <v>31</v>
      </c>
      <c r="E234" s="127" t="s">
        <v>253</v>
      </c>
      <c r="F234" s="72" t="s">
        <v>390</v>
      </c>
      <c r="G234" s="102">
        <v>43748</v>
      </c>
      <c r="H234" s="118"/>
      <c r="I234" s="110"/>
      <c r="J234" s="111"/>
      <c r="K234" s="111"/>
      <c r="L234" s="112"/>
      <c r="M234" s="113"/>
      <c r="N234" s="111"/>
      <c r="O234" s="111"/>
      <c r="P234" s="114"/>
      <c r="Q234" s="115"/>
      <c r="R234" s="115"/>
      <c r="S234" s="117"/>
      <c r="T234" s="111"/>
      <c r="U234" s="111"/>
      <c r="V234" s="111"/>
      <c r="W234" s="134">
        <v>43784</v>
      </c>
      <c r="X234" s="102">
        <f t="shared" ref="X234" si="293">W234+W$2</f>
        <v>43844</v>
      </c>
      <c r="Y234" s="116"/>
      <c r="Z234" s="116"/>
      <c r="AA234" s="116"/>
      <c r="AB234" s="107">
        <f t="shared" si="245"/>
        <v>43844</v>
      </c>
      <c r="AC234" s="47">
        <f t="shared" si="290"/>
        <v>43854</v>
      </c>
      <c r="AD234" t="s">
        <v>234</v>
      </c>
    </row>
    <row r="235" spans="1:30">
      <c r="A235" s="72" t="s">
        <v>229</v>
      </c>
      <c r="B235" s="72">
        <v>9</v>
      </c>
      <c r="C235" s="72" t="s">
        <v>56</v>
      </c>
      <c r="D235" s="72" t="s">
        <v>31</v>
      </c>
      <c r="E235" s="127" t="s">
        <v>253</v>
      </c>
      <c r="F235" s="72" t="s">
        <v>391</v>
      </c>
      <c r="G235" s="102">
        <v>43748</v>
      </c>
      <c r="H235" s="118" t="s">
        <v>392</v>
      </c>
      <c r="I235" s="110"/>
      <c r="J235" s="111"/>
      <c r="K235" s="111"/>
      <c r="L235" s="112"/>
      <c r="M235" s="113"/>
      <c r="N235" s="111"/>
      <c r="O235" s="111"/>
      <c r="P235" s="114"/>
      <c r="Q235" s="115"/>
      <c r="R235" s="115"/>
      <c r="S235" s="117"/>
      <c r="T235" s="111"/>
      <c r="U235" s="111"/>
      <c r="V235" s="111"/>
      <c r="W235" s="111"/>
      <c r="X235" s="134">
        <v>43762</v>
      </c>
      <c r="Y235" s="116"/>
      <c r="Z235" s="116"/>
      <c r="AA235" s="116"/>
      <c r="AB235" s="107">
        <f>X235+X$2</f>
        <v>43942</v>
      </c>
      <c r="AC235" s="47">
        <f t="shared" si="290"/>
        <v>43952</v>
      </c>
      <c r="AD235" t="s">
        <v>252</v>
      </c>
    </row>
    <row r="236" spans="1:30">
      <c r="A236" s="72" t="s">
        <v>229</v>
      </c>
      <c r="B236" s="72"/>
      <c r="C236" s="72" t="s">
        <v>56</v>
      </c>
      <c r="D236" s="72" t="s">
        <v>154</v>
      </c>
      <c r="E236" s="127" t="s">
        <v>299</v>
      </c>
      <c r="F236" s="72" t="s">
        <v>393</v>
      </c>
      <c r="G236" s="102">
        <v>43748</v>
      </c>
      <c r="H236" s="118"/>
      <c r="I236" s="110"/>
      <c r="J236" s="111"/>
      <c r="K236" s="111"/>
      <c r="L236" s="112"/>
      <c r="M236" s="113"/>
      <c r="N236" s="111"/>
      <c r="O236" s="111"/>
      <c r="P236" s="114"/>
      <c r="Q236" s="115"/>
      <c r="R236" s="115"/>
      <c r="S236" s="117"/>
      <c r="T236" s="111"/>
      <c r="U236" s="111"/>
      <c r="V236" s="111"/>
      <c r="W236" s="111"/>
      <c r="X236" s="102"/>
      <c r="Y236" s="135">
        <v>43704</v>
      </c>
      <c r="Z236" s="116"/>
      <c r="AA236" s="116"/>
      <c r="AB236" s="107">
        <f>Y236+X$2</f>
        <v>43884</v>
      </c>
      <c r="AC236" s="47">
        <f>AB236+AB$2</f>
        <v>43894</v>
      </c>
      <c r="AD236" t="s">
        <v>362</v>
      </c>
    </row>
    <row r="237" spans="1:30">
      <c r="G237" s="47"/>
      <c r="H237" s="47"/>
      <c r="I237" s="103"/>
      <c r="J237" s="104"/>
      <c r="K237" s="104"/>
      <c r="L237" s="105"/>
      <c r="M237" s="106"/>
      <c r="N237" s="102"/>
      <c r="O237" s="102"/>
      <c r="P237" s="107"/>
      <c r="Q237" s="108"/>
      <c r="R237" s="108"/>
      <c r="S237" s="92"/>
      <c r="T237" s="102"/>
      <c r="U237" s="102"/>
      <c r="V237" s="102"/>
      <c r="W237" s="102"/>
      <c r="X237" s="116"/>
      <c r="Y237" s="116"/>
      <c r="Z237" s="116"/>
      <c r="AA237" s="116"/>
      <c r="AB237" s="107"/>
    </row>
  </sheetData>
  <autoFilter ref="A3:AD236" xr:uid="{DEA00356-DC55-448F-8E68-12CAA0370D57}"/>
  <mergeCells count="4">
    <mergeCell ref="I1:K1"/>
    <mergeCell ref="M1:O1"/>
    <mergeCell ref="S1:W1"/>
    <mergeCell ref="S2:T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96"/>
  <sheetViews>
    <sheetView workbookViewId="0">
      <selection activeCell="H8" sqref="H8:I8"/>
    </sheetView>
  </sheetViews>
  <sheetFormatPr baseColWidth="10" defaultColWidth="11.42578125" defaultRowHeight="12.75"/>
  <cols>
    <col min="1" max="1" width="10.7109375" customWidth="1"/>
    <col min="2" max="2" width="13.140625" bestFit="1" customWidth="1"/>
    <col min="3" max="3" width="11" bestFit="1" customWidth="1"/>
    <col min="4" max="4" width="22.140625" bestFit="1" customWidth="1"/>
    <col min="5" max="5" width="22.85546875" bestFit="1" customWidth="1"/>
    <col min="6" max="6" width="66.140625" customWidth="1"/>
    <col min="7" max="10" width="17.85546875" customWidth="1"/>
    <col min="12" max="12" width="6.42578125" bestFit="1" customWidth="1"/>
    <col min="13" max="13" width="29.42578125" bestFit="1" customWidth="1"/>
    <col min="14" max="14" width="30.140625" bestFit="1" customWidth="1"/>
  </cols>
  <sheetData>
    <row r="1" spans="1:11">
      <c r="A1" s="356" t="s">
        <v>1950</v>
      </c>
      <c r="B1" s="357"/>
      <c r="C1" s="357"/>
      <c r="D1" s="357"/>
      <c r="E1" s="357"/>
      <c r="F1" s="357"/>
      <c r="G1" s="358"/>
    </row>
    <row r="2" spans="1:11">
      <c r="A2" s="356" t="s">
        <v>1951</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1952</v>
      </c>
      <c r="B5" s="359"/>
      <c r="C5" s="53">
        <f>COUNTA(E27:E95)</f>
        <v>64</v>
      </c>
      <c r="E5" s="50" t="e">
        <f>#REF!</f>
        <v>#REF!</v>
      </c>
      <c r="F5" s="150" t="e">
        <f>#REF!+1</f>
        <v>#REF!</v>
      </c>
      <c r="H5" s="59">
        <v>58</v>
      </c>
      <c r="I5" s="149" t="e">
        <f>H5/(F18-F16)</f>
        <v>#REF!</v>
      </c>
    </row>
    <row r="6" spans="1:11" ht="25.5">
      <c r="A6" s="216"/>
      <c r="B6" s="216"/>
      <c r="C6" s="45"/>
      <c r="E6" s="50" t="e">
        <f>#REF!</f>
        <v>#REF!</v>
      </c>
      <c r="F6" s="150" t="e">
        <f>#REF!</f>
        <v>#REF!</v>
      </c>
      <c r="H6" s="56" t="s">
        <v>1929</v>
      </c>
      <c r="I6" s="56" t="s">
        <v>1930</v>
      </c>
      <c r="K6" s="66"/>
    </row>
    <row r="7" spans="1:11" ht="15.75">
      <c r="A7" s="216"/>
      <c r="B7" s="216"/>
      <c r="C7" s="45"/>
      <c r="E7" s="50" t="e">
        <f>#REF!</f>
        <v>#REF!</v>
      </c>
      <c r="F7" s="150" t="e">
        <f>#REF!</f>
        <v>#REF!</v>
      </c>
      <c r="H7" s="57">
        <f>SUMIF($K$27:$K$95,"Si",M27:M95)</f>
        <v>12767.369999999981</v>
      </c>
      <c r="I7" s="57">
        <f>SUMIF($K$27:$K$95,"Si",N27:N95)</f>
        <v>18254.779999999984</v>
      </c>
      <c r="J7" s="57">
        <f>SUMIF($L$27:$L$95,"Si",M27:M95)</f>
        <v>9310.9099999999889</v>
      </c>
      <c r="K7" s="57">
        <f>SUMIF($L$27:$L$95,"Si",N27:N95)</f>
        <v>8853.0900000000111</v>
      </c>
    </row>
    <row r="8" spans="1:11">
      <c r="A8" s="216"/>
      <c r="B8" s="216"/>
      <c r="C8" s="45"/>
      <c r="E8" s="50" t="e">
        <f>#REF!</f>
        <v>#REF!</v>
      </c>
      <c r="F8" s="150" t="e">
        <f>#REF!</f>
        <v>#REF!</v>
      </c>
      <c r="H8" s="162">
        <f>H7/M96</f>
        <v>0.93702854525892099</v>
      </c>
      <c r="I8" s="162">
        <f>I7/N96</f>
        <v>0.99210059928924388</v>
      </c>
      <c r="J8">
        <f>J7/M96</f>
        <v>0.68335048270213383</v>
      </c>
      <c r="K8">
        <f>K7/N96</f>
        <v>0.48114279627372286</v>
      </c>
    </row>
    <row r="9" spans="1:11">
      <c r="A9" s="216"/>
      <c r="B9" s="216"/>
      <c r="C9" s="45"/>
      <c r="E9" s="50" t="e">
        <f>#REF!</f>
        <v>#REF!</v>
      </c>
      <c r="F9" s="150" t="e">
        <f>#REF!</f>
        <v>#REF!</v>
      </c>
    </row>
    <row r="10" spans="1:11">
      <c r="A10" s="216"/>
      <c r="B10" s="216"/>
      <c r="C10" s="45"/>
      <c r="E10" s="50" t="e">
        <f>#REF!</f>
        <v>#REF!</v>
      </c>
      <c r="F10" s="150" t="e">
        <f>#REF!</f>
        <v>#REF!</v>
      </c>
    </row>
    <row r="11" spans="1:11" ht="25.5">
      <c r="A11" s="216"/>
      <c r="B11" s="216"/>
      <c r="C11" s="45"/>
      <c r="E11" s="50" t="e">
        <f>#REF!</f>
        <v>#REF!</v>
      </c>
      <c r="F11" s="150" t="e">
        <f>#REF!</f>
        <v>#REF!</v>
      </c>
      <c r="H11" s="62" t="s">
        <v>1931</v>
      </c>
      <c r="I11" s="62"/>
    </row>
    <row r="12" spans="1:11" ht="15.75">
      <c r="A12" s="216"/>
      <c r="B12" s="216"/>
      <c r="C12" s="45"/>
      <c r="E12" s="50" t="e">
        <f>#REF!</f>
        <v>#REF!</v>
      </c>
      <c r="F12" s="150" t="e">
        <f>#REF!</f>
        <v>#REF!</v>
      </c>
      <c r="H12" s="63">
        <f>C5-H5</f>
        <v>6</v>
      </c>
      <c r="I12" s="63"/>
    </row>
    <row r="13" spans="1:11" ht="38.25">
      <c r="A13" s="216"/>
      <c r="B13" s="216"/>
      <c r="C13" s="45"/>
      <c r="E13" s="50" t="e">
        <f>#REF!</f>
        <v>#REF!</v>
      </c>
      <c r="F13" s="150" t="e">
        <f>#REF!</f>
        <v>#REF!</v>
      </c>
      <c r="H13" s="61" t="s">
        <v>1932</v>
      </c>
      <c r="I13" s="61" t="s">
        <v>1933</v>
      </c>
      <c r="K13" s="66"/>
    </row>
    <row r="14" spans="1:11" ht="15.75">
      <c r="A14" s="216"/>
      <c r="B14" s="216"/>
      <c r="C14" s="45"/>
      <c r="E14" s="50" t="e">
        <f>#REF!</f>
        <v>#REF!</v>
      </c>
      <c r="F14" s="150" t="e">
        <f>#REF!</f>
        <v>#REF!</v>
      </c>
      <c r="H14" s="57">
        <f>SUMIF($K$27:$K$95,"No",M27:M95)</f>
        <v>858.01000000000204</v>
      </c>
      <c r="I14" s="57">
        <f>SUMIF($K$27:$K$95,"No",N27:N95)</f>
        <v>128.55000000000291</v>
      </c>
      <c r="J14" s="57">
        <f>SUMIF($L$27:$L$95,"",M27:M95)</f>
        <v>4314.4699999999939</v>
      </c>
      <c r="K14" s="57">
        <f>SUMIF($L$27:$L$95,"",N27:N95)</f>
        <v>9547.039999999979</v>
      </c>
    </row>
    <row r="15" spans="1:11">
      <c r="A15" s="216"/>
      <c r="B15" s="216"/>
      <c r="C15" s="45"/>
      <c r="E15" s="50" t="e">
        <f>#REF!</f>
        <v>#REF!</v>
      </c>
      <c r="F15" s="150" t="e">
        <f>#REF!-1</f>
        <v>#REF!</v>
      </c>
      <c r="H15" s="152">
        <f>1-H8</f>
        <v>6.2971454741079014E-2</v>
      </c>
      <c r="I15" s="152">
        <f>1-I8</f>
        <v>7.8994007107561215E-3</v>
      </c>
      <c r="J15" s="152">
        <f>1-J8</f>
        <v>0.31664951729786617</v>
      </c>
      <c r="K15" s="152">
        <f>1-K8</f>
        <v>0.51885720372627708</v>
      </c>
    </row>
    <row r="16" spans="1:11">
      <c r="C16" s="45"/>
      <c r="E16" s="50" t="e">
        <f>#REF!</f>
        <v>#REF!</v>
      </c>
      <c r="F16" s="150" t="e">
        <f>#REF!</f>
        <v>#REF!</v>
      </c>
    </row>
    <row r="17" spans="1:15">
      <c r="E17" s="50" t="e">
        <f>#REF!</f>
        <v>#REF!</v>
      </c>
      <c r="F17" s="50"/>
    </row>
    <row r="18" spans="1:15">
      <c r="E18" s="50" t="s">
        <v>1934</v>
      </c>
      <c r="F18" s="49" t="e">
        <f>SUM(F5:F17)</f>
        <v>#REF!</v>
      </c>
    </row>
    <row r="23" spans="1:15">
      <c r="A23" s="11" t="s">
        <v>3</v>
      </c>
      <c r="B23" t="s">
        <v>205</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31</v>
      </c>
      <c r="D27" s="79" t="s">
        <v>32</v>
      </c>
      <c r="E27" s="82" t="s">
        <v>208</v>
      </c>
      <c r="F27" s="82" t="s">
        <v>1626</v>
      </c>
      <c r="G27">
        <v>0</v>
      </c>
      <c r="H27">
        <v>0</v>
      </c>
      <c r="I27" s="72">
        <v>44367.92</v>
      </c>
      <c r="J27" s="72">
        <v>44486.5</v>
      </c>
      <c r="K27" t="s">
        <v>1938</v>
      </c>
      <c r="L27" s="72" t="s">
        <v>1938</v>
      </c>
      <c r="M27" s="74">
        <v>0</v>
      </c>
      <c r="N27" s="74">
        <v>118.58000000000175</v>
      </c>
    </row>
    <row r="28" spans="1:15">
      <c r="A28" s="82"/>
      <c r="B28" s="82"/>
      <c r="C28" s="82"/>
      <c r="D28" s="82"/>
      <c r="E28" s="82" t="s">
        <v>210</v>
      </c>
      <c r="F28" s="82" t="s">
        <v>1540</v>
      </c>
      <c r="G28" s="72">
        <v>41063.97</v>
      </c>
      <c r="H28" s="72">
        <v>41203.699999999997</v>
      </c>
      <c r="I28" s="72">
        <v>41054.36</v>
      </c>
      <c r="J28" s="72">
        <v>41196.800000000003</v>
      </c>
      <c r="K28" t="s">
        <v>1938</v>
      </c>
      <c r="L28" s="72"/>
      <c r="M28" s="74">
        <v>139.72999999999593</v>
      </c>
      <c r="N28" s="74">
        <v>142.44000000000233</v>
      </c>
    </row>
    <row r="29" spans="1:15">
      <c r="A29" s="82"/>
      <c r="B29" s="82"/>
      <c r="C29" s="82"/>
      <c r="D29" s="82"/>
      <c r="E29" t="s">
        <v>224</v>
      </c>
      <c r="F29" t="s">
        <v>1549</v>
      </c>
      <c r="G29">
        <v>42268.95</v>
      </c>
      <c r="H29">
        <v>42653.82</v>
      </c>
      <c r="I29">
        <v>42247.6</v>
      </c>
      <c r="J29">
        <v>42596.9</v>
      </c>
      <c r="K29" t="s">
        <v>1938</v>
      </c>
      <c r="L29" t="s">
        <v>1938</v>
      </c>
      <c r="M29" s="74">
        <v>384.87000000000262</v>
      </c>
      <c r="N29" s="74">
        <v>349.30000000000291</v>
      </c>
    </row>
    <row r="30" spans="1:15">
      <c r="A30" s="82"/>
      <c r="B30" s="82"/>
      <c r="C30" s="82"/>
      <c r="D30" s="82"/>
      <c r="E30" t="s">
        <v>225</v>
      </c>
      <c r="F30" t="s">
        <v>1549</v>
      </c>
      <c r="G30">
        <v>42653.82</v>
      </c>
      <c r="H30">
        <v>43202.27</v>
      </c>
      <c r="I30">
        <v>42979.1</v>
      </c>
      <c r="J30">
        <v>43015.5</v>
      </c>
      <c r="K30" t="s">
        <v>1938</v>
      </c>
      <c r="L30" t="s">
        <v>1938</v>
      </c>
      <c r="M30" s="74">
        <v>548.44999999999709</v>
      </c>
      <c r="N30" s="74">
        <v>36.400000000001455</v>
      </c>
    </row>
    <row r="31" spans="1:15">
      <c r="A31">
        <v>2</v>
      </c>
      <c r="B31" t="s">
        <v>186</v>
      </c>
      <c r="C31" t="s">
        <v>31</v>
      </c>
      <c r="D31" t="s">
        <v>32</v>
      </c>
      <c r="E31" t="s">
        <v>424</v>
      </c>
      <c r="F31" t="s">
        <v>1478</v>
      </c>
      <c r="G31">
        <v>0</v>
      </c>
      <c r="H31">
        <v>0</v>
      </c>
      <c r="I31">
        <v>43249.5</v>
      </c>
      <c r="J31">
        <v>43266.3</v>
      </c>
      <c r="K31" t="s">
        <v>1943</v>
      </c>
      <c r="M31" s="74">
        <v>0</v>
      </c>
      <c r="N31" s="74">
        <v>16.80000000000291</v>
      </c>
    </row>
    <row r="32" spans="1:15">
      <c r="A32">
        <v>3</v>
      </c>
      <c r="B32" t="s">
        <v>85</v>
      </c>
      <c r="C32" t="s">
        <v>31</v>
      </c>
      <c r="D32" t="s">
        <v>32</v>
      </c>
      <c r="E32" t="s">
        <v>206</v>
      </c>
      <c r="F32" t="s">
        <v>1566</v>
      </c>
      <c r="G32">
        <v>0</v>
      </c>
      <c r="H32">
        <v>0</v>
      </c>
      <c r="I32">
        <v>42714.15</v>
      </c>
      <c r="J32">
        <v>42735.69</v>
      </c>
      <c r="K32" t="s">
        <v>1938</v>
      </c>
      <c r="M32" s="74">
        <v>0</v>
      </c>
      <c r="N32" s="74">
        <v>21.540000000000873</v>
      </c>
    </row>
    <row r="33" spans="1:14">
      <c r="E33" t="s">
        <v>228</v>
      </c>
      <c r="F33" t="s">
        <v>1405</v>
      </c>
      <c r="G33">
        <v>44376.3</v>
      </c>
      <c r="H33">
        <v>44668.22</v>
      </c>
      <c r="I33">
        <v>0</v>
      </c>
      <c r="J33">
        <v>0</v>
      </c>
      <c r="K33" t="s">
        <v>1938</v>
      </c>
      <c r="L33" t="s">
        <v>1938</v>
      </c>
      <c r="M33" s="74">
        <v>291.91999999999825</v>
      </c>
      <c r="N33" s="74">
        <v>0</v>
      </c>
    </row>
    <row r="34" spans="1:14">
      <c r="A34" s="81">
        <v>5</v>
      </c>
      <c r="B34" t="s">
        <v>1904</v>
      </c>
      <c r="C34" t="s">
        <v>31</v>
      </c>
      <c r="D34" t="s">
        <v>32</v>
      </c>
      <c r="E34" t="s">
        <v>212</v>
      </c>
      <c r="F34" t="s">
        <v>1566</v>
      </c>
      <c r="G34">
        <v>0</v>
      </c>
      <c r="H34">
        <v>0</v>
      </c>
      <c r="I34">
        <v>42786.16</v>
      </c>
      <c r="J34">
        <v>42913.33</v>
      </c>
      <c r="K34" t="s">
        <v>1938</v>
      </c>
      <c r="M34" s="74">
        <v>0</v>
      </c>
      <c r="N34" s="74">
        <v>127.16999999999825</v>
      </c>
    </row>
    <row r="35" spans="1:14">
      <c r="A35" s="78">
        <v>6</v>
      </c>
      <c r="B35" t="s">
        <v>30</v>
      </c>
      <c r="C35" t="s">
        <v>31</v>
      </c>
      <c r="D35" t="s">
        <v>32</v>
      </c>
      <c r="E35" t="s">
        <v>215</v>
      </c>
      <c r="F35">
        <v>0</v>
      </c>
      <c r="G35">
        <v>0</v>
      </c>
      <c r="H35">
        <v>0</v>
      </c>
      <c r="I35">
        <v>40268.89</v>
      </c>
      <c r="J35">
        <v>40762.75</v>
      </c>
      <c r="K35" t="s">
        <v>1938</v>
      </c>
      <c r="M35" s="74">
        <v>0</v>
      </c>
      <c r="N35" s="74">
        <v>493.86000000000058</v>
      </c>
    </row>
    <row r="36" spans="1:14">
      <c r="A36" s="82"/>
      <c r="F36" t="s">
        <v>1530</v>
      </c>
      <c r="G36">
        <v>40283.29</v>
      </c>
      <c r="H36">
        <v>40753.26</v>
      </c>
      <c r="I36">
        <v>35968.6</v>
      </c>
      <c r="J36">
        <v>39885.83</v>
      </c>
      <c r="K36" t="s">
        <v>1938</v>
      </c>
      <c r="M36" s="74">
        <v>469.97000000000116</v>
      </c>
      <c r="N36" s="74">
        <v>3917.2300000000032</v>
      </c>
    </row>
    <row r="37" spans="1:14">
      <c r="A37" s="84">
        <v>7</v>
      </c>
      <c r="B37" s="84" t="s">
        <v>20</v>
      </c>
      <c r="C37" t="s">
        <v>31</v>
      </c>
      <c r="D37" t="s">
        <v>32</v>
      </c>
      <c r="E37" s="84" t="s">
        <v>217</v>
      </c>
      <c r="F37" s="84" t="s">
        <v>1642</v>
      </c>
      <c r="G37" s="72">
        <v>44734.27</v>
      </c>
      <c r="H37" s="72">
        <v>45607.47</v>
      </c>
      <c r="I37" s="72">
        <v>44690.94</v>
      </c>
      <c r="J37" s="72">
        <v>45848.5</v>
      </c>
      <c r="K37" t="s">
        <v>1938</v>
      </c>
      <c r="L37" s="72" t="s">
        <v>1938</v>
      </c>
      <c r="M37" s="74">
        <v>873.20000000000437</v>
      </c>
      <c r="N37" s="74">
        <v>1157.5599999999977</v>
      </c>
    </row>
    <row r="38" spans="1:14">
      <c r="A38" s="82"/>
      <c r="B38" s="82"/>
      <c r="E38" s="82" t="s">
        <v>219</v>
      </c>
      <c r="F38" s="82" t="s">
        <v>1644</v>
      </c>
      <c r="G38" s="72">
        <v>45607.47</v>
      </c>
      <c r="H38" s="72">
        <v>46107.76</v>
      </c>
      <c r="I38" s="72">
        <v>45594.81</v>
      </c>
      <c r="J38" s="72">
        <v>45763.199999999997</v>
      </c>
      <c r="K38" t="s">
        <v>1938</v>
      </c>
      <c r="L38" s="72" t="s">
        <v>1938</v>
      </c>
      <c r="M38" s="74">
        <v>500.29000000000087</v>
      </c>
      <c r="N38" s="74">
        <v>168.38999999999942</v>
      </c>
    </row>
    <row r="39" spans="1:14">
      <c r="A39" s="82"/>
      <c r="B39" s="82"/>
      <c r="E39" s="82" t="s">
        <v>221</v>
      </c>
      <c r="F39" t="s">
        <v>1644</v>
      </c>
      <c r="G39" s="72">
        <v>46107.76</v>
      </c>
      <c r="H39" s="72">
        <v>47599.54</v>
      </c>
      <c r="I39" s="72">
        <v>45848.5</v>
      </c>
      <c r="J39" s="72">
        <v>47605.53</v>
      </c>
      <c r="K39" t="s">
        <v>1938</v>
      </c>
      <c r="L39" s="72" t="s">
        <v>1938</v>
      </c>
      <c r="M39" s="74">
        <v>1491.7799999999988</v>
      </c>
      <c r="N39" s="74">
        <v>1757.0299999999988</v>
      </c>
    </row>
    <row r="40" spans="1:14">
      <c r="A40" s="80">
        <v>11</v>
      </c>
      <c r="B40" s="80" t="s">
        <v>1746</v>
      </c>
      <c r="C40" t="s">
        <v>31</v>
      </c>
      <c r="D40" t="s">
        <v>32</v>
      </c>
      <c r="E40" s="80" t="s">
        <v>1532</v>
      </c>
      <c r="F40" s="80" t="s">
        <v>1533</v>
      </c>
      <c r="G40" s="73">
        <v>0</v>
      </c>
      <c r="H40" s="73">
        <v>0</v>
      </c>
      <c r="I40" s="73">
        <v>40100</v>
      </c>
      <c r="J40" s="73">
        <v>40225.050000000003</v>
      </c>
      <c r="K40" t="s">
        <v>1938</v>
      </c>
      <c r="L40" s="72" t="s">
        <v>1938</v>
      </c>
      <c r="M40" s="74">
        <v>0</v>
      </c>
      <c r="N40" s="74">
        <v>125.05000000000291</v>
      </c>
    </row>
    <row r="41" spans="1:14">
      <c r="A41" s="82"/>
      <c r="B41" s="82"/>
      <c r="E41" t="s">
        <v>213</v>
      </c>
      <c r="F41" t="s">
        <v>1552</v>
      </c>
      <c r="G41">
        <v>0</v>
      </c>
      <c r="H41">
        <v>0</v>
      </c>
      <c r="I41">
        <v>42596.9</v>
      </c>
      <c r="J41">
        <v>42657.61</v>
      </c>
      <c r="K41" t="s">
        <v>1938</v>
      </c>
      <c r="M41" s="74">
        <v>0</v>
      </c>
      <c r="N41" s="74">
        <v>60.709999999999127</v>
      </c>
    </row>
    <row r="42" spans="1:14">
      <c r="A42" s="82"/>
      <c r="B42" s="82"/>
      <c r="E42" s="82" t="s">
        <v>1554</v>
      </c>
      <c r="F42" s="82" t="s">
        <v>1555</v>
      </c>
      <c r="G42">
        <v>0</v>
      </c>
      <c r="H42">
        <v>0</v>
      </c>
      <c r="I42" s="73">
        <v>42657.61</v>
      </c>
      <c r="J42" s="73">
        <v>42672.51</v>
      </c>
      <c r="K42" t="s">
        <v>1938</v>
      </c>
      <c r="L42" s="72"/>
      <c r="M42" s="74">
        <v>0</v>
      </c>
      <c r="N42" s="74">
        <v>14.900000000001455</v>
      </c>
    </row>
    <row r="43" spans="1:14">
      <c r="A43" s="82"/>
      <c r="B43" s="82"/>
      <c r="E43" s="82" t="s">
        <v>1557</v>
      </c>
      <c r="F43" s="82" t="s">
        <v>1558</v>
      </c>
      <c r="G43">
        <v>0</v>
      </c>
      <c r="H43">
        <v>0</v>
      </c>
      <c r="I43" s="73">
        <v>42672.51</v>
      </c>
      <c r="J43" s="73">
        <v>42684.67</v>
      </c>
      <c r="K43" t="s">
        <v>1938</v>
      </c>
      <c r="L43" s="72"/>
      <c r="M43" s="74">
        <v>0</v>
      </c>
      <c r="N43" s="74">
        <v>12.159999999996217</v>
      </c>
    </row>
    <row r="44" spans="1:14">
      <c r="A44" s="82"/>
      <c r="B44" s="82"/>
      <c r="E44" s="82" t="s">
        <v>1560</v>
      </c>
      <c r="F44" s="82" t="s">
        <v>1561</v>
      </c>
      <c r="G44">
        <v>0</v>
      </c>
      <c r="H44">
        <v>0</v>
      </c>
      <c r="I44" s="73">
        <v>42684.67</v>
      </c>
      <c r="J44" s="73">
        <v>42700</v>
      </c>
      <c r="K44" t="s">
        <v>1938</v>
      </c>
      <c r="L44" s="72"/>
      <c r="M44" s="74">
        <v>0</v>
      </c>
      <c r="N44" s="74">
        <v>15.330000000001746</v>
      </c>
    </row>
    <row r="45" spans="1:14">
      <c r="A45" s="82"/>
      <c r="B45" s="82"/>
      <c r="E45" s="82" t="s">
        <v>1563</v>
      </c>
      <c r="F45" s="82" t="s">
        <v>1564</v>
      </c>
      <c r="G45">
        <v>0</v>
      </c>
      <c r="H45">
        <v>0</v>
      </c>
      <c r="I45" s="73">
        <v>42700</v>
      </c>
      <c r="J45" s="73">
        <v>42714.15</v>
      </c>
      <c r="K45" t="s">
        <v>1938</v>
      </c>
      <c r="L45" s="72"/>
      <c r="M45" s="74">
        <v>0</v>
      </c>
      <c r="N45" s="74">
        <v>14.150000000001455</v>
      </c>
    </row>
    <row r="46" spans="1:14">
      <c r="A46" s="82"/>
      <c r="B46" s="82"/>
      <c r="E46" s="82" t="s">
        <v>1567</v>
      </c>
      <c r="F46" s="82" t="s">
        <v>1568</v>
      </c>
      <c r="G46">
        <v>0</v>
      </c>
      <c r="H46">
        <v>0</v>
      </c>
      <c r="I46" s="72">
        <v>42735.69</v>
      </c>
      <c r="J46">
        <v>42754.21</v>
      </c>
      <c r="K46" t="s">
        <v>1938</v>
      </c>
      <c r="M46" s="74">
        <v>0</v>
      </c>
      <c r="N46" s="74">
        <v>18.519999999996799</v>
      </c>
    </row>
    <row r="47" spans="1:14">
      <c r="A47" s="82"/>
      <c r="B47" s="82"/>
      <c r="E47" s="82" t="s">
        <v>1569</v>
      </c>
      <c r="F47" s="82" t="s">
        <v>1570</v>
      </c>
      <c r="G47">
        <v>0</v>
      </c>
      <c r="H47">
        <v>0</v>
      </c>
      <c r="I47">
        <v>42754.21</v>
      </c>
      <c r="J47">
        <v>42769</v>
      </c>
      <c r="K47" t="s">
        <v>1938</v>
      </c>
      <c r="M47" s="74">
        <v>0</v>
      </c>
      <c r="N47" s="74">
        <v>14.790000000000873</v>
      </c>
    </row>
    <row r="48" spans="1:14">
      <c r="A48" s="82"/>
      <c r="B48" s="82"/>
      <c r="E48" t="s">
        <v>222</v>
      </c>
      <c r="F48" t="s">
        <v>1571</v>
      </c>
      <c r="G48">
        <v>0</v>
      </c>
      <c r="H48">
        <v>0</v>
      </c>
      <c r="I48">
        <v>42787.040000000001</v>
      </c>
      <c r="J48">
        <v>42809.14</v>
      </c>
      <c r="K48" t="s">
        <v>1938</v>
      </c>
      <c r="M48" s="74">
        <v>0</v>
      </c>
      <c r="N48" s="74">
        <v>22.099999999998545</v>
      </c>
    </row>
    <row r="49" spans="1:14">
      <c r="A49" s="82"/>
      <c r="B49" s="82"/>
      <c r="E49" s="82" t="s">
        <v>1573</v>
      </c>
      <c r="F49" s="82" t="s">
        <v>1574</v>
      </c>
      <c r="G49">
        <v>0</v>
      </c>
      <c r="H49">
        <v>0</v>
      </c>
      <c r="I49" s="73">
        <v>42913.33</v>
      </c>
      <c r="J49" s="73">
        <v>43109.39</v>
      </c>
      <c r="K49" t="s">
        <v>1938</v>
      </c>
      <c r="L49" s="72"/>
      <c r="M49" s="74">
        <v>0</v>
      </c>
      <c r="N49" s="74">
        <v>196.05999999999767</v>
      </c>
    </row>
    <row r="50" spans="1:14">
      <c r="A50" s="82"/>
      <c r="B50" s="82"/>
      <c r="E50" s="82" t="s">
        <v>1576</v>
      </c>
      <c r="F50" t="s">
        <v>1574</v>
      </c>
      <c r="G50">
        <v>0</v>
      </c>
      <c r="H50">
        <v>0</v>
      </c>
      <c r="I50" s="73">
        <v>43137.23</v>
      </c>
      <c r="J50" s="73">
        <v>43173.15</v>
      </c>
      <c r="K50" t="s">
        <v>1938</v>
      </c>
      <c r="L50" s="72"/>
      <c r="M50" s="74">
        <v>0</v>
      </c>
      <c r="N50" s="74">
        <v>35.919999999998254</v>
      </c>
    </row>
    <row r="51" spans="1:14">
      <c r="A51" s="82"/>
      <c r="B51" s="82"/>
      <c r="E51" s="82" t="s">
        <v>1590</v>
      </c>
      <c r="F51" s="82">
        <v>0</v>
      </c>
      <c r="G51">
        <v>0</v>
      </c>
      <c r="H51">
        <v>0</v>
      </c>
      <c r="I51" s="73">
        <v>43387.1</v>
      </c>
      <c r="J51" s="73">
        <v>43560</v>
      </c>
      <c r="K51" t="s">
        <v>1938</v>
      </c>
      <c r="L51" s="72"/>
      <c r="M51" s="74">
        <v>0</v>
      </c>
      <c r="N51" s="74">
        <v>172.90000000000146</v>
      </c>
    </row>
    <row r="52" spans="1:14">
      <c r="A52" s="82"/>
      <c r="B52" s="82"/>
      <c r="E52" s="82"/>
      <c r="F52" s="82" t="s">
        <v>1591</v>
      </c>
      <c r="G52">
        <v>0</v>
      </c>
      <c r="H52">
        <v>0</v>
      </c>
      <c r="I52" s="73">
        <v>43201.9</v>
      </c>
      <c r="J52" s="73">
        <v>43326.67</v>
      </c>
      <c r="K52" t="s">
        <v>1938</v>
      </c>
      <c r="L52" s="72"/>
      <c r="M52" s="74">
        <v>0</v>
      </c>
      <c r="N52" s="74">
        <v>124.7699999999968</v>
      </c>
    </row>
    <row r="53" spans="1:14">
      <c r="A53" s="82"/>
      <c r="B53" s="82"/>
      <c r="E53" s="82" t="s">
        <v>1594</v>
      </c>
      <c r="F53" s="82" t="s">
        <v>1595</v>
      </c>
      <c r="G53">
        <v>0</v>
      </c>
      <c r="H53">
        <v>0</v>
      </c>
      <c r="I53" s="73">
        <v>43261.3</v>
      </c>
      <c r="J53" s="73">
        <v>43275.5</v>
      </c>
      <c r="K53" t="s">
        <v>1938</v>
      </c>
      <c r="L53" s="72"/>
      <c r="M53" s="74">
        <v>0</v>
      </c>
      <c r="N53" s="74">
        <v>14.19999999999709</v>
      </c>
    </row>
    <row r="54" spans="1:14">
      <c r="A54" s="82"/>
      <c r="B54" s="82"/>
      <c r="E54" s="82" t="s">
        <v>1597</v>
      </c>
      <c r="F54" s="82" t="s">
        <v>1598</v>
      </c>
      <c r="G54">
        <v>0</v>
      </c>
      <c r="H54">
        <v>0</v>
      </c>
      <c r="I54" s="73">
        <v>43292.35</v>
      </c>
      <c r="J54" s="73">
        <v>43302.25</v>
      </c>
      <c r="K54" t="s">
        <v>1938</v>
      </c>
      <c r="L54" s="72" t="s">
        <v>1938</v>
      </c>
      <c r="M54" s="74">
        <v>0</v>
      </c>
      <c r="N54" s="74">
        <v>9.9000000000014552</v>
      </c>
    </row>
    <row r="55" spans="1:14">
      <c r="A55" s="82"/>
      <c r="B55" s="82"/>
      <c r="E55" s="82" t="s">
        <v>1600</v>
      </c>
      <c r="F55" s="82" t="s">
        <v>1601</v>
      </c>
      <c r="G55">
        <v>0</v>
      </c>
      <c r="H55">
        <v>0</v>
      </c>
      <c r="I55" s="73">
        <v>43326.67</v>
      </c>
      <c r="J55" s="73">
        <v>43387.1</v>
      </c>
      <c r="K55" t="s">
        <v>1938</v>
      </c>
      <c r="L55" s="72"/>
      <c r="M55" s="74">
        <v>0</v>
      </c>
      <c r="N55" s="74">
        <v>60.430000000000291</v>
      </c>
    </row>
    <row r="56" spans="1:14">
      <c r="A56" s="82"/>
      <c r="B56" s="82"/>
      <c r="E56" s="82" t="s">
        <v>1608</v>
      </c>
      <c r="F56" s="82" t="s">
        <v>1609</v>
      </c>
      <c r="G56">
        <v>0</v>
      </c>
      <c r="H56">
        <v>0</v>
      </c>
      <c r="I56" s="73">
        <v>43560</v>
      </c>
      <c r="J56" s="73">
        <v>44126.879999999997</v>
      </c>
      <c r="K56" t="s">
        <v>1938</v>
      </c>
      <c r="L56" s="72"/>
      <c r="M56" s="74">
        <v>0</v>
      </c>
      <c r="N56" s="74">
        <v>566.87999999999738</v>
      </c>
    </row>
    <row r="57" spans="1:14">
      <c r="A57" s="82"/>
      <c r="B57" s="82"/>
      <c r="E57" s="82" t="s">
        <v>1611</v>
      </c>
      <c r="F57" s="82" t="s">
        <v>1612</v>
      </c>
      <c r="G57">
        <v>0</v>
      </c>
      <c r="H57">
        <v>0</v>
      </c>
      <c r="I57" s="73">
        <v>44126.879999999997</v>
      </c>
      <c r="J57" s="73">
        <v>44168.480000000003</v>
      </c>
      <c r="K57" t="s">
        <v>1938</v>
      </c>
      <c r="L57" s="72"/>
      <c r="M57" s="74">
        <v>0</v>
      </c>
      <c r="N57" s="74">
        <v>41.600000000005821</v>
      </c>
    </row>
    <row r="58" spans="1:14">
      <c r="A58" s="82"/>
      <c r="B58" s="82"/>
      <c r="E58" s="82" t="s">
        <v>1614</v>
      </c>
      <c r="F58" s="82" t="s">
        <v>1615</v>
      </c>
      <c r="G58">
        <v>0</v>
      </c>
      <c r="H58">
        <v>0</v>
      </c>
      <c r="I58" s="73">
        <v>44168.480000000003</v>
      </c>
      <c r="J58" s="73">
        <v>44182.67</v>
      </c>
      <c r="K58" t="s">
        <v>1938</v>
      </c>
      <c r="L58" s="72"/>
      <c r="M58" s="74">
        <v>0</v>
      </c>
      <c r="N58" s="74">
        <v>14.189999999995052</v>
      </c>
    </row>
    <row r="59" spans="1:14">
      <c r="A59" s="82"/>
      <c r="B59" s="82"/>
      <c r="E59" s="82" t="s">
        <v>1617</v>
      </c>
      <c r="F59" s="82" t="s">
        <v>1618</v>
      </c>
      <c r="G59">
        <v>0</v>
      </c>
      <c r="H59">
        <v>0</v>
      </c>
      <c r="I59" s="73">
        <v>44182.67</v>
      </c>
      <c r="J59" s="73">
        <v>44209.120000000003</v>
      </c>
      <c r="K59" t="s">
        <v>1938</v>
      </c>
      <c r="L59" s="72" t="s">
        <v>1938</v>
      </c>
      <c r="M59" s="74">
        <v>0</v>
      </c>
      <c r="N59" s="74">
        <v>26.450000000004366</v>
      </c>
    </row>
    <row r="60" spans="1:14">
      <c r="A60" s="82"/>
      <c r="B60" s="82"/>
      <c r="E60" s="82" t="s">
        <v>1620</v>
      </c>
      <c r="F60" s="82" t="s">
        <v>1621</v>
      </c>
      <c r="G60">
        <v>0</v>
      </c>
      <c r="H60">
        <v>0</v>
      </c>
      <c r="I60" s="73">
        <v>44209.120000000003</v>
      </c>
      <c r="J60" s="73">
        <v>44261.27</v>
      </c>
      <c r="K60" t="s">
        <v>1938</v>
      </c>
      <c r="L60" s="72"/>
      <c r="M60" s="74">
        <v>0</v>
      </c>
      <c r="N60" s="74">
        <v>52.149999999994179</v>
      </c>
    </row>
    <row r="61" spans="1:14">
      <c r="A61" s="82"/>
      <c r="B61" s="82"/>
      <c r="E61" s="82" t="s">
        <v>1623</v>
      </c>
      <c r="F61" s="82" t="s">
        <v>1624</v>
      </c>
      <c r="G61">
        <v>0</v>
      </c>
      <c r="H61">
        <v>0</v>
      </c>
      <c r="I61" s="73">
        <v>44261.27</v>
      </c>
      <c r="J61" s="73">
        <v>44367.92</v>
      </c>
      <c r="K61" t="s">
        <v>1938</v>
      </c>
      <c r="L61" s="72" t="s">
        <v>1938</v>
      </c>
      <c r="M61" s="74">
        <v>0</v>
      </c>
      <c r="N61" s="74">
        <v>106.65000000000146</v>
      </c>
    </row>
    <row r="62" spans="1:14">
      <c r="A62" s="82"/>
      <c r="B62" s="82"/>
      <c r="E62" s="82" t="s">
        <v>1628</v>
      </c>
      <c r="F62" s="82" t="s">
        <v>1629</v>
      </c>
      <c r="G62">
        <v>0</v>
      </c>
      <c r="H62">
        <v>0</v>
      </c>
      <c r="I62" s="73">
        <v>44486.5</v>
      </c>
      <c r="J62" s="73">
        <v>44519.53</v>
      </c>
      <c r="K62" t="s">
        <v>1938</v>
      </c>
      <c r="L62" s="72"/>
      <c r="M62" s="74">
        <v>0</v>
      </c>
      <c r="N62" s="74">
        <v>33.029999999998836</v>
      </c>
    </row>
    <row r="63" spans="1:14">
      <c r="A63" s="82"/>
      <c r="B63" s="82"/>
      <c r="E63" s="82" t="s">
        <v>1631</v>
      </c>
      <c r="F63" s="82" t="s">
        <v>1632</v>
      </c>
      <c r="G63">
        <v>0</v>
      </c>
      <c r="H63">
        <v>0</v>
      </c>
      <c r="I63" s="73">
        <v>44519.53</v>
      </c>
      <c r="J63" s="73">
        <v>44582.95</v>
      </c>
      <c r="K63" t="s">
        <v>1938</v>
      </c>
      <c r="L63" s="72"/>
      <c r="M63" s="74">
        <v>0</v>
      </c>
      <c r="N63" s="74">
        <v>63.419999999998254</v>
      </c>
    </row>
    <row r="64" spans="1:14">
      <c r="A64" s="82"/>
      <c r="B64" s="82"/>
      <c r="E64" s="82" t="s">
        <v>1634</v>
      </c>
      <c r="F64" s="82" t="s">
        <v>1635</v>
      </c>
      <c r="G64">
        <v>0</v>
      </c>
      <c r="H64">
        <v>0</v>
      </c>
      <c r="I64" s="73">
        <v>44582.95</v>
      </c>
      <c r="J64" s="73">
        <v>44598.11</v>
      </c>
      <c r="K64" t="s">
        <v>1938</v>
      </c>
      <c r="L64" s="72"/>
      <c r="M64" s="74">
        <v>0</v>
      </c>
      <c r="N64" s="74">
        <v>15.160000000003492</v>
      </c>
    </row>
    <row r="65" spans="1:14">
      <c r="A65" s="82"/>
      <c r="B65" s="82"/>
      <c r="E65" s="82" t="s">
        <v>1637</v>
      </c>
      <c r="F65" s="82" t="s">
        <v>1638</v>
      </c>
      <c r="G65">
        <v>0</v>
      </c>
      <c r="H65">
        <v>0</v>
      </c>
      <c r="I65" s="73">
        <v>44598.11</v>
      </c>
      <c r="J65" s="73">
        <v>44679.81</v>
      </c>
      <c r="K65" t="s">
        <v>1938</v>
      </c>
      <c r="L65" s="72"/>
      <c r="M65" s="74">
        <v>0</v>
      </c>
      <c r="N65" s="74">
        <v>81.69999999999709</v>
      </c>
    </row>
    <row r="66" spans="1:14">
      <c r="A66" s="82"/>
      <c r="B66" s="82"/>
      <c r="E66" s="82" t="s">
        <v>1650</v>
      </c>
      <c r="F66" s="82" t="s">
        <v>1648</v>
      </c>
      <c r="G66">
        <v>0</v>
      </c>
      <c r="H66">
        <v>0</v>
      </c>
      <c r="I66" s="73">
        <v>48584.21</v>
      </c>
      <c r="J66" s="73">
        <v>49401.19</v>
      </c>
      <c r="K66" t="s">
        <v>1938</v>
      </c>
      <c r="L66" s="72" t="s">
        <v>1938</v>
      </c>
      <c r="M66" s="74">
        <v>0</v>
      </c>
      <c r="N66" s="74">
        <v>816.9800000000032</v>
      </c>
    </row>
    <row r="67" spans="1:14">
      <c r="A67" s="82"/>
      <c r="B67" s="82"/>
      <c r="E67" s="82" t="s">
        <v>1664</v>
      </c>
      <c r="F67" s="82" t="s">
        <v>1665</v>
      </c>
      <c r="G67">
        <v>0</v>
      </c>
      <c r="H67">
        <v>0</v>
      </c>
      <c r="I67" s="73">
        <v>51269</v>
      </c>
      <c r="J67" s="73">
        <v>52364.800000000003</v>
      </c>
      <c r="K67" t="s">
        <v>1938</v>
      </c>
      <c r="L67" s="72" t="s">
        <v>1938</v>
      </c>
      <c r="M67" s="74">
        <v>0</v>
      </c>
      <c r="N67" s="74">
        <v>1095.8000000000029</v>
      </c>
    </row>
    <row r="68" spans="1:14">
      <c r="A68" s="82"/>
      <c r="B68" s="82"/>
      <c r="E68" s="82" t="s">
        <v>1675</v>
      </c>
      <c r="F68" s="82" t="s">
        <v>1676</v>
      </c>
      <c r="G68">
        <v>0</v>
      </c>
      <c r="H68">
        <v>0</v>
      </c>
      <c r="I68" s="73">
        <v>52963.360000000001</v>
      </c>
      <c r="J68" s="73">
        <v>54118.8</v>
      </c>
      <c r="K68" t="s">
        <v>1938</v>
      </c>
      <c r="L68" s="72" t="s">
        <v>1938</v>
      </c>
      <c r="M68" s="74">
        <v>0</v>
      </c>
      <c r="N68" s="74">
        <v>1155.4400000000023</v>
      </c>
    </row>
    <row r="69" spans="1:14">
      <c r="A69" s="82"/>
      <c r="B69" s="82"/>
      <c r="E69" s="82" t="s">
        <v>1678</v>
      </c>
      <c r="F69" s="82" t="s">
        <v>1679</v>
      </c>
      <c r="G69">
        <v>0</v>
      </c>
      <c r="H69">
        <v>0</v>
      </c>
      <c r="I69" s="73">
        <v>54118.8</v>
      </c>
      <c r="J69" s="73">
        <v>54224.2</v>
      </c>
      <c r="K69" t="s">
        <v>1938</v>
      </c>
      <c r="L69" s="72" t="s">
        <v>1938</v>
      </c>
      <c r="M69" s="74">
        <v>0</v>
      </c>
      <c r="N69" s="74">
        <v>105.39999999999418</v>
      </c>
    </row>
    <row r="70" spans="1:14">
      <c r="A70" s="82"/>
      <c r="B70" s="82"/>
      <c r="E70" s="82" t="s">
        <v>1681</v>
      </c>
      <c r="F70" s="82" t="s">
        <v>1682</v>
      </c>
      <c r="G70">
        <v>0</v>
      </c>
      <c r="H70">
        <v>0</v>
      </c>
      <c r="I70" s="73">
        <v>54224.2</v>
      </c>
      <c r="J70" s="73">
        <v>54290</v>
      </c>
      <c r="K70" t="s">
        <v>1938</v>
      </c>
      <c r="L70" s="72" t="s">
        <v>1938</v>
      </c>
      <c r="M70" s="74">
        <v>0</v>
      </c>
      <c r="N70" s="74">
        <v>65.80000000000291</v>
      </c>
    </row>
    <row r="71" spans="1:14">
      <c r="A71" s="82"/>
      <c r="B71" s="82"/>
      <c r="E71" s="82" t="s">
        <v>1684</v>
      </c>
      <c r="F71" s="82" t="s">
        <v>1685</v>
      </c>
      <c r="G71">
        <v>0</v>
      </c>
      <c r="H71">
        <v>0</v>
      </c>
      <c r="I71" s="73">
        <v>54277.9</v>
      </c>
      <c r="J71" s="73">
        <v>54299.8</v>
      </c>
      <c r="K71" t="s">
        <v>1938</v>
      </c>
      <c r="L71" s="72"/>
      <c r="M71" s="74">
        <v>0</v>
      </c>
      <c r="N71" s="74">
        <v>21.900000000001455</v>
      </c>
    </row>
    <row r="72" spans="1:14">
      <c r="A72" s="82"/>
      <c r="B72" s="82"/>
      <c r="E72" s="82" t="s">
        <v>1687</v>
      </c>
      <c r="F72" s="82" t="s">
        <v>1688</v>
      </c>
      <c r="G72">
        <v>0</v>
      </c>
      <c r="H72">
        <v>0</v>
      </c>
      <c r="I72" s="73">
        <v>54299.8</v>
      </c>
      <c r="J72" s="73">
        <v>54330.7</v>
      </c>
      <c r="K72" t="s">
        <v>1938</v>
      </c>
      <c r="L72" s="72" t="s">
        <v>1938</v>
      </c>
      <c r="M72" s="74">
        <v>0</v>
      </c>
      <c r="N72" s="74">
        <v>30.899999999994179</v>
      </c>
    </row>
    <row r="73" spans="1:14">
      <c r="A73" s="82"/>
      <c r="B73" s="82"/>
      <c r="E73" s="82" t="s">
        <v>1535</v>
      </c>
      <c r="F73" s="82">
        <v>0</v>
      </c>
      <c r="G73" s="73">
        <v>40970.86</v>
      </c>
      <c r="H73" s="73">
        <v>41063.97</v>
      </c>
      <c r="I73" s="73">
        <v>40986.480000000003</v>
      </c>
      <c r="J73" s="73">
        <v>41054.36</v>
      </c>
      <c r="K73" t="s">
        <v>1938</v>
      </c>
      <c r="L73" s="72"/>
      <c r="M73" s="74">
        <v>93.110000000000582</v>
      </c>
      <c r="N73" s="74">
        <v>67.879999999997381</v>
      </c>
    </row>
    <row r="74" spans="1:14">
      <c r="A74" s="82"/>
      <c r="B74" s="82"/>
      <c r="E74" s="82"/>
      <c r="F74" s="82" t="s">
        <v>1536</v>
      </c>
      <c r="G74" s="73">
        <v>40893.89</v>
      </c>
      <c r="H74" s="73">
        <v>40931.620000000003</v>
      </c>
      <c r="I74" s="73">
        <v>40900</v>
      </c>
      <c r="J74" s="73">
        <v>40944.67</v>
      </c>
      <c r="K74" t="s">
        <v>1938</v>
      </c>
      <c r="L74" s="72" t="s">
        <v>1938</v>
      </c>
      <c r="M74" s="74">
        <v>37.730000000003201</v>
      </c>
      <c r="N74" s="74">
        <v>44.669999999998254</v>
      </c>
    </row>
    <row r="75" spans="1:14">
      <c r="A75" s="82"/>
      <c r="B75" s="82"/>
      <c r="E75" s="82" t="s">
        <v>1543</v>
      </c>
      <c r="F75" s="82" t="s">
        <v>1544</v>
      </c>
      <c r="G75" s="73">
        <v>41203.730000000003</v>
      </c>
      <c r="H75" s="73">
        <v>42157.19</v>
      </c>
      <c r="I75" s="73">
        <v>41196.800000000003</v>
      </c>
      <c r="J75" s="73">
        <v>42149.25</v>
      </c>
      <c r="K75" t="s">
        <v>1938</v>
      </c>
      <c r="L75" s="72"/>
      <c r="M75" s="74">
        <v>953.45999999999913</v>
      </c>
      <c r="N75" s="74">
        <v>952.44999999999709</v>
      </c>
    </row>
    <row r="76" spans="1:14">
      <c r="A76" s="82"/>
      <c r="B76" s="82"/>
      <c r="E76" s="82" t="s">
        <v>1546</v>
      </c>
      <c r="F76" s="82" t="s">
        <v>1547</v>
      </c>
      <c r="G76" s="73">
        <v>42157.19</v>
      </c>
      <c r="H76" s="73">
        <v>42268.95</v>
      </c>
      <c r="I76" s="73">
        <v>42149.25</v>
      </c>
      <c r="J76" s="73">
        <v>42247.6</v>
      </c>
      <c r="K76" t="s">
        <v>1938</v>
      </c>
      <c r="L76" s="72" t="s">
        <v>1938</v>
      </c>
      <c r="M76" s="74">
        <v>111.75999999999476</v>
      </c>
      <c r="N76" s="74">
        <v>98.349999999998545</v>
      </c>
    </row>
    <row r="77" spans="1:14">
      <c r="A77" s="82"/>
      <c r="B77" s="82"/>
      <c r="E77" s="82" t="s">
        <v>1578</v>
      </c>
      <c r="F77" s="82" t="s">
        <v>1579</v>
      </c>
      <c r="G77" s="73">
        <v>43215.82</v>
      </c>
      <c r="H77" s="73">
        <v>43576.9</v>
      </c>
      <c r="I77" s="73">
        <v>43201.9</v>
      </c>
      <c r="J77" s="73">
        <v>43337.1</v>
      </c>
      <c r="K77" t="s">
        <v>1938</v>
      </c>
      <c r="L77" s="72"/>
      <c r="M77" s="74">
        <v>361.08000000000175</v>
      </c>
      <c r="N77" s="74">
        <v>135.19999999999709</v>
      </c>
    </row>
    <row r="78" spans="1:14">
      <c r="A78" s="82"/>
      <c r="B78" s="82"/>
      <c r="E78" s="82" t="s">
        <v>1581</v>
      </c>
      <c r="F78" s="82" t="s">
        <v>1582</v>
      </c>
      <c r="G78" s="73">
        <v>43266.3</v>
      </c>
      <c r="H78" s="73">
        <v>43270.3</v>
      </c>
      <c r="I78" s="73">
        <v>0</v>
      </c>
      <c r="J78" s="73">
        <v>0</v>
      </c>
      <c r="K78" t="s">
        <v>1938</v>
      </c>
      <c r="L78" s="72"/>
      <c r="M78" s="74">
        <v>4</v>
      </c>
      <c r="N78" s="74">
        <v>0</v>
      </c>
    </row>
    <row r="79" spans="1:14">
      <c r="A79" s="82"/>
      <c r="B79" s="82"/>
      <c r="E79" s="82" t="s">
        <v>1584</v>
      </c>
      <c r="F79" s="82" t="s">
        <v>1585</v>
      </c>
      <c r="G79" s="73">
        <v>43270.3</v>
      </c>
      <c r="H79" s="73">
        <v>43280</v>
      </c>
      <c r="I79">
        <v>0</v>
      </c>
      <c r="J79">
        <v>0</v>
      </c>
      <c r="K79" t="s">
        <v>1938</v>
      </c>
      <c r="L79" s="72"/>
      <c r="M79" s="74">
        <v>9.6999999999970896</v>
      </c>
      <c r="N79" s="74">
        <v>0</v>
      </c>
    </row>
    <row r="80" spans="1:14">
      <c r="A80" s="82"/>
      <c r="B80" s="82"/>
      <c r="E80" s="82" t="s">
        <v>1587</v>
      </c>
      <c r="F80" s="82" t="s">
        <v>1588</v>
      </c>
      <c r="G80" s="73">
        <v>43280</v>
      </c>
      <c r="H80" s="73">
        <v>43290.400000000001</v>
      </c>
      <c r="I80">
        <v>0</v>
      </c>
      <c r="J80">
        <v>0</v>
      </c>
      <c r="K80" t="s">
        <v>1938</v>
      </c>
      <c r="L80" s="72"/>
      <c r="M80" s="74">
        <v>10.400000000001455</v>
      </c>
      <c r="N80" s="74">
        <v>0</v>
      </c>
    </row>
    <row r="81" spans="1:14">
      <c r="A81" s="82"/>
      <c r="B81" s="82"/>
      <c r="E81" s="82" t="s">
        <v>1603</v>
      </c>
      <c r="F81" s="82" t="s">
        <v>1604</v>
      </c>
      <c r="G81" s="73">
        <v>43576.9</v>
      </c>
      <c r="H81" s="73">
        <v>43697.46</v>
      </c>
      <c r="I81">
        <v>0</v>
      </c>
      <c r="J81">
        <v>0</v>
      </c>
      <c r="K81" t="s">
        <v>1938</v>
      </c>
      <c r="L81" s="72"/>
      <c r="M81" s="74">
        <v>120.55999999999767</v>
      </c>
      <c r="N81" s="74">
        <v>0</v>
      </c>
    </row>
    <row r="82" spans="1:14">
      <c r="A82" s="82"/>
      <c r="B82" s="82"/>
      <c r="E82" s="82" t="s">
        <v>1647</v>
      </c>
      <c r="F82" s="82">
        <v>0</v>
      </c>
      <c r="G82" s="73">
        <v>0</v>
      </c>
      <c r="H82" s="73">
        <v>0</v>
      </c>
      <c r="I82" s="73">
        <v>49401.19</v>
      </c>
      <c r="J82" s="73">
        <v>49920.08</v>
      </c>
      <c r="K82" t="s">
        <v>1938</v>
      </c>
      <c r="L82" s="72"/>
      <c r="M82" s="74">
        <v>0</v>
      </c>
      <c r="N82" s="74">
        <v>518.88999999999942</v>
      </c>
    </row>
    <row r="83" spans="1:14">
      <c r="A83" s="82"/>
      <c r="B83" s="82"/>
      <c r="E83" s="82"/>
      <c r="F83" s="82" t="s">
        <v>1648</v>
      </c>
      <c r="G83" s="73">
        <v>47599.54</v>
      </c>
      <c r="H83" s="73">
        <v>49929.79</v>
      </c>
      <c r="I83" s="73">
        <v>47605.53</v>
      </c>
      <c r="J83" s="73">
        <v>48440.09</v>
      </c>
      <c r="K83" t="s">
        <v>1938</v>
      </c>
      <c r="L83" s="72" t="s">
        <v>1938</v>
      </c>
      <c r="M83" s="74">
        <v>2330.25</v>
      </c>
      <c r="N83" s="74">
        <v>834.55999999999767</v>
      </c>
    </row>
    <row r="84" spans="1:14">
      <c r="A84" s="82"/>
      <c r="B84" s="82"/>
      <c r="E84" s="82" t="s">
        <v>1652</v>
      </c>
      <c r="F84" s="82" t="s">
        <v>1653</v>
      </c>
      <c r="G84" s="73">
        <v>49933.16</v>
      </c>
      <c r="H84" s="73">
        <v>50017.73</v>
      </c>
      <c r="I84" s="73">
        <v>49923.82</v>
      </c>
      <c r="J84" s="73">
        <v>50012.2</v>
      </c>
      <c r="K84" t="s">
        <v>1938</v>
      </c>
      <c r="L84" s="72"/>
      <c r="M84" s="74">
        <v>84.569999999999709</v>
      </c>
      <c r="N84" s="74">
        <v>88.379999999997381</v>
      </c>
    </row>
    <row r="85" spans="1:14">
      <c r="A85" s="82"/>
      <c r="B85" s="82"/>
      <c r="E85" s="82" t="s">
        <v>1655</v>
      </c>
      <c r="F85" s="82" t="s">
        <v>1656</v>
      </c>
      <c r="G85" s="73">
        <v>50017.73</v>
      </c>
      <c r="H85" s="73">
        <v>50668.53</v>
      </c>
      <c r="I85" s="73">
        <v>50012.2</v>
      </c>
      <c r="J85" s="73">
        <v>50672.86</v>
      </c>
      <c r="K85" t="s">
        <v>1938</v>
      </c>
      <c r="L85" s="72"/>
      <c r="M85" s="74">
        <v>650.79999999999563</v>
      </c>
      <c r="N85" s="74">
        <v>660.66000000000349</v>
      </c>
    </row>
    <row r="86" spans="1:14">
      <c r="A86" s="82"/>
      <c r="B86" s="82"/>
      <c r="E86" s="82" t="s">
        <v>1658</v>
      </c>
      <c r="F86" s="82" t="s">
        <v>1659</v>
      </c>
      <c r="G86" s="73">
        <v>50668.53</v>
      </c>
      <c r="H86" s="73">
        <v>51261.01</v>
      </c>
      <c r="I86" s="73">
        <v>50672.86</v>
      </c>
      <c r="J86" s="73">
        <v>51269</v>
      </c>
      <c r="K86" t="s">
        <v>1938</v>
      </c>
      <c r="L86" s="72"/>
      <c r="M86" s="74">
        <v>592.4800000000032</v>
      </c>
      <c r="N86" s="74">
        <v>596.13999999999942</v>
      </c>
    </row>
    <row r="87" spans="1:14">
      <c r="A87" s="82"/>
      <c r="B87" s="82"/>
      <c r="E87" s="82" t="s">
        <v>1661</v>
      </c>
      <c r="F87" s="82" t="s">
        <v>1662</v>
      </c>
      <c r="G87" s="73">
        <v>51261.01</v>
      </c>
      <c r="H87" s="73">
        <v>51723.1</v>
      </c>
      <c r="I87" s="73">
        <v>0</v>
      </c>
      <c r="J87" s="73">
        <v>0</v>
      </c>
      <c r="K87" t="s">
        <v>1938</v>
      </c>
      <c r="L87" s="72" t="s">
        <v>1938</v>
      </c>
      <c r="M87" s="74">
        <v>462.08999999999651</v>
      </c>
      <c r="N87" s="74">
        <v>0</v>
      </c>
    </row>
    <row r="88" spans="1:14">
      <c r="A88" s="82"/>
      <c r="B88" s="82"/>
      <c r="E88" s="82" t="s">
        <v>1669</v>
      </c>
      <c r="F88" s="82">
        <v>0</v>
      </c>
      <c r="G88" s="73">
        <v>52214.5</v>
      </c>
      <c r="H88" s="73">
        <v>52339.6</v>
      </c>
      <c r="I88" s="73">
        <v>52210.15</v>
      </c>
      <c r="J88" s="73">
        <v>52351.58</v>
      </c>
      <c r="K88" t="s">
        <v>1938</v>
      </c>
      <c r="L88" s="72"/>
      <c r="M88" s="74">
        <v>125.09999999999854</v>
      </c>
      <c r="N88" s="74">
        <v>141.43000000000029</v>
      </c>
    </row>
    <row r="89" spans="1:14">
      <c r="A89" s="82"/>
      <c r="B89" s="82"/>
      <c r="E89" s="82"/>
      <c r="F89" s="82" t="s">
        <v>1670</v>
      </c>
      <c r="G89" s="73">
        <v>51723.1</v>
      </c>
      <c r="H89" s="73">
        <v>51759.7</v>
      </c>
      <c r="I89" s="73">
        <v>51727.1</v>
      </c>
      <c r="J89" s="73">
        <v>51768.9</v>
      </c>
      <c r="K89" t="s">
        <v>1938</v>
      </c>
      <c r="L89" s="72" t="s">
        <v>1938</v>
      </c>
      <c r="M89" s="74">
        <v>36.599999999998545</v>
      </c>
      <c r="N89" s="74">
        <v>41.80000000000291</v>
      </c>
    </row>
    <row r="90" spans="1:14">
      <c r="A90" s="82"/>
      <c r="B90" s="82"/>
      <c r="E90" s="82" t="s">
        <v>1672</v>
      </c>
      <c r="F90" s="82" t="s">
        <v>1673</v>
      </c>
      <c r="G90" s="73">
        <v>52364.73</v>
      </c>
      <c r="H90" s="73">
        <v>54448.2</v>
      </c>
      <c r="I90" s="73">
        <v>52383.83</v>
      </c>
      <c r="J90" s="73">
        <v>52963.360000000001</v>
      </c>
      <c r="K90" t="s">
        <v>1938</v>
      </c>
      <c r="L90" s="72" t="s">
        <v>1938</v>
      </c>
      <c r="M90" s="74">
        <v>2083.4699999999939</v>
      </c>
      <c r="N90" s="74">
        <v>579.52999999999884</v>
      </c>
    </row>
    <row r="91" spans="1:14">
      <c r="A91" s="86">
        <v>12</v>
      </c>
      <c r="B91" s="86" t="s">
        <v>1903</v>
      </c>
      <c r="C91" t="s">
        <v>31</v>
      </c>
      <c r="D91" t="s">
        <v>32</v>
      </c>
      <c r="E91" s="86" t="s">
        <v>1538</v>
      </c>
      <c r="F91" s="86" t="s">
        <v>1539</v>
      </c>
      <c r="G91" s="72">
        <v>0</v>
      </c>
      <c r="H91" s="72">
        <v>0</v>
      </c>
      <c r="I91" s="72">
        <v>41163.199999999997</v>
      </c>
      <c r="J91" s="72">
        <v>41291.75</v>
      </c>
      <c r="K91" s="72" t="s">
        <v>1939</v>
      </c>
      <c r="L91" s="72" t="s">
        <v>1938</v>
      </c>
      <c r="M91" s="74">
        <v>0</v>
      </c>
      <c r="N91" s="74">
        <v>128.55000000000291</v>
      </c>
    </row>
    <row r="92" spans="1:14">
      <c r="A92" s="72"/>
      <c r="B92" s="72"/>
      <c r="E92" s="72" t="s">
        <v>1541</v>
      </c>
      <c r="F92" s="72" t="s">
        <v>1542</v>
      </c>
      <c r="G92" s="72">
        <v>41291.75</v>
      </c>
      <c r="H92" s="72">
        <v>41402.25</v>
      </c>
      <c r="I92" s="72">
        <v>0</v>
      </c>
      <c r="J92" s="72">
        <v>0</v>
      </c>
      <c r="K92" t="s">
        <v>1939</v>
      </c>
      <c r="L92" s="72" t="s">
        <v>1938</v>
      </c>
      <c r="M92" s="74">
        <v>110.5</v>
      </c>
      <c r="N92" s="74">
        <v>0</v>
      </c>
    </row>
    <row r="93" spans="1:14">
      <c r="A93" s="72"/>
      <c r="B93" s="72"/>
      <c r="E93" s="72" t="s">
        <v>1667</v>
      </c>
      <c r="F93" s="72" t="s">
        <v>1668</v>
      </c>
      <c r="G93" s="72">
        <v>51760.5</v>
      </c>
      <c r="H93" s="72">
        <v>51808.5</v>
      </c>
      <c r="I93" s="72">
        <v>0</v>
      </c>
      <c r="J93" s="72">
        <v>0</v>
      </c>
      <c r="K93" t="s">
        <v>1939</v>
      </c>
      <c r="L93" s="72" t="s">
        <v>1938</v>
      </c>
      <c r="M93" s="74">
        <v>48</v>
      </c>
      <c r="N93" s="74">
        <v>0</v>
      </c>
    </row>
    <row r="94" spans="1:14">
      <c r="A94" s="72"/>
      <c r="B94" s="72"/>
      <c r="E94" s="72" t="s">
        <v>1606</v>
      </c>
      <c r="F94" s="72" t="s">
        <v>1607</v>
      </c>
      <c r="G94" s="72">
        <v>43697.45</v>
      </c>
      <c r="H94" s="72">
        <v>44361.1</v>
      </c>
      <c r="I94">
        <v>0</v>
      </c>
      <c r="J94">
        <v>0</v>
      </c>
      <c r="K94" t="s">
        <v>1939</v>
      </c>
      <c r="L94" s="72"/>
      <c r="M94" s="74">
        <v>663.65000000000146</v>
      </c>
      <c r="N94" s="74">
        <v>0</v>
      </c>
    </row>
    <row r="95" spans="1:14">
      <c r="A95" s="72"/>
      <c r="B95" s="72"/>
      <c r="E95" s="72" t="s">
        <v>1641</v>
      </c>
      <c r="F95" s="72" t="s">
        <v>1626</v>
      </c>
      <c r="G95" s="72">
        <v>44668.22</v>
      </c>
      <c r="H95" s="72">
        <v>44704.08</v>
      </c>
      <c r="I95">
        <v>0</v>
      </c>
      <c r="J95">
        <v>0</v>
      </c>
      <c r="K95" t="s">
        <v>1939</v>
      </c>
      <c r="L95" s="72"/>
      <c r="M95" s="74">
        <v>35.860000000000582</v>
      </c>
      <c r="N95" s="74">
        <v>0</v>
      </c>
    </row>
    <row r="96" spans="1:14">
      <c r="A96" s="72" t="s">
        <v>1902</v>
      </c>
      <c r="B96" s="72"/>
      <c r="C96" s="72"/>
      <c r="D96" s="72"/>
      <c r="E96" s="72"/>
      <c r="F96" s="72"/>
      <c r="G96" s="72"/>
      <c r="H96" s="72"/>
      <c r="I96" s="72"/>
      <c r="J96" s="72"/>
      <c r="K96" s="72"/>
      <c r="L96" s="72"/>
      <c r="M96" s="74">
        <v>13625.379999999983</v>
      </c>
      <c r="N96" s="74">
        <v>18400.12999999999</v>
      </c>
    </row>
  </sheetData>
  <mergeCells count="5">
    <mergeCell ref="A1:G1"/>
    <mergeCell ref="A2:G2"/>
    <mergeCell ref="A4:B4"/>
    <mergeCell ref="E4:F4"/>
    <mergeCell ref="A5:B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
  <sheetViews>
    <sheetView workbookViewId="0"/>
  </sheetViews>
  <sheetFormatPr baseColWidth="10" defaultColWidth="9.140625" defaultRowHeight="12.75"/>
  <sheetData>
    <row r="1" spans="1:22">
      <c r="A1">
        <v>0</v>
      </c>
      <c r="V1">
        <v>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pageSetUpPr fitToPage="1"/>
  </sheetPr>
  <dimension ref="A1:Q176"/>
  <sheetViews>
    <sheetView zoomScale="85" zoomScaleNormal="85" workbookViewId="0">
      <selection activeCell="M17" sqref="M17"/>
    </sheetView>
  </sheetViews>
  <sheetFormatPr baseColWidth="10" defaultColWidth="11.42578125" defaultRowHeight="12.75"/>
  <cols>
    <col min="1" max="1" width="4.5703125" customWidth="1"/>
    <col min="2" max="2" width="13.7109375" customWidth="1"/>
    <col min="3" max="3" width="11" style="45" customWidth="1"/>
    <col min="4" max="4" width="24.85546875" customWidth="1"/>
    <col min="5" max="5" width="23" bestFit="1" customWidth="1"/>
    <col min="6" max="6" width="45.7109375" customWidth="1"/>
    <col min="7" max="7" width="18" customWidth="1"/>
    <col min="8" max="8" width="18.140625" customWidth="1"/>
    <col min="9" max="9" width="19.140625" customWidth="1"/>
    <col min="10" max="10" width="19.42578125" customWidth="1"/>
    <col min="11" max="11" width="14.7109375" bestFit="1" customWidth="1"/>
    <col min="12" max="12" width="6.5703125" bestFit="1" customWidth="1"/>
    <col min="13" max="13" width="26.85546875" bestFit="1" customWidth="1"/>
    <col min="14" max="14" width="27.85546875" bestFit="1" customWidth="1"/>
    <col min="15" max="15" width="10.140625" customWidth="1"/>
    <col min="16" max="16" width="14.85546875" bestFit="1" customWidth="1"/>
    <col min="17" max="17" width="20.85546875" customWidth="1"/>
    <col min="18" max="235" width="30.7109375" bestFit="1" customWidth="1"/>
    <col min="236" max="236" width="35" bestFit="1" customWidth="1"/>
    <col min="237" max="237" width="36" bestFit="1" customWidth="1"/>
  </cols>
  <sheetData>
    <row r="1" spans="1:14">
      <c r="A1" s="356" t="s">
        <v>1953</v>
      </c>
      <c r="B1" s="357"/>
      <c r="C1" s="357"/>
      <c r="D1" s="357"/>
      <c r="E1" s="357"/>
      <c r="F1" s="357"/>
      <c r="G1" s="358"/>
    </row>
    <row r="2" spans="1:14">
      <c r="A2" s="356" t="s">
        <v>1954</v>
      </c>
      <c r="B2" s="357"/>
      <c r="C2" s="357"/>
      <c r="D2" s="357"/>
      <c r="E2" s="357"/>
      <c r="F2" s="357"/>
      <c r="G2" s="358"/>
    </row>
    <row r="4" spans="1:14" ht="12.75" customHeight="1">
      <c r="A4" s="362" t="s">
        <v>1925</v>
      </c>
      <c r="B4" s="359"/>
      <c r="C4" s="53" t="e">
        <f>SUMPRODUCT(1/COUNTIF(#REF!,#REF!))</f>
        <v>#REF!</v>
      </c>
      <c r="E4" s="360" t="s">
        <v>1926</v>
      </c>
      <c r="F4" s="361"/>
      <c r="H4" s="58" t="s">
        <v>1927</v>
      </c>
      <c r="I4" s="58"/>
      <c r="K4" s="12"/>
    </row>
    <row r="5" spans="1:14" ht="15.75">
      <c r="A5" s="362" t="s">
        <v>1955</v>
      </c>
      <c r="B5" s="359"/>
      <c r="C5" s="53">
        <f>COUNTA(E24:E175)</f>
        <v>117</v>
      </c>
      <c r="E5" s="50" t="e">
        <f>#REF!</f>
        <v>#REF!</v>
      </c>
      <c r="F5" s="150" t="e">
        <f>#REF!</f>
        <v>#REF!</v>
      </c>
      <c r="H5" s="59">
        <f>COUNTIF(K24:K191,"Si")</f>
        <v>87</v>
      </c>
      <c r="I5" s="149" t="e">
        <f>H5/(F18-F16)</f>
        <v>#REF!</v>
      </c>
      <c r="K5" s="12"/>
    </row>
    <row r="6" spans="1:14" ht="12.75" customHeight="1">
      <c r="A6" s="51"/>
      <c r="B6" s="52"/>
      <c r="C6" s="54"/>
      <c r="E6" s="50" t="e">
        <f>#REF!</f>
        <v>#REF!</v>
      </c>
      <c r="F6" s="150" t="e">
        <f>#REF!</f>
        <v>#REF!</v>
      </c>
      <c r="H6" s="56" t="s">
        <v>1929</v>
      </c>
      <c r="I6" s="56" t="s">
        <v>1930</v>
      </c>
      <c r="K6" s="64"/>
    </row>
    <row r="7" spans="1:14" ht="15.75">
      <c r="A7" s="51"/>
      <c r="B7" s="52"/>
      <c r="C7" s="54"/>
      <c r="E7" s="50" t="e">
        <f>#REF!</f>
        <v>#REF!</v>
      </c>
      <c r="F7" s="150" t="e">
        <f>#REF!</f>
        <v>#REF!</v>
      </c>
      <c r="H7" s="57">
        <f>SUMIF($K$24:$K$175,"Si",$M$24:$M$175)</f>
        <v>41327.560000000041</v>
      </c>
      <c r="I7" s="57">
        <f>SUMIF($K$24:$K$175,"Si",$N$24:$N$175)</f>
        <v>42798.05000000001</v>
      </c>
      <c r="J7" s="57">
        <f>SUMIF($L$24:$L$175,"Si",$M$24:$M$175)-SUM(M33,M34,M35,M36,M37,M38,M55,M56,M137,M134,M27,M87*0.5,M142,(M129+M130)/2,M72/3,(M73+M74+M75+M76+M77)/2,M83/3)</f>
        <v>20928.243333333336</v>
      </c>
      <c r="K7" s="57">
        <f>SUMIF($L$24:$L$175,"Si",$N$24:$N$175)-SUM(N33,N34,N35,N36,N37,N38,N55,N56,N137,N134,N27,N87*0.5,N142,(N129+N130)/2,N72/3,(N73+N74+N75+N76+N77)/2,N83/3)</f>
        <v>23583.63000000003</v>
      </c>
      <c r="M7">
        <f>SUMIF($L$24:$L$175,"Si",$M$24:$M$175)</f>
        <v>29955.390000000029</v>
      </c>
      <c r="N7">
        <f>SUMIF($L$24:$L$175,"Si",$N$24:$N$175)</f>
        <v>32696.640000000014</v>
      </c>
    </row>
    <row r="8" spans="1:14">
      <c r="A8" s="51"/>
      <c r="B8" s="52"/>
      <c r="C8" s="54"/>
      <c r="E8" s="50" t="e">
        <f>#REF!</f>
        <v>#REF!</v>
      </c>
      <c r="F8" s="150" t="e">
        <f>#REF!</f>
        <v>#REF!</v>
      </c>
      <c r="H8" s="161" t="e">
        <f>H7/M176</f>
        <v>#DIV/0!</v>
      </c>
      <c r="I8" s="161" t="e">
        <f>I7/N176</f>
        <v>#DIV/0!</v>
      </c>
      <c r="J8" s="161" t="e">
        <f>J7/M176</f>
        <v>#DIV/0!</v>
      </c>
      <c r="K8" s="161" t="e">
        <f>K7/N176</f>
        <v>#DIV/0!</v>
      </c>
      <c r="L8" s="161"/>
      <c r="M8" s="161" t="e">
        <f>M7/M176</f>
        <v>#DIV/0!</v>
      </c>
      <c r="N8" s="161" t="e">
        <f>N7/N176</f>
        <v>#DIV/0!</v>
      </c>
    </row>
    <row r="9" spans="1:14">
      <c r="A9" s="51"/>
      <c r="B9" s="52"/>
      <c r="C9" s="54"/>
      <c r="E9" s="50" t="e">
        <f>#REF!</f>
        <v>#REF!</v>
      </c>
      <c r="F9" s="150" t="e">
        <f>#REF!</f>
        <v>#REF!</v>
      </c>
      <c r="K9" s="12"/>
    </row>
    <row r="10" spans="1:14">
      <c r="A10" s="51"/>
      <c r="B10" s="52"/>
      <c r="C10" s="54"/>
      <c r="E10" s="50" t="e">
        <f>#REF!</f>
        <v>#REF!</v>
      </c>
      <c r="F10" s="150" t="e">
        <f>#REF!</f>
        <v>#REF!</v>
      </c>
      <c r="K10" s="12"/>
    </row>
    <row r="11" spans="1:14" ht="12.75" customHeight="1">
      <c r="A11" s="51"/>
      <c r="B11" s="52"/>
      <c r="C11" s="54"/>
      <c r="E11" s="50" t="e">
        <f>#REF!</f>
        <v>#REF!</v>
      </c>
      <c r="F11" s="150" t="e">
        <f>#REF!</f>
        <v>#REF!</v>
      </c>
      <c r="H11" s="62" t="s">
        <v>1931</v>
      </c>
      <c r="I11" s="62"/>
      <c r="K11" s="12"/>
    </row>
    <row r="12" spans="1:14" ht="15.75">
      <c r="A12" s="51"/>
      <c r="B12" s="52"/>
      <c r="C12" s="54"/>
      <c r="E12" s="50" t="e">
        <f>#REF!</f>
        <v>#REF!</v>
      </c>
      <c r="F12" s="150" t="e">
        <f>#REF!</f>
        <v>#REF!</v>
      </c>
      <c r="H12" s="63">
        <f>C5-H5</f>
        <v>30</v>
      </c>
      <c r="I12" s="63"/>
      <c r="K12" s="12"/>
    </row>
    <row r="13" spans="1:14" ht="12.75" customHeight="1">
      <c r="A13" s="51"/>
      <c r="B13" s="52"/>
      <c r="C13" s="54"/>
      <c r="E13" s="50" t="e">
        <f>#REF!</f>
        <v>#REF!</v>
      </c>
      <c r="F13" s="150" t="e">
        <f>#REF!</f>
        <v>#REF!</v>
      </c>
      <c r="H13" s="61" t="s">
        <v>1932</v>
      </c>
      <c r="I13" s="61" t="s">
        <v>1933</v>
      </c>
      <c r="K13" s="64"/>
    </row>
    <row r="14" spans="1:14" ht="15.75">
      <c r="A14" s="51"/>
      <c r="B14" s="52"/>
      <c r="C14" s="54"/>
      <c r="E14" s="50" t="e">
        <f>#REF!</f>
        <v>#REF!</v>
      </c>
      <c r="F14" s="150" t="e">
        <f>#REF!</f>
        <v>#REF!</v>
      </c>
      <c r="H14" s="57">
        <f>SUMIF($K$24:$K$175,"No",$M$24:$M$175)</f>
        <v>5696.8100000000341</v>
      </c>
      <c r="I14" s="57">
        <f>SUMIF($K$24:$K$175,"No",$N$24:$N$175)</f>
        <v>9926.2100000000064</v>
      </c>
      <c r="J14" s="57">
        <f>SUMIF($L$24:$L$175,"",$M$24:$M$175)</f>
        <v>64093.350000000122</v>
      </c>
      <c r="K14" s="57">
        <f>SUMIF($L$24:$L$175,"",$N$24:$N$175)</f>
        <v>72751.880000000019</v>
      </c>
    </row>
    <row r="15" spans="1:14">
      <c r="A15" s="51"/>
      <c r="B15" s="52"/>
      <c r="C15" s="54"/>
      <c r="E15" s="50" t="e">
        <f>#REF!</f>
        <v>#REF!</v>
      </c>
      <c r="F15" s="150" t="e">
        <f>#REF!</f>
        <v>#REF!</v>
      </c>
      <c r="H15" s="153" t="e">
        <f>1-H8</f>
        <v>#DIV/0!</v>
      </c>
      <c r="I15" s="153" t="e">
        <f>1-I8</f>
        <v>#DIV/0!</v>
      </c>
      <c r="J15" s="153" t="e">
        <f>1-J8</f>
        <v>#DIV/0!</v>
      </c>
      <c r="K15" s="153" t="e">
        <f>1-K8</f>
        <v>#DIV/0!</v>
      </c>
    </row>
    <row r="16" spans="1:14">
      <c r="E16" s="50" t="e">
        <f>#REF!</f>
        <v>#REF!</v>
      </c>
      <c r="F16" s="150" t="e">
        <f>#REF!</f>
        <v>#REF!</v>
      </c>
    </row>
    <row r="17" spans="1:17">
      <c r="E17" s="50" t="e">
        <f>#REF!</f>
        <v>#REF!</v>
      </c>
      <c r="F17" s="49"/>
    </row>
    <row r="18" spans="1:17">
      <c r="E18" s="50" t="s">
        <v>1934</v>
      </c>
      <c r="F18" s="150" t="e">
        <f>SUM(F5:F17)</f>
        <v>#REF!</v>
      </c>
    </row>
    <row r="19" spans="1:17">
      <c r="E19" s="70"/>
      <c r="F19" s="71"/>
    </row>
    <row r="20" spans="1:17">
      <c r="A20" s="179" t="s">
        <v>3</v>
      </c>
      <c r="B20" s="180" t="s">
        <v>229</v>
      </c>
    </row>
    <row r="22" spans="1:17">
      <c r="A22" s="173"/>
      <c r="B22" s="174"/>
      <c r="C22" s="174"/>
      <c r="D22" s="174"/>
      <c r="E22" s="174"/>
      <c r="F22" s="174"/>
      <c r="G22" s="174"/>
      <c r="H22" s="174"/>
      <c r="I22" s="174"/>
      <c r="J22" s="174"/>
      <c r="K22" s="174"/>
      <c r="L22" s="174"/>
      <c r="M22" s="175" t="s">
        <v>1935</v>
      </c>
      <c r="N22" s="176"/>
    </row>
    <row r="23" spans="1:17" ht="12.75" customHeight="1">
      <c r="A23" s="185" t="s">
        <v>4</v>
      </c>
      <c r="B23" s="175" t="s">
        <v>5</v>
      </c>
      <c r="C23" s="185" t="s">
        <v>6</v>
      </c>
      <c r="D23" s="175" t="s">
        <v>7</v>
      </c>
      <c r="E23" s="185" t="s">
        <v>8</v>
      </c>
      <c r="F23" s="175" t="s">
        <v>1845</v>
      </c>
      <c r="G23" s="194" t="s">
        <v>1839</v>
      </c>
      <c r="H23" s="194" t="s">
        <v>1840</v>
      </c>
      <c r="I23" s="194" t="s">
        <v>1843</v>
      </c>
      <c r="J23" s="194" t="s">
        <v>1842</v>
      </c>
      <c r="K23" s="175" t="s">
        <v>1910</v>
      </c>
      <c r="L23" s="175" t="s">
        <v>445</v>
      </c>
      <c r="M23" s="188" t="s">
        <v>1936</v>
      </c>
      <c r="N23" s="189" t="s">
        <v>1937</v>
      </c>
      <c r="O23" s="72" t="s">
        <v>1956</v>
      </c>
      <c r="P23" s="65"/>
      <c r="Q23" s="65"/>
    </row>
    <row r="24" spans="1:17" ht="25.5">
      <c r="A24" s="193">
        <v>1</v>
      </c>
      <c r="B24" s="193" t="s">
        <v>0</v>
      </c>
      <c r="C24" s="193" t="s">
        <v>31</v>
      </c>
      <c r="D24" s="198" t="s">
        <v>230</v>
      </c>
      <c r="E24" s="173" t="s">
        <v>318</v>
      </c>
      <c r="F24" s="173" t="s">
        <v>1699</v>
      </c>
      <c r="G24" s="177">
        <v>0</v>
      </c>
      <c r="H24" s="177">
        <v>0</v>
      </c>
      <c r="I24" s="177">
        <v>61890.53</v>
      </c>
      <c r="J24" s="177">
        <v>61825.37</v>
      </c>
      <c r="K24" s="173" t="s">
        <v>1938</v>
      </c>
      <c r="L24" s="173"/>
      <c r="M24" s="181">
        <v>0</v>
      </c>
      <c r="N24" s="182">
        <v>65.159999999996217</v>
      </c>
      <c r="O24" s="55">
        <f>VLOOKUP(E24,cateogrias!$O$3:$P$120,2,0)</f>
        <v>0</v>
      </c>
      <c r="P24" s="55"/>
    </row>
    <row r="25" spans="1:17">
      <c r="A25" s="195"/>
      <c r="B25" s="195"/>
      <c r="C25" s="195"/>
      <c r="D25" s="197"/>
      <c r="E25" s="213" t="s">
        <v>231</v>
      </c>
      <c r="F25" s="193">
        <v>0</v>
      </c>
      <c r="G25" s="177">
        <v>0</v>
      </c>
      <c r="H25" s="177">
        <v>0</v>
      </c>
      <c r="I25" s="177">
        <v>67217.2</v>
      </c>
      <c r="J25" s="177">
        <v>66372.53</v>
      </c>
      <c r="K25" s="173" t="s">
        <v>1939</v>
      </c>
      <c r="L25" s="173"/>
      <c r="M25" s="181">
        <v>0</v>
      </c>
      <c r="N25" s="182">
        <v>844.66999999999825</v>
      </c>
      <c r="O25" s="55"/>
      <c r="P25" s="55"/>
    </row>
    <row r="26" spans="1:17">
      <c r="A26" s="195"/>
      <c r="B26" s="195"/>
      <c r="C26" s="195"/>
      <c r="D26" s="197"/>
      <c r="E26" s="214"/>
      <c r="F26" s="185" t="s">
        <v>1740</v>
      </c>
      <c r="G26" s="177">
        <v>0</v>
      </c>
      <c r="H26" s="177">
        <v>0</v>
      </c>
      <c r="I26" s="177">
        <v>66281.63</v>
      </c>
      <c r="J26" s="177">
        <v>65761.509999999995</v>
      </c>
      <c r="K26" s="173" t="s">
        <v>1939</v>
      </c>
      <c r="L26" s="173"/>
      <c r="M26" s="181">
        <v>0</v>
      </c>
      <c r="N26" s="182">
        <v>520.1200000000099</v>
      </c>
      <c r="O26" s="55" t="e">
        <f>VLOOKUP(E26,cateogrias!$O$3:$P$120,2,0)</f>
        <v>#N/A</v>
      </c>
      <c r="P26" s="55"/>
    </row>
    <row r="27" spans="1:17">
      <c r="A27" s="195"/>
      <c r="B27" s="195"/>
      <c r="C27" s="195"/>
      <c r="D27" s="197"/>
      <c r="E27" s="185" t="s">
        <v>233</v>
      </c>
      <c r="F27" s="185" t="s">
        <v>1765</v>
      </c>
      <c r="G27" s="177">
        <v>0</v>
      </c>
      <c r="H27" s="177">
        <v>0</v>
      </c>
      <c r="I27" s="177">
        <v>72838.899999999994</v>
      </c>
      <c r="J27" s="177">
        <v>72724.38</v>
      </c>
      <c r="K27" s="173" t="s">
        <v>1938</v>
      </c>
      <c r="L27" s="173"/>
      <c r="M27" s="181">
        <v>0</v>
      </c>
      <c r="N27" s="182">
        <v>114.51999999998952</v>
      </c>
      <c r="O27" s="55">
        <f>VLOOKUP(E27,cateogrias!$O$3:$P$120,2,0)</f>
        <v>1</v>
      </c>
      <c r="P27" s="55"/>
    </row>
    <row r="28" spans="1:17">
      <c r="A28" s="195"/>
      <c r="B28" s="195"/>
      <c r="C28" s="195"/>
      <c r="D28" s="197"/>
      <c r="E28" s="213" t="s">
        <v>237</v>
      </c>
      <c r="F28" s="185" t="s">
        <v>1748</v>
      </c>
      <c r="G28" s="177">
        <v>67110.36</v>
      </c>
      <c r="H28" s="177">
        <v>67284.36</v>
      </c>
      <c r="I28" s="177">
        <v>67302.14</v>
      </c>
      <c r="J28" s="177">
        <v>67123.199999999997</v>
      </c>
      <c r="K28" s="173" t="s">
        <v>1939</v>
      </c>
      <c r="L28" s="173"/>
      <c r="M28" s="181">
        <v>174</v>
      </c>
      <c r="N28" s="182">
        <v>178.94000000000233</v>
      </c>
      <c r="O28" s="55">
        <f>VLOOKUP(E28,cateogrias!$O$3:$P$120,2,0)</f>
        <v>0</v>
      </c>
      <c r="P28" s="55"/>
    </row>
    <row r="29" spans="1:17">
      <c r="A29" s="195"/>
      <c r="B29" s="195"/>
      <c r="C29" s="195"/>
      <c r="D29" s="197"/>
      <c r="E29" s="185" t="s">
        <v>239</v>
      </c>
      <c r="F29" s="185">
        <v>0</v>
      </c>
      <c r="G29" s="177">
        <v>0</v>
      </c>
      <c r="H29" s="177">
        <v>0</v>
      </c>
      <c r="I29" s="177">
        <v>68972.86</v>
      </c>
      <c r="J29" s="177">
        <v>68135.61</v>
      </c>
      <c r="K29" s="173" t="s">
        <v>1938</v>
      </c>
      <c r="L29" s="173" t="s">
        <v>1938</v>
      </c>
      <c r="M29" s="181">
        <v>0</v>
      </c>
      <c r="N29" s="182">
        <v>837.25</v>
      </c>
      <c r="O29" s="55">
        <f>VLOOKUP(E29,cateogrias!$O$3:$P$120,2,0)</f>
        <v>0</v>
      </c>
      <c r="P29" s="55"/>
    </row>
    <row r="30" spans="1:17">
      <c r="A30" s="195"/>
      <c r="B30" s="195"/>
      <c r="C30" s="195"/>
      <c r="D30" s="197"/>
      <c r="E30" s="195"/>
      <c r="F30" s="185" t="s">
        <v>1755</v>
      </c>
      <c r="G30" s="177">
        <v>67978.899999999994</v>
      </c>
      <c r="H30" s="177">
        <v>69130.039999999994</v>
      </c>
      <c r="I30" s="177">
        <v>68002.880000000005</v>
      </c>
      <c r="J30" s="177">
        <v>67986.2</v>
      </c>
      <c r="K30" s="173" t="s">
        <v>1938</v>
      </c>
      <c r="L30" s="173" t="s">
        <v>1938</v>
      </c>
      <c r="M30" s="181">
        <v>1151.1399999999994</v>
      </c>
      <c r="N30" s="182">
        <v>16.680000000007567</v>
      </c>
      <c r="O30" s="55"/>
      <c r="P30" s="55"/>
    </row>
    <row r="31" spans="1:17">
      <c r="A31" s="195"/>
      <c r="B31" s="195"/>
      <c r="C31" s="195"/>
      <c r="D31" s="197"/>
      <c r="E31" s="173" t="s">
        <v>360</v>
      </c>
      <c r="F31" s="173" t="s">
        <v>1760</v>
      </c>
      <c r="G31" s="177">
        <v>70028.38</v>
      </c>
      <c r="H31" s="177">
        <v>70079.960000000006</v>
      </c>
      <c r="I31" s="177">
        <v>70104.070000000007</v>
      </c>
      <c r="J31" s="177">
        <v>70018.89</v>
      </c>
      <c r="K31" s="173" t="s">
        <v>1939</v>
      </c>
      <c r="L31" s="173"/>
      <c r="M31" s="181">
        <v>51.580000000001746</v>
      </c>
      <c r="N31" s="182">
        <v>85.180000000007567</v>
      </c>
      <c r="O31" s="55">
        <f>VLOOKUP(E31,cateogrias!$O$3:$P$120,2,0)</f>
        <v>0</v>
      </c>
      <c r="P31" s="55"/>
    </row>
    <row r="32" spans="1:17">
      <c r="A32" s="195"/>
      <c r="B32" s="195"/>
      <c r="C32" s="195"/>
      <c r="D32" s="197"/>
      <c r="E32" s="185" t="s">
        <v>242</v>
      </c>
      <c r="F32" s="185">
        <v>0</v>
      </c>
      <c r="G32" s="177">
        <v>0</v>
      </c>
      <c r="H32" s="177">
        <v>0</v>
      </c>
      <c r="I32" s="177">
        <v>71004.570000000007</v>
      </c>
      <c r="J32" s="177">
        <v>70473.259999999995</v>
      </c>
      <c r="K32" s="173" t="s">
        <v>1938</v>
      </c>
      <c r="L32" s="173" t="s">
        <v>1938</v>
      </c>
      <c r="M32" s="181">
        <v>0</v>
      </c>
      <c r="N32" s="182">
        <v>531.31000000001222</v>
      </c>
      <c r="O32" s="55"/>
      <c r="P32" s="55"/>
    </row>
    <row r="33" spans="1:16">
      <c r="A33" s="195"/>
      <c r="B33" s="195"/>
      <c r="C33" s="195"/>
      <c r="D33" s="197"/>
      <c r="E33" s="195"/>
      <c r="F33" s="185" t="s">
        <v>1762</v>
      </c>
      <c r="G33" s="177">
        <v>70072.350000000006</v>
      </c>
      <c r="H33" s="177">
        <v>71037.41</v>
      </c>
      <c r="I33" s="177">
        <v>71065.740000000005</v>
      </c>
      <c r="J33" s="177">
        <v>70104.070000000007</v>
      </c>
      <c r="K33" s="173" t="s">
        <v>1938</v>
      </c>
      <c r="L33" s="173" t="s">
        <v>1938</v>
      </c>
      <c r="M33" s="181">
        <v>965.05999999999767</v>
      </c>
      <c r="N33" s="182">
        <v>961.66999999999825</v>
      </c>
      <c r="O33" s="55" t="e">
        <f>VLOOKUP(E33,cateogrias!$O$3:$P$120,2,0)</f>
        <v>#N/A</v>
      </c>
      <c r="P33" s="55"/>
    </row>
    <row r="34" spans="1:16">
      <c r="A34" s="195"/>
      <c r="B34" s="195"/>
      <c r="C34" s="195"/>
      <c r="D34" s="197"/>
      <c r="E34" s="185" t="s">
        <v>245</v>
      </c>
      <c r="F34" s="185" t="s">
        <v>1765</v>
      </c>
      <c r="G34" s="177">
        <v>72558.7</v>
      </c>
      <c r="H34" s="177">
        <v>72694.460000000006</v>
      </c>
      <c r="I34" s="177">
        <v>72715.5</v>
      </c>
      <c r="J34" s="177">
        <v>72584</v>
      </c>
      <c r="K34" s="173" t="s">
        <v>1938</v>
      </c>
      <c r="L34" s="173" t="s">
        <v>1938</v>
      </c>
      <c r="M34" s="181">
        <v>135.76000000000931</v>
      </c>
      <c r="N34" s="182">
        <v>131.5</v>
      </c>
      <c r="O34" s="55"/>
      <c r="P34" s="55"/>
    </row>
    <row r="35" spans="1:16">
      <c r="A35" s="195"/>
      <c r="B35" s="195"/>
      <c r="C35" s="195"/>
      <c r="D35" s="197"/>
      <c r="E35" s="185" t="s">
        <v>246</v>
      </c>
      <c r="F35" s="173" t="s">
        <v>1765</v>
      </c>
      <c r="G35" s="177">
        <v>72699.179999999993</v>
      </c>
      <c r="H35" s="177">
        <v>72818.22</v>
      </c>
      <c r="I35" s="177">
        <v>0</v>
      </c>
      <c r="J35" s="177">
        <v>0</v>
      </c>
      <c r="K35" s="173" t="s">
        <v>1938</v>
      </c>
      <c r="L35" s="173"/>
      <c r="M35" s="181">
        <v>119.04000000000815</v>
      </c>
      <c r="N35" s="182">
        <v>0</v>
      </c>
      <c r="O35" s="55"/>
      <c r="P35" s="55"/>
    </row>
    <row r="36" spans="1:16">
      <c r="A36" s="195"/>
      <c r="B36" s="195"/>
      <c r="C36" s="195"/>
      <c r="D36" s="197"/>
      <c r="E36" s="173" t="s">
        <v>348</v>
      </c>
      <c r="F36" s="173" t="s">
        <v>1767</v>
      </c>
      <c r="G36" s="177">
        <v>73116.98</v>
      </c>
      <c r="H36" s="177">
        <v>73526.11</v>
      </c>
      <c r="I36" s="177">
        <v>73548.42</v>
      </c>
      <c r="J36" s="177">
        <v>73138.2</v>
      </c>
      <c r="K36" s="173" t="s">
        <v>1939</v>
      </c>
      <c r="L36" s="173"/>
      <c r="M36" s="181">
        <v>409.13000000000466</v>
      </c>
      <c r="N36" s="182">
        <v>410.22000000000116</v>
      </c>
      <c r="O36" s="55">
        <f>VLOOKUP(E36,cateogrias!$O$3:$P$120,2,0)</f>
        <v>2</v>
      </c>
      <c r="P36" s="55"/>
    </row>
    <row r="37" spans="1:16">
      <c r="A37" s="195"/>
      <c r="B37" s="195"/>
      <c r="C37" s="195"/>
      <c r="D37" s="197"/>
      <c r="E37" s="185" t="s">
        <v>250</v>
      </c>
      <c r="F37" s="185" t="s">
        <v>1768</v>
      </c>
      <c r="G37" s="177">
        <v>73891.41</v>
      </c>
      <c r="H37" s="177">
        <v>75712.89</v>
      </c>
      <c r="I37" s="177">
        <v>75765.39</v>
      </c>
      <c r="J37" s="177">
        <v>73891.41</v>
      </c>
      <c r="K37" s="173" t="s">
        <v>1938</v>
      </c>
      <c r="L37" s="173"/>
      <c r="M37" s="181">
        <v>1821.4799999999959</v>
      </c>
      <c r="N37" s="182">
        <v>1873.9799999999959</v>
      </c>
      <c r="O37" s="55">
        <f>VLOOKUP(E37,cateogrias!$O$3:$P$120,2,0)</f>
        <v>4</v>
      </c>
      <c r="P37" s="55"/>
    </row>
    <row r="38" spans="1:16" ht="25.5">
      <c r="A38" s="195"/>
      <c r="B38" s="195"/>
      <c r="C38" s="195"/>
      <c r="D38" s="196" t="s">
        <v>253</v>
      </c>
      <c r="E38" s="213" t="s">
        <v>266</v>
      </c>
      <c r="F38" s="185" t="s">
        <v>1692</v>
      </c>
      <c r="G38" s="177">
        <v>54531</v>
      </c>
      <c r="H38" s="177">
        <v>54867.49</v>
      </c>
      <c r="I38" s="177">
        <v>54867.88</v>
      </c>
      <c r="J38" s="177">
        <v>54533</v>
      </c>
      <c r="K38" s="173" t="s">
        <v>1939</v>
      </c>
      <c r="L38" s="173"/>
      <c r="M38" s="181">
        <v>336.48999999999796</v>
      </c>
      <c r="N38" s="182">
        <v>334.87999999999738</v>
      </c>
      <c r="O38" s="55"/>
      <c r="P38" s="55"/>
    </row>
    <row r="39" spans="1:16">
      <c r="A39" s="195"/>
      <c r="B39" s="195"/>
      <c r="C39" s="195"/>
      <c r="D39" s="197"/>
      <c r="E39" s="213" t="s">
        <v>271</v>
      </c>
      <c r="F39" s="185" t="s">
        <v>1769</v>
      </c>
      <c r="G39" s="177">
        <v>78314.75</v>
      </c>
      <c r="H39" s="177">
        <v>79521.740000000005</v>
      </c>
      <c r="I39" s="177">
        <v>79579.17</v>
      </c>
      <c r="J39" s="177">
        <v>78352</v>
      </c>
      <c r="K39" s="173" t="s">
        <v>1938</v>
      </c>
      <c r="L39" s="173" t="s">
        <v>1938</v>
      </c>
      <c r="M39" s="181">
        <v>1206.9900000000052</v>
      </c>
      <c r="N39" s="182">
        <v>1227.1699999999983</v>
      </c>
      <c r="O39" s="55">
        <f>VLOOKUP(E39,cateogrias!$O$3:$P$120,2,0)</f>
        <v>0</v>
      </c>
      <c r="P39" s="55"/>
    </row>
    <row r="40" spans="1:16" ht="25.5">
      <c r="A40" s="195"/>
      <c r="B40" s="195"/>
      <c r="C40" s="185" t="s">
        <v>71</v>
      </c>
      <c r="D40" s="196" t="s">
        <v>272</v>
      </c>
      <c r="E40" s="173" t="s">
        <v>342</v>
      </c>
      <c r="F40" s="173" t="s">
        <v>1779</v>
      </c>
      <c r="G40" s="177">
        <v>0</v>
      </c>
      <c r="H40" s="177">
        <v>0</v>
      </c>
      <c r="I40" s="177">
        <v>81473.3</v>
      </c>
      <c r="J40" s="177">
        <v>81444.41</v>
      </c>
      <c r="K40" s="173" t="s">
        <v>1939</v>
      </c>
      <c r="L40" s="173"/>
      <c r="M40" s="181">
        <v>0</v>
      </c>
      <c r="N40" s="182">
        <v>28.889999999999418</v>
      </c>
      <c r="O40" s="55">
        <v>0</v>
      </c>
      <c r="P40" s="55"/>
    </row>
    <row r="41" spans="1:16">
      <c r="A41" s="195"/>
      <c r="B41" s="195"/>
      <c r="C41" s="195"/>
      <c r="D41" s="197"/>
      <c r="E41" s="213" t="s">
        <v>275</v>
      </c>
      <c r="F41" s="185" t="s">
        <v>1791</v>
      </c>
      <c r="G41" s="177">
        <v>0</v>
      </c>
      <c r="H41" s="177">
        <v>0</v>
      </c>
      <c r="I41" s="177">
        <v>85414.399999999994</v>
      </c>
      <c r="J41" s="177">
        <v>85302</v>
      </c>
      <c r="K41" s="173" t="s">
        <v>1939</v>
      </c>
      <c r="L41" s="173"/>
      <c r="M41" s="181">
        <v>0</v>
      </c>
      <c r="N41" s="182">
        <v>112.39999999999418</v>
      </c>
      <c r="O41" s="55">
        <f>VLOOKUP(E41,cateogrias!$O$3:$P$120,2,0)</f>
        <v>0</v>
      </c>
      <c r="P41" s="55"/>
    </row>
    <row r="42" spans="1:16">
      <c r="A42" s="195"/>
      <c r="B42" s="195"/>
      <c r="C42" s="195"/>
      <c r="D42" s="197"/>
      <c r="E42" s="185" t="s">
        <v>277</v>
      </c>
      <c r="F42" s="185">
        <v>0</v>
      </c>
      <c r="G42" s="177">
        <v>0</v>
      </c>
      <c r="H42" s="177">
        <v>0</v>
      </c>
      <c r="I42" s="177">
        <v>86334.27</v>
      </c>
      <c r="J42" s="177">
        <v>86087.51</v>
      </c>
      <c r="K42" s="173" t="s">
        <v>1938</v>
      </c>
      <c r="L42" s="173" t="s">
        <v>1938</v>
      </c>
      <c r="M42" s="181">
        <v>0</v>
      </c>
      <c r="N42" s="182">
        <v>246.76000000000931</v>
      </c>
      <c r="O42" s="55">
        <f>VLOOKUP(E42,cateogrias!$O$3:$P$120,2,0)</f>
        <v>1</v>
      </c>
      <c r="P42" s="55"/>
    </row>
    <row r="43" spans="1:16">
      <c r="A43" s="195"/>
      <c r="B43" s="195"/>
      <c r="C43" s="195"/>
      <c r="D43" s="197"/>
      <c r="E43" s="195"/>
      <c r="F43" s="185" t="s">
        <v>1789</v>
      </c>
      <c r="G43" s="177">
        <v>0</v>
      </c>
      <c r="H43" s="177">
        <v>0</v>
      </c>
      <c r="I43" s="177">
        <v>86354.19</v>
      </c>
      <c r="J43" s="177">
        <v>85553.07</v>
      </c>
      <c r="K43" s="173" t="s">
        <v>1938</v>
      </c>
      <c r="L43" s="173" t="s">
        <v>1938</v>
      </c>
      <c r="M43" s="181">
        <v>0</v>
      </c>
      <c r="N43" s="182">
        <v>801.11999999999534</v>
      </c>
      <c r="O43" s="55" t="e">
        <f>VLOOKUP(E43,cateogrias!$O$3:$P$120,2,0)</f>
        <v>#N/A</v>
      </c>
      <c r="P43" s="55"/>
    </row>
    <row r="44" spans="1:16">
      <c r="A44" s="195"/>
      <c r="B44" s="195"/>
      <c r="C44" s="195"/>
      <c r="D44" s="197"/>
      <c r="E44" s="185" t="s">
        <v>279</v>
      </c>
      <c r="F44" s="185" t="s">
        <v>1787</v>
      </c>
      <c r="G44" s="177">
        <v>84319.13</v>
      </c>
      <c r="H44" s="177">
        <v>85407.34</v>
      </c>
      <c r="I44" s="177">
        <v>0</v>
      </c>
      <c r="J44" s="177">
        <v>0</v>
      </c>
      <c r="K44" s="173" t="s">
        <v>1938</v>
      </c>
      <c r="L44" s="173" t="s">
        <v>1938</v>
      </c>
      <c r="M44" s="181">
        <v>1088.2099999999919</v>
      </c>
      <c r="N44" s="182">
        <v>0</v>
      </c>
      <c r="O44" s="55" t="e">
        <f>VLOOKUP(E44,cateogrias!$O$3:$P$120,2,0)</f>
        <v>#N/A</v>
      </c>
      <c r="P44" s="55"/>
    </row>
    <row r="45" spans="1:16">
      <c r="A45" s="195"/>
      <c r="B45" s="195"/>
      <c r="C45" s="195"/>
      <c r="D45" s="197"/>
      <c r="E45" s="185" t="s">
        <v>281</v>
      </c>
      <c r="F45" s="185" t="s">
        <v>1780</v>
      </c>
      <c r="G45" s="177">
        <v>85407</v>
      </c>
      <c r="H45" s="177">
        <v>85866.12</v>
      </c>
      <c r="I45" s="177">
        <v>0</v>
      </c>
      <c r="J45" s="177">
        <v>0</v>
      </c>
      <c r="K45" s="173" t="s">
        <v>1938</v>
      </c>
      <c r="L45" s="173" t="s">
        <v>1938</v>
      </c>
      <c r="M45" s="181">
        <v>459.11999999999534</v>
      </c>
      <c r="N45" s="182">
        <v>0</v>
      </c>
      <c r="O45" s="55" t="e">
        <f>VLOOKUP(E45,cateogrias!$O$3:$P$120,2,0)</f>
        <v>#N/A</v>
      </c>
      <c r="P45" s="55"/>
    </row>
    <row r="46" spans="1:16">
      <c r="A46" s="195"/>
      <c r="B46" s="195"/>
      <c r="C46" s="195"/>
      <c r="D46" s="197"/>
      <c r="E46" s="185" t="s">
        <v>282</v>
      </c>
      <c r="F46" s="185">
        <v>0</v>
      </c>
      <c r="G46" s="177">
        <v>0</v>
      </c>
      <c r="H46" s="177">
        <v>0</v>
      </c>
      <c r="I46" s="177">
        <v>86376.47</v>
      </c>
      <c r="J46" s="177">
        <v>86330.9</v>
      </c>
      <c r="K46" s="173" t="s">
        <v>1938</v>
      </c>
      <c r="L46" s="173" t="s">
        <v>1938</v>
      </c>
      <c r="M46" s="181">
        <v>0</v>
      </c>
      <c r="N46" s="182">
        <v>45.570000000006985</v>
      </c>
      <c r="O46" s="55">
        <f>VLOOKUP(E46,cateogrias!$O$3:$P$120,2,0)</f>
        <v>0</v>
      </c>
      <c r="P46" s="55"/>
    </row>
    <row r="47" spans="1:16">
      <c r="A47" s="195"/>
      <c r="B47" s="195"/>
      <c r="C47" s="195"/>
      <c r="D47" s="197"/>
      <c r="E47" s="195"/>
      <c r="F47" s="185" t="s">
        <v>1796</v>
      </c>
      <c r="G47" s="177">
        <v>85866.12</v>
      </c>
      <c r="H47" s="177">
        <v>86353.27</v>
      </c>
      <c r="I47" s="177">
        <v>86073.86</v>
      </c>
      <c r="J47" s="177">
        <v>86001.51</v>
      </c>
      <c r="K47" s="173" t="s">
        <v>1938</v>
      </c>
      <c r="L47" s="173" t="s">
        <v>1938</v>
      </c>
      <c r="M47" s="181">
        <v>487.15000000000873</v>
      </c>
      <c r="N47" s="182">
        <v>72.350000000005821</v>
      </c>
      <c r="O47" s="55" t="e">
        <f>VLOOKUP(E47,cateogrias!$O$3:$P$120,2,0)</f>
        <v>#N/A</v>
      </c>
      <c r="P47" s="55"/>
    </row>
    <row r="48" spans="1:16">
      <c r="A48" s="195"/>
      <c r="B48" s="195"/>
      <c r="C48" s="195"/>
      <c r="D48" s="197"/>
      <c r="E48" s="185" t="s">
        <v>285</v>
      </c>
      <c r="F48" s="185" t="s">
        <v>1789</v>
      </c>
      <c r="G48" s="177">
        <v>86359.64</v>
      </c>
      <c r="H48" s="177">
        <v>87258.79</v>
      </c>
      <c r="I48" s="177">
        <v>87293.33</v>
      </c>
      <c r="J48" s="177">
        <v>86384.92</v>
      </c>
      <c r="K48" s="173" t="s">
        <v>1939</v>
      </c>
      <c r="L48" s="173"/>
      <c r="M48" s="181">
        <v>899.14999999999418</v>
      </c>
      <c r="N48" s="182">
        <v>908.41000000000349</v>
      </c>
      <c r="O48" s="55"/>
      <c r="P48" s="55"/>
    </row>
    <row r="49" spans="1:16">
      <c r="A49" s="195"/>
      <c r="B49" s="195"/>
      <c r="C49" s="195"/>
      <c r="D49" s="197"/>
      <c r="E49" s="185" t="s">
        <v>287</v>
      </c>
      <c r="F49" s="185" t="s">
        <v>1797</v>
      </c>
      <c r="G49" s="177">
        <v>87258.79</v>
      </c>
      <c r="H49" s="177">
        <v>87712.19</v>
      </c>
      <c r="I49" s="177">
        <v>87744.54</v>
      </c>
      <c r="J49" s="177">
        <v>87293.33</v>
      </c>
      <c r="K49" s="173" t="s">
        <v>1939</v>
      </c>
      <c r="L49" s="173"/>
      <c r="M49" s="181">
        <v>453.40000000000873</v>
      </c>
      <c r="N49" s="182">
        <v>451.20999999999185</v>
      </c>
      <c r="O49" s="55"/>
      <c r="P49" s="55"/>
    </row>
    <row r="50" spans="1:16">
      <c r="A50" s="195"/>
      <c r="B50" s="195"/>
      <c r="C50" s="195"/>
      <c r="D50" s="197"/>
      <c r="E50" s="185" t="s">
        <v>289</v>
      </c>
      <c r="F50" s="185" t="s">
        <v>1799</v>
      </c>
      <c r="G50" s="177">
        <v>87830.11</v>
      </c>
      <c r="H50" s="177">
        <v>88271.96</v>
      </c>
      <c r="I50" s="177">
        <v>88314.28</v>
      </c>
      <c r="J50" s="177">
        <v>87858.36</v>
      </c>
      <c r="K50" s="173" t="s">
        <v>1939</v>
      </c>
      <c r="L50" s="173"/>
      <c r="M50" s="181">
        <v>441.85000000000582</v>
      </c>
      <c r="N50" s="182">
        <v>455.91999999999825</v>
      </c>
      <c r="O50" s="55"/>
      <c r="P50" s="55"/>
    </row>
    <row r="51" spans="1:16">
      <c r="A51" s="195"/>
      <c r="B51" s="195"/>
      <c r="C51" s="195"/>
      <c r="D51" s="197"/>
      <c r="E51" s="185" t="s">
        <v>290</v>
      </c>
      <c r="F51" s="185" t="s">
        <v>1769</v>
      </c>
      <c r="G51" s="177">
        <v>88271.96</v>
      </c>
      <c r="H51" s="177">
        <v>88787.199999999997</v>
      </c>
      <c r="I51" s="177">
        <v>88819.82</v>
      </c>
      <c r="J51" s="177">
        <v>88309.05</v>
      </c>
      <c r="K51" s="173" t="s">
        <v>1938</v>
      </c>
      <c r="L51" s="173" t="s">
        <v>1938</v>
      </c>
      <c r="M51" s="181">
        <v>515.23999999999069</v>
      </c>
      <c r="N51" s="182">
        <v>510.77000000000407</v>
      </c>
      <c r="O51" s="55"/>
      <c r="P51" s="55"/>
    </row>
    <row r="52" spans="1:16">
      <c r="A52" s="195"/>
      <c r="B52" s="195"/>
      <c r="C52" s="195"/>
      <c r="D52" s="197"/>
      <c r="E52" s="185" t="s">
        <v>292</v>
      </c>
      <c r="F52" s="185" t="s">
        <v>1800</v>
      </c>
      <c r="G52" s="177">
        <v>88787.25</v>
      </c>
      <c r="H52" s="177">
        <v>89440.69</v>
      </c>
      <c r="I52" s="177">
        <v>89468.37</v>
      </c>
      <c r="J52" s="177">
        <v>88819.82</v>
      </c>
      <c r="K52" s="173" t="s">
        <v>1938</v>
      </c>
      <c r="L52" s="173" t="s">
        <v>1938</v>
      </c>
      <c r="M52" s="181">
        <v>653.44000000000233</v>
      </c>
      <c r="N52" s="182">
        <v>648.54999999998836</v>
      </c>
      <c r="O52" s="55">
        <f>VLOOKUP(E52,cateogrias!$O$3:$P$120,2,0)</f>
        <v>0</v>
      </c>
      <c r="P52" s="55"/>
    </row>
    <row r="53" spans="1:16">
      <c r="A53" s="195"/>
      <c r="B53" s="195"/>
      <c r="C53" s="195"/>
      <c r="D53" s="197"/>
      <c r="E53" s="185" t="s">
        <v>293</v>
      </c>
      <c r="F53" s="185" t="s">
        <v>1801</v>
      </c>
      <c r="G53" s="177">
        <v>89605.05</v>
      </c>
      <c r="H53" s="177">
        <v>89972.34</v>
      </c>
      <c r="I53" s="177">
        <v>90383.31</v>
      </c>
      <c r="J53" s="177">
        <v>90034.74</v>
      </c>
      <c r="K53" s="173" t="s">
        <v>1939</v>
      </c>
      <c r="L53" s="173"/>
      <c r="M53" s="181">
        <v>367.2899999999936</v>
      </c>
      <c r="N53" s="182">
        <v>348.56999999999243</v>
      </c>
      <c r="O53" s="55">
        <f>VLOOKUP(E53,cateogrias!$O$3:$P$120,2,0)</f>
        <v>0</v>
      </c>
      <c r="P53" s="55"/>
    </row>
    <row r="54" spans="1:16">
      <c r="A54" s="195"/>
      <c r="B54" s="195"/>
      <c r="C54" s="195"/>
      <c r="D54" s="197"/>
      <c r="E54" s="185" t="s">
        <v>294</v>
      </c>
      <c r="F54" s="185">
        <v>0</v>
      </c>
      <c r="G54" s="177">
        <v>0</v>
      </c>
      <c r="H54" s="177">
        <v>0</v>
      </c>
      <c r="I54" s="177">
        <v>90626.7</v>
      </c>
      <c r="J54" s="177">
        <v>89865.05</v>
      </c>
      <c r="K54" s="173" t="s">
        <v>1938</v>
      </c>
      <c r="L54" s="173" t="s">
        <v>1938</v>
      </c>
      <c r="M54" s="181">
        <v>0</v>
      </c>
      <c r="N54" s="182">
        <v>761.64999999999418</v>
      </c>
      <c r="O54" s="55"/>
      <c r="P54" s="55"/>
    </row>
    <row r="55" spans="1:16">
      <c r="A55" s="195"/>
      <c r="B55" s="195"/>
      <c r="C55" s="195"/>
      <c r="D55" s="197"/>
      <c r="E55" s="195"/>
      <c r="F55" s="185" t="s">
        <v>1802</v>
      </c>
      <c r="G55" s="177">
        <v>89459.67</v>
      </c>
      <c r="H55" s="177">
        <v>89504.2</v>
      </c>
      <c r="I55" s="177">
        <v>89727.21</v>
      </c>
      <c r="J55" s="177">
        <v>89488.02</v>
      </c>
      <c r="K55" s="173" t="s">
        <v>1938</v>
      </c>
      <c r="L55" s="173" t="s">
        <v>1938</v>
      </c>
      <c r="M55" s="181">
        <v>44.529999999998836</v>
      </c>
      <c r="N55" s="182">
        <v>239.19000000000233</v>
      </c>
      <c r="O55" s="55" t="e">
        <f>VLOOKUP(E55,cateogrias!$O$3:$P$120,2,0)</f>
        <v>#N/A</v>
      </c>
      <c r="P55" s="55"/>
    </row>
    <row r="56" spans="1:16">
      <c r="A56" s="195"/>
      <c r="B56" s="195"/>
      <c r="C56" s="195"/>
      <c r="D56" s="197"/>
      <c r="E56" s="185" t="s">
        <v>297</v>
      </c>
      <c r="F56" s="185" t="s">
        <v>1804</v>
      </c>
      <c r="G56" s="177">
        <v>90607.33</v>
      </c>
      <c r="H56" s="177">
        <v>92641.07</v>
      </c>
      <c r="I56" s="177">
        <v>92675.41</v>
      </c>
      <c r="J56" s="177">
        <v>90635.74</v>
      </c>
      <c r="K56" s="173" t="s">
        <v>1938</v>
      </c>
      <c r="L56" s="173" t="s">
        <v>1938</v>
      </c>
      <c r="M56" s="181">
        <v>2033.7400000000052</v>
      </c>
      <c r="N56" s="182">
        <v>2039.6699999999983</v>
      </c>
      <c r="O56" s="55">
        <f>VLOOKUP(E56,cateogrias!$O$3:$P$120,2,0)</f>
        <v>0</v>
      </c>
      <c r="P56" s="55"/>
    </row>
    <row r="57" spans="1:16">
      <c r="A57" s="195"/>
      <c r="B57" s="195"/>
      <c r="C57" s="195"/>
      <c r="D57" s="197"/>
      <c r="E57" s="185" t="s">
        <v>298</v>
      </c>
      <c r="F57" s="185">
        <v>0</v>
      </c>
      <c r="G57" s="177">
        <v>0</v>
      </c>
      <c r="H57" s="177">
        <v>0</v>
      </c>
      <c r="I57" s="177">
        <v>91023.17</v>
      </c>
      <c r="J57" s="177">
        <v>90870</v>
      </c>
      <c r="K57" s="173" t="s">
        <v>1938</v>
      </c>
      <c r="L57" s="173" t="s">
        <v>1938</v>
      </c>
      <c r="M57" s="181">
        <v>0</v>
      </c>
      <c r="N57" s="182">
        <v>153.16999999999825</v>
      </c>
      <c r="O57" s="55">
        <f>VLOOKUP(E57,cateogrias!$O$3:$P$120,2,0)</f>
        <v>0</v>
      </c>
      <c r="P57" s="55"/>
    </row>
    <row r="58" spans="1:16">
      <c r="A58" s="195"/>
      <c r="B58" s="195"/>
      <c r="C58" s="195"/>
      <c r="D58" s="197"/>
      <c r="E58" s="195"/>
      <c r="F58" s="195"/>
      <c r="G58" s="178"/>
      <c r="H58" s="178"/>
      <c r="I58" s="177">
        <v>91729.27</v>
      </c>
      <c r="J58" s="177">
        <v>91278.91</v>
      </c>
      <c r="K58" s="173" t="s">
        <v>1938</v>
      </c>
      <c r="L58" s="173" t="s">
        <v>1938</v>
      </c>
      <c r="M58" s="181">
        <v>0</v>
      </c>
      <c r="N58" s="182">
        <v>450.36000000000058</v>
      </c>
      <c r="O58" s="55"/>
      <c r="P58" s="55"/>
    </row>
    <row r="59" spans="1:16">
      <c r="A59" s="195"/>
      <c r="B59" s="195"/>
      <c r="C59" s="195"/>
      <c r="D59" s="197"/>
      <c r="E59" s="195"/>
      <c r="F59" s="195"/>
      <c r="G59" s="178"/>
      <c r="H59" s="178"/>
      <c r="I59" s="177">
        <v>91985.66</v>
      </c>
      <c r="J59" s="177">
        <v>91913.11</v>
      </c>
      <c r="K59" s="173" t="s">
        <v>1938</v>
      </c>
      <c r="L59" s="173" t="s">
        <v>1938</v>
      </c>
      <c r="M59" s="181">
        <v>0</v>
      </c>
      <c r="N59" s="182">
        <v>72.55000000000291</v>
      </c>
      <c r="O59" s="55"/>
      <c r="P59" s="55"/>
    </row>
    <row r="60" spans="1:16">
      <c r="A60" s="195"/>
      <c r="B60" s="195"/>
      <c r="C60" s="195"/>
      <c r="D60" s="197"/>
      <c r="E60" s="195"/>
      <c r="F60" s="195"/>
      <c r="G60" s="178"/>
      <c r="H60" s="178"/>
      <c r="I60" s="177">
        <v>92780.89</v>
      </c>
      <c r="J60" s="177">
        <v>92310.89</v>
      </c>
      <c r="K60" s="173" t="s">
        <v>1938</v>
      </c>
      <c r="L60" s="173" t="s">
        <v>1938</v>
      </c>
      <c r="M60" s="181">
        <v>0</v>
      </c>
      <c r="N60" s="182">
        <v>470</v>
      </c>
      <c r="O60" s="55"/>
      <c r="P60" s="55"/>
    </row>
    <row r="61" spans="1:16">
      <c r="A61" s="195"/>
      <c r="B61" s="195"/>
      <c r="C61" s="195"/>
      <c r="D61" s="197"/>
      <c r="E61" s="195"/>
      <c r="F61" s="185" t="s">
        <v>1804</v>
      </c>
      <c r="G61" s="177">
        <v>92660</v>
      </c>
      <c r="H61" s="177">
        <v>92753.72</v>
      </c>
      <c r="I61" s="177">
        <v>90691.5</v>
      </c>
      <c r="J61" s="177">
        <v>90626.7</v>
      </c>
      <c r="K61" s="173" t="s">
        <v>1938</v>
      </c>
      <c r="L61" s="173" t="s">
        <v>1938</v>
      </c>
      <c r="M61" s="181">
        <v>93.720000000001164</v>
      </c>
      <c r="N61" s="182">
        <v>64.80000000000291</v>
      </c>
      <c r="O61" s="55" t="e">
        <f>VLOOKUP(E61,cateogrias!$O$3:$P$120,2,0)</f>
        <v>#N/A</v>
      </c>
      <c r="P61" s="55"/>
    </row>
    <row r="62" spans="1:16" ht="25.5">
      <c r="A62" s="195"/>
      <c r="B62" s="195"/>
      <c r="C62" s="185" t="s">
        <v>154</v>
      </c>
      <c r="D62" s="196" t="s">
        <v>299</v>
      </c>
      <c r="E62" s="185" t="s">
        <v>300</v>
      </c>
      <c r="F62" s="185" t="s">
        <v>1811</v>
      </c>
      <c r="G62" s="177">
        <v>0</v>
      </c>
      <c r="H62" s="177">
        <v>0</v>
      </c>
      <c r="I62" s="177">
        <v>93375.64</v>
      </c>
      <c r="J62" s="177">
        <v>93270</v>
      </c>
      <c r="K62" s="173" t="s">
        <v>1939</v>
      </c>
      <c r="L62" s="173"/>
      <c r="M62" s="181">
        <v>0</v>
      </c>
      <c r="N62" s="182">
        <v>105.63999999999942</v>
      </c>
      <c r="O62" s="55"/>
      <c r="P62" s="55"/>
    </row>
    <row r="63" spans="1:16">
      <c r="A63" s="195"/>
      <c r="B63" s="195"/>
      <c r="C63" s="195"/>
      <c r="D63" s="197"/>
      <c r="E63" s="185" t="s">
        <v>302</v>
      </c>
      <c r="F63" s="185" t="s">
        <v>1831</v>
      </c>
      <c r="G63" s="177">
        <v>0</v>
      </c>
      <c r="H63" s="177">
        <v>0</v>
      </c>
      <c r="I63" s="177">
        <v>105140.79</v>
      </c>
      <c r="J63" s="177">
        <v>104695.12</v>
      </c>
      <c r="K63" s="173" t="s">
        <v>1939</v>
      </c>
      <c r="L63" s="173"/>
      <c r="M63" s="181">
        <v>0</v>
      </c>
      <c r="N63" s="182">
        <v>445.66999999999825</v>
      </c>
      <c r="O63" s="55"/>
      <c r="P63" s="55"/>
    </row>
    <row r="64" spans="1:16">
      <c r="A64" s="195"/>
      <c r="B64" s="195"/>
      <c r="C64" s="195"/>
      <c r="D64" s="197"/>
      <c r="E64" s="185" t="s">
        <v>305</v>
      </c>
      <c r="F64" s="173" t="s">
        <v>1831</v>
      </c>
      <c r="G64" s="177">
        <v>0</v>
      </c>
      <c r="H64" s="177">
        <v>0</v>
      </c>
      <c r="I64" s="177">
        <v>105140.79</v>
      </c>
      <c r="J64" s="177">
        <v>104965.12</v>
      </c>
      <c r="K64" s="173" t="s">
        <v>1939</v>
      </c>
      <c r="L64" s="173"/>
      <c r="M64" s="181">
        <v>0</v>
      </c>
      <c r="N64" s="182">
        <v>175.66999999999825</v>
      </c>
      <c r="O64" s="55">
        <v>0</v>
      </c>
      <c r="P64" s="55"/>
    </row>
    <row r="65" spans="1:16">
      <c r="A65" s="195"/>
      <c r="B65" s="195"/>
      <c r="C65" s="195"/>
      <c r="D65" s="197"/>
      <c r="E65" s="185" t="s">
        <v>307</v>
      </c>
      <c r="F65" s="173" t="s">
        <v>1831</v>
      </c>
      <c r="G65" s="177">
        <v>0</v>
      </c>
      <c r="H65" s="177">
        <v>0</v>
      </c>
      <c r="I65" s="177">
        <v>105211.63</v>
      </c>
      <c r="J65" s="177">
        <v>105140.79</v>
      </c>
      <c r="K65" s="173" t="s">
        <v>1939</v>
      </c>
      <c r="L65" s="173"/>
      <c r="M65" s="181">
        <v>0</v>
      </c>
      <c r="N65" s="182">
        <v>70.840000000011059</v>
      </c>
      <c r="O65" s="55">
        <v>0</v>
      </c>
      <c r="P65" s="55"/>
    </row>
    <row r="66" spans="1:16">
      <c r="A66" s="195"/>
      <c r="B66" s="195"/>
      <c r="C66" s="195"/>
      <c r="D66" s="197"/>
      <c r="E66" s="185" t="s">
        <v>308</v>
      </c>
      <c r="F66" s="185" t="s">
        <v>1832</v>
      </c>
      <c r="G66" s="177">
        <v>0</v>
      </c>
      <c r="H66" s="177">
        <v>0</v>
      </c>
      <c r="I66" s="177">
        <v>106504.57</v>
      </c>
      <c r="J66" s="177">
        <v>106217.03</v>
      </c>
      <c r="K66" s="173" t="s">
        <v>1939</v>
      </c>
      <c r="L66" s="173"/>
      <c r="M66" s="181">
        <v>0</v>
      </c>
      <c r="N66" s="182">
        <v>287.54000000000815</v>
      </c>
      <c r="O66" s="55">
        <f>VLOOKUP(E66,cateogrias!$O$3:$P$120,2,0)</f>
        <v>0</v>
      </c>
      <c r="P66" s="55"/>
    </row>
    <row r="67" spans="1:16">
      <c r="A67" s="195"/>
      <c r="B67" s="195"/>
      <c r="C67" s="195"/>
      <c r="D67" s="197"/>
      <c r="E67" s="213" t="s">
        <v>309</v>
      </c>
      <c r="F67" s="185" t="s">
        <v>1829</v>
      </c>
      <c r="G67" s="177">
        <v>101089.4</v>
      </c>
      <c r="H67" s="177">
        <v>102991.6</v>
      </c>
      <c r="I67" s="177">
        <v>103011.4</v>
      </c>
      <c r="J67" s="177">
        <v>101089.36</v>
      </c>
      <c r="K67" s="173" t="s">
        <v>1938</v>
      </c>
      <c r="L67" s="173" t="s">
        <v>1938</v>
      </c>
      <c r="M67" s="181">
        <v>1902.2000000000116</v>
      </c>
      <c r="N67" s="182">
        <v>1922.0399999999936</v>
      </c>
      <c r="O67" s="55"/>
      <c r="P67" s="55"/>
    </row>
    <row r="68" spans="1:16">
      <c r="A68" s="195"/>
      <c r="B68" s="195"/>
      <c r="C68" s="195"/>
      <c r="D68" s="197"/>
      <c r="E68" s="213" t="s">
        <v>311</v>
      </c>
      <c r="F68" s="185">
        <v>0</v>
      </c>
      <c r="G68" s="177">
        <v>0</v>
      </c>
      <c r="H68" s="177">
        <v>0</v>
      </c>
      <c r="I68" s="177">
        <v>106221.95</v>
      </c>
      <c r="J68" s="177">
        <v>105211.63</v>
      </c>
      <c r="K68" s="173" t="s">
        <v>1938</v>
      </c>
      <c r="L68" s="173"/>
      <c r="M68" s="181">
        <v>0</v>
      </c>
      <c r="N68" s="182">
        <v>1010.3199999999924</v>
      </c>
      <c r="O68" s="55">
        <f>VLOOKUP(E68,cateogrias!$O$3:$P$120,2,0)</f>
        <v>120</v>
      </c>
      <c r="P68" s="55"/>
    </row>
    <row r="69" spans="1:16">
      <c r="A69" s="195"/>
      <c r="B69" s="195"/>
      <c r="C69" s="195"/>
      <c r="D69" s="197"/>
      <c r="E69" s="214"/>
      <c r="F69" s="195"/>
      <c r="G69" s="178"/>
      <c r="H69" s="178"/>
      <c r="I69" s="177">
        <v>106820</v>
      </c>
      <c r="J69" s="177">
        <v>106504.35</v>
      </c>
      <c r="K69" s="173" t="s">
        <v>1938</v>
      </c>
      <c r="L69" s="173"/>
      <c r="M69" s="181">
        <v>0</v>
      </c>
      <c r="N69" s="182">
        <v>315.64999999999418</v>
      </c>
      <c r="O69" s="55"/>
      <c r="P69" s="55"/>
    </row>
    <row r="70" spans="1:16">
      <c r="A70" s="195"/>
      <c r="B70" s="195"/>
      <c r="C70" s="195"/>
      <c r="D70" s="197"/>
      <c r="E70" s="214"/>
      <c r="F70" s="185" t="s">
        <v>1830</v>
      </c>
      <c r="G70" s="177">
        <v>101779.13</v>
      </c>
      <c r="H70" s="177">
        <v>106802.88</v>
      </c>
      <c r="I70" s="177">
        <v>104651.1</v>
      </c>
      <c r="J70" s="177">
        <v>101798.64</v>
      </c>
      <c r="K70" s="173" t="s">
        <v>1938</v>
      </c>
      <c r="L70" s="173"/>
      <c r="M70" s="181">
        <v>5023.75</v>
      </c>
      <c r="N70" s="182">
        <v>2852.4600000000064</v>
      </c>
      <c r="O70" s="55" t="e">
        <f>VLOOKUP(E70,cateogrias!$O$3:$P$120,2,0)</f>
        <v>#N/A</v>
      </c>
      <c r="P70" s="55"/>
    </row>
    <row r="71" spans="1:16" ht="25.5">
      <c r="A71" s="199">
        <v>2</v>
      </c>
      <c r="B71" s="199" t="s">
        <v>186</v>
      </c>
      <c r="C71" s="199" t="s">
        <v>31</v>
      </c>
      <c r="D71" s="200" t="s">
        <v>230</v>
      </c>
      <c r="E71" s="185" t="s">
        <v>334</v>
      </c>
      <c r="F71" s="185" t="s">
        <v>1723</v>
      </c>
      <c r="G71" s="177">
        <v>0</v>
      </c>
      <c r="H71" s="177">
        <v>0</v>
      </c>
      <c r="I71" s="177">
        <v>63098.78</v>
      </c>
      <c r="J71" s="177">
        <v>63089.72</v>
      </c>
      <c r="K71" s="173" t="s">
        <v>1939</v>
      </c>
      <c r="L71" s="173"/>
      <c r="M71" s="181">
        <v>0</v>
      </c>
      <c r="N71" s="182">
        <v>9.0599999999976717</v>
      </c>
      <c r="O71" s="55">
        <f>VLOOKUP(E71,cateogrias!$O$3:$P$120,2,0)</f>
        <v>0</v>
      </c>
      <c r="P71" s="55"/>
    </row>
    <row r="72" spans="1:16">
      <c r="A72" s="195"/>
      <c r="B72" s="195"/>
      <c r="C72" s="195"/>
      <c r="D72" s="197"/>
      <c r="E72" s="173" t="s">
        <v>235</v>
      </c>
      <c r="F72" s="173" t="s">
        <v>1727</v>
      </c>
      <c r="G72" s="177">
        <v>63658.720000000001</v>
      </c>
      <c r="H72" s="177">
        <v>64129.26</v>
      </c>
      <c r="I72" s="177">
        <v>64135.07</v>
      </c>
      <c r="J72" s="177">
        <v>63663.38</v>
      </c>
      <c r="K72" s="173" t="s">
        <v>1938</v>
      </c>
      <c r="L72" s="173" t="s">
        <v>1938</v>
      </c>
      <c r="M72" s="181">
        <v>470.54000000000087</v>
      </c>
      <c r="N72" s="182">
        <v>471.69000000000233</v>
      </c>
      <c r="O72" s="55"/>
      <c r="P72" s="55"/>
    </row>
    <row r="73" spans="1:16">
      <c r="A73" s="195"/>
      <c r="B73" s="195"/>
      <c r="C73" s="195"/>
      <c r="D73" s="197"/>
      <c r="E73" s="173" t="s">
        <v>241</v>
      </c>
      <c r="F73" s="173">
        <v>0</v>
      </c>
      <c r="G73" s="177">
        <v>0</v>
      </c>
      <c r="H73" s="177">
        <v>0</v>
      </c>
      <c r="I73" s="177">
        <v>69768.13</v>
      </c>
      <c r="J73" s="177">
        <v>69205.899999999994</v>
      </c>
      <c r="K73" s="173" t="s">
        <v>1938</v>
      </c>
      <c r="L73" s="173"/>
      <c r="M73" s="181">
        <v>0</v>
      </c>
      <c r="N73" s="182">
        <v>562.23000000001048</v>
      </c>
      <c r="O73" s="55"/>
      <c r="P73" s="55"/>
    </row>
    <row r="74" spans="1:16">
      <c r="A74" s="195"/>
      <c r="B74" s="195"/>
      <c r="C74" s="195"/>
      <c r="D74" s="197"/>
      <c r="E74" s="178"/>
      <c r="F74" s="173" t="s">
        <v>1706</v>
      </c>
      <c r="G74" s="177">
        <v>69171.42</v>
      </c>
      <c r="H74" s="177">
        <v>69740.44</v>
      </c>
      <c r="I74" s="177">
        <v>69191.53</v>
      </c>
      <c r="J74" s="177">
        <v>68995.23</v>
      </c>
      <c r="K74" s="173" t="s">
        <v>1938</v>
      </c>
      <c r="L74" s="173"/>
      <c r="M74" s="181">
        <v>569.02000000000407</v>
      </c>
      <c r="N74" s="182">
        <v>196.30000000000291</v>
      </c>
      <c r="O74" s="55"/>
      <c r="P74" s="55"/>
    </row>
    <row r="75" spans="1:16">
      <c r="A75" s="195"/>
      <c r="B75" s="195"/>
      <c r="C75" s="195"/>
      <c r="D75" s="197"/>
      <c r="E75" s="173" t="s">
        <v>243</v>
      </c>
      <c r="F75" s="173">
        <v>0</v>
      </c>
      <c r="G75" s="177">
        <v>0</v>
      </c>
      <c r="H75" s="177">
        <v>0</v>
      </c>
      <c r="I75" s="177">
        <v>71350.399999999994</v>
      </c>
      <c r="J75" s="177">
        <v>71290</v>
      </c>
      <c r="K75" s="173" t="s">
        <v>1938</v>
      </c>
      <c r="L75" s="173" t="s">
        <v>1938</v>
      </c>
      <c r="M75" s="181">
        <v>0</v>
      </c>
      <c r="N75" s="182">
        <v>60.399999999994179</v>
      </c>
      <c r="O75" s="55"/>
      <c r="P75" s="55"/>
    </row>
    <row r="76" spans="1:16">
      <c r="A76" s="195"/>
      <c r="B76" s="195"/>
      <c r="C76" s="195"/>
      <c r="D76" s="197"/>
      <c r="E76" s="178"/>
      <c r="F76" s="178"/>
      <c r="G76" s="178"/>
      <c r="H76" s="178"/>
      <c r="I76" s="177">
        <v>72124.490000000005</v>
      </c>
      <c r="J76" s="177">
        <v>71480.69</v>
      </c>
      <c r="K76" s="173" t="s">
        <v>1938</v>
      </c>
      <c r="L76" s="173" t="s">
        <v>1938</v>
      </c>
      <c r="M76" s="181">
        <v>0</v>
      </c>
      <c r="N76" s="182">
        <v>643.80000000000291</v>
      </c>
      <c r="O76" s="55"/>
      <c r="P76" s="55"/>
    </row>
    <row r="77" spans="1:16">
      <c r="A77" s="195"/>
      <c r="B77" s="195"/>
      <c r="C77" s="195"/>
      <c r="D77" s="197"/>
      <c r="E77" s="178"/>
      <c r="F77" s="173" t="s">
        <v>1725</v>
      </c>
      <c r="G77" s="177">
        <v>71020</v>
      </c>
      <c r="H77" s="177">
        <v>72213.5</v>
      </c>
      <c r="I77" s="177">
        <v>71054.05</v>
      </c>
      <c r="J77" s="177">
        <v>71004.570000000007</v>
      </c>
      <c r="K77" s="173" t="s">
        <v>1938</v>
      </c>
      <c r="L77" s="173" t="s">
        <v>1938</v>
      </c>
      <c r="M77" s="181">
        <v>1193.5</v>
      </c>
      <c r="N77" s="182">
        <v>49.479999999995925</v>
      </c>
      <c r="O77" s="55" t="e">
        <f>VLOOKUP(E77,cateogrias!$O$3:$P$120,2,0)</f>
        <v>#N/A</v>
      </c>
      <c r="P77" s="55"/>
    </row>
    <row r="78" spans="1:16">
      <c r="A78" s="195"/>
      <c r="B78" s="195"/>
      <c r="C78" s="195"/>
      <c r="D78" s="185" t="s">
        <v>253</v>
      </c>
      <c r="E78" s="173" t="s">
        <v>254</v>
      </c>
      <c r="F78" s="173" t="s">
        <v>1702</v>
      </c>
      <c r="G78" s="177">
        <v>0</v>
      </c>
      <c r="H78" s="177">
        <v>0</v>
      </c>
      <c r="I78" s="177">
        <v>62110.239999999998</v>
      </c>
      <c r="J78" s="177">
        <v>62026.97</v>
      </c>
      <c r="K78" s="173" t="s">
        <v>1939</v>
      </c>
      <c r="L78" s="173"/>
      <c r="M78" s="181">
        <v>0</v>
      </c>
      <c r="N78" s="182">
        <v>83.269999999996799</v>
      </c>
      <c r="O78" s="55">
        <f>VLOOKUP(E78,cateogrias!$O$3:$P$120,2,0)</f>
        <v>8</v>
      </c>
      <c r="P78" s="55"/>
    </row>
    <row r="79" spans="1:16">
      <c r="A79" s="195"/>
      <c r="B79" s="195"/>
      <c r="C79" s="195"/>
      <c r="D79" s="195"/>
      <c r="E79" s="173" t="s">
        <v>257</v>
      </c>
      <c r="F79" s="173" t="s">
        <v>1718</v>
      </c>
      <c r="G79" s="177">
        <v>0</v>
      </c>
      <c r="H79" s="177">
        <v>0</v>
      </c>
      <c r="I79" s="177">
        <v>63074.68</v>
      </c>
      <c r="J79" s="177">
        <v>63062.84</v>
      </c>
      <c r="K79" s="173" t="s">
        <v>1939</v>
      </c>
      <c r="L79" s="173"/>
      <c r="M79" s="181">
        <v>0</v>
      </c>
      <c r="N79" s="182">
        <v>11.840000000003783</v>
      </c>
      <c r="O79" s="55"/>
      <c r="P79" s="55"/>
    </row>
    <row r="80" spans="1:16">
      <c r="A80" s="195"/>
      <c r="B80" s="195"/>
      <c r="C80" s="195"/>
      <c r="D80" s="195"/>
      <c r="E80" s="173" t="s">
        <v>259</v>
      </c>
      <c r="F80" s="173" t="s">
        <v>1719</v>
      </c>
      <c r="G80" s="177">
        <v>0</v>
      </c>
      <c r="H80" s="177">
        <v>0</v>
      </c>
      <c r="I80" s="177">
        <v>63074.68</v>
      </c>
      <c r="J80" s="177">
        <v>63062.84</v>
      </c>
      <c r="K80" s="173" t="s">
        <v>1939</v>
      </c>
      <c r="L80" s="173"/>
      <c r="M80" s="181">
        <v>0</v>
      </c>
      <c r="N80" s="182">
        <v>11.840000000003783</v>
      </c>
      <c r="O80" s="55"/>
      <c r="P80" s="55"/>
    </row>
    <row r="81" spans="1:16">
      <c r="A81" s="195"/>
      <c r="B81" s="195"/>
      <c r="C81" s="195"/>
      <c r="D81" s="195"/>
      <c r="E81" s="173" t="s">
        <v>260</v>
      </c>
      <c r="F81" s="173" t="s">
        <v>1720</v>
      </c>
      <c r="G81" s="177">
        <v>0</v>
      </c>
      <c r="H81" s="177">
        <v>0</v>
      </c>
      <c r="I81" s="177">
        <v>63074.68</v>
      </c>
      <c r="J81" s="177">
        <v>63062.84</v>
      </c>
      <c r="K81" s="173" t="s">
        <v>1939</v>
      </c>
      <c r="L81" s="173"/>
      <c r="M81" s="181">
        <v>0</v>
      </c>
      <c r="N81" s="182">
        <v>11.840000000003783</v>
      </c>
      <c r="O81" s="55"/>
      <c r="P81" s="55"/>
    </row>
    <row r="82" spans="1:16">
      <c r="A82" s="195"/>
      <c r="B82" s="195"/>
      <c r="C82" s="195"/>
      <c r="D82" s="195"/>
      <c r="E82" s="173" t="s">
        <v>261</v>
      </c>
      <c r="F82" s="173" t="s">
        <v>1718</v>
      </c>
      <c r="G82" s="177">
        <v>0</v>
      </c>
      <c r="H82" s="177">
        <v>0</v>
      </c>
      <c r="I82" s="177">
        <v>63074.68</v>
      </c>
      <c r="J82" s="177">
        <v>63062.84</v>
      </c>
      <c r="K82" s="173" t="s">
        <v>1939</v>
      </c>
      <c r="L82" s="173"/>
      <c r="M82" s="181">
        <v>0</v>
      </c>
      <c r="N82" s="182">
        <v>11.840000000003783</v>
      </c>
      <c r="O82" s="55"/>
      <c r="P82" s="55"/>
    </row>
    <row r="83" spans="1:16">
      <c r="A83" s="195"/>
      <c r="B83" s="195"/>
      <c r="C83" s="195"/>
      <c r="D83" s="195"/>
      <c r="E83" s="173" t="s">
        <v>262</v>
      </c>
      <c r="F83" s="173" t="s">
        <v>1721</v>
      </c>
      <c r="G83" s="177">
        <v>0</v>
      </c>
      <c r="H83" s="177">
        <v>0</v>
      </c>
      <c r="I83" s="177">
        <v>63084.7</v>
      </c>
      <c r="J83" s="177">
        <v>63074.68</v>
      </c>
      <c r="K83" s="173" t="s">
        <v>1939</v>
      </c>
      <c r="L83" s="173"/>
      <c r="M83" s="181">
        <v>0</v>
      </c>
      <c r="N83" s="182">
        <v>10.019999999996799</v>
      </c>
      <c r="O83" s="55"/>
      <c r="P83" s="55"/>
    </row>
    <row r="84" spans="1:16">
      <c r="A84" s="195"/>
      <c r="B84" s="195"/>
      <c r="C84" s="195"/>
      <c r="D84" s="195"/>
      <c r="E84" s="173" t="s">
        <v>263</v>
      </c>
      <c r="F84" s="173" t="s">
        <v>1722</v>
      </c>
      <c r="G84" s="177">
        <v>0</v>
      </c>
      <c r="H84" s="177">
        <v>0</v>
      </c>
      <c r="I84" s="177">
        <v>63089.919999999998</v>
      </c>
      <c r="J84" s="177">
        <v>63084.7</v>
      </c>
      <c r="K84" s="173" t="s">
        <v>1939</v>
      </c>
      <c r="L84" s="173"/>
      <c r="M84" s="181">
        <v>0</v>
      </c>
      <c r="N84" s="182">
        <v>5.2200000000011642</v>
      </c>
      <c r="O84" s="55"/>
      <c r="P84" s="55"/>
    </row>
    <row r="85" spans="1:16">
      <c r="A85" s="195"/>
      <c r="B85" s="195"/>
      <c r="C85" s="195"/>
      <c r="D85" s="195"/>
      <c r="E85" s="173" t="s">
        <v>264</v>
      </c>
      <c r="F85" s="173">
        <v>0</v>
      </c>
      <c r="G85" s="177">
        <v>0</v>
      </c>
      <c r="H85" s="177">
        <v>0</v>
      </c>
      <c r="I85" s="177">
        <v>62901.94</v>
      </c>
      <c r="J85" s="177">
        <v>62872.639999999999</v>
      </c>
      <c r="K85" s="173" t="s">
        <v>1939</v>
      </c>
      <c r="L85" s="173"/>
      <c r="M85" s="181">
        <v>0</v>
      </c>
      <c r="N85" s="182">
        <v>29.30000000000291</v>
      </c>
      <c r="O85" s="55">
        <f>VLOOKUP(E85,cateogrias!$O$3:$P$120,2,0)</f>
        <v>43</v>
      </c>
      <c r="P85" s="55"/>
    </row>
    <row r="86" spans="1:16">
      <c r="A86" s="195"/>
      <c r="B86" s="195"/>
      <c r="C86" s="195"/>
      <c r="D86" s="195"/>
      <c r="E86" s="178"/>
      <c r="F86" s="178"/>
      <c r="G86" s="178"/>
      <c r="H86" s="178"/>
      <c r="I86" s="177">
        <v>62968.05</v>
      </c>
      <c r="J86" s="177">
        <v>62956.82</v>
      </c>
      <c r="K86" s="173" t="s">
        <v>1939</v>
      </c>
      <c r="L86" s="173"/>
      <c r="M86" s="181">
        <v>0</v>
      </c>
      <c r="N86" s="182">
        <v>11.230000000003201</v>
      </c>
      <c r="O86" s="55" t="e">
        <f>VLOOKUP(E86,cateogrias!$O$3:$P$120,2,0)</f>
        <v>#N/A</v>
      </c>
      <c r="P86" s="55"/>
    </row>
    <row r="87" spans="1:16">
      <c r="A87" s="195"/>
      <c r="B87" s="195"/>
      <c r="C87" s="195"/>
      <c r="D87" s="195"/>
      <c r="E87" s="178"/>
      <c r="F87" s="178"/>
      <c r="G87" s="178"/>
      <c r="H87" s="178"/>
      <c r="I87" s="177">
        <v>63122.1</v>
      </c>
      <c r="J87" s="177">
        <v>63098.78</v>
      </c>
      <c r="K87" s="173" t="s">
        <v>1939</v>
      </c>
      <c r="L87" s="173"/>
      <c r="M87" s="181">
        <v>0</v>
      </c>
      <c r="N87" s="182">
        <v>23.319999999999709</v>
      </c>
      <c r="O87" s="55" t="e">
        <f>VLOOKUP(E87,cateogrias!$O$3:$P$120,2,0)</f>
        <v>#N/A</v>
      </c>
      <c r="P87" s="55"/>
    </row>
    <row r="88" spans="1:16">
      <c r="A88" s="195"/>
      <c r="B88" s="195"/>
      <c r="C88" s="195"/>
      <c r="D88" s="195"/>
      <c r="E88" s="178"/>
      <c r="F88" s="178"/>
      <c r="G88" s="178"/>
      <c r="H88" s="178"/>
      <c r="I88" s="177">
        <v>63412.26</v>
      </c>
      <c r="J88" s="177">
        <v>63130</v>
      </c>
      <c r="K88" s="173" t="s">
        <v>1939</v>
      </c>
      <c r="L88" s="173"/>
      <c r="M88" s="181">
        <v>0</v>
      </c>
      <c r="N88" s="182">
        <v>282.26000000000204</v>
      </c>
      <c r="O88" s="55" t="e">
        <f>VLOOKUP(E88,cateogrias!$O$3:$P$120,2,0)</f>
        <v>#N/A</v>
      </c>
      <c r="P88" s="55"/>
    </row>
    <row r="89" spans="1:16">
      <c r="A89" s="195"/>
      <c r="B89" s="195"/>
      <c r="C89" s="195"/>
      <c r="D89" s="195"/>
      <c r="E89" s="178"/>
      <c r="F89" s="173" t="s">
        <v>1706</v>
      </c>
      <c r="G89" s="177">
        <v>0</v>
      </c>
      <c r="H89" s="177">
        <v>0</v>
      </c>
      <c r="I89" s="177">
        <v>62859.56</v>
      </c>
      <c r="J89" s="177">
        <v>62635.26</v>
      </c>
      <c r="K89" s="173" t="s">
        <v>1939</v>
      </c>
      <c r="L89" s="173"/>
      <c r="M89" s="181">
        <v>0</v>
      </c>
      <c r="N89" s="182">
        <v>224.29999999999563</v>
      </c>
      <c r="O89" s="55" t="e">
        <f>VLOOKUP(E89,cateogrias!$O$3:$P$120,2,0)</f>
        <v>#N/A</v>
      </c>
      <c r="P89" s="55"/>
    </row>
    <row r="90" spans="1:16">
      <c r="A90" s="195"/>
      <c r="B90" s="195"/>
      <c r="C90" s="195"/>
      <c r="D90" s="195"/>
      <c r="E90" s="173" t="s">
        <v>251</v>
      </c>
      <c r="F90" s="173">
        <v>0</v>
      </c>
      <c r="G90" s="177">
        <v>61600</v>
      </c>
      <c r="H90" s="177">
        <v>61928.98</v>
      </c>
      <c r="I90" s="177">
        <v>61823.22</v>
      </c>
      <c r="J90" s="177">
        <v>61600</v>
      </c>
      <c r="K90" s="173" t="s">
        <v>1938</v>
      </c>
      <c r="L90" s="173"/>
      <c r="M90" s="181">
        <v>328.9800000000032</v>
      </c>
      <c r="N90" s="182">
        <v>223.22000000000116</v>
      </c>
      <c r="O90" s="55"/>
      <c r="P90" s="55"/>
    </row>
    <row r="91" spans="1:16">
      <c r="A91" s="195"/>
      <c r="B91" s="195"/>
      <c r="C91" s="195"/>
      <c r="D91" s="195"/>
      <c r="E91" s="178"/>
      <c r="F91" s="173" t="s">
        <v>1697</v>
      </c>
      <c r="G91" s="177">
        <v>55353.73</v>
      </c>
      <c r="H91" s="177">
        <v>55464.73</v>
      </c>
      <c r="I91" s="177">
        <v>55461.919999999998</v>
      </c>
      <c r="J91" s="177">
        <v>55304.82</v>
      </c>
      <c r="K91" s="173" t="s">
        <v>1938</v>
      </c>
      <c r="L91" s="173"/>
      <c r="M91" s="181">
        <v>111</v>
      </c>
      <c r="N91" s="182">
        <v>157.09999999999854</v>
      </c>
      <c r="O91" s="55"/>
      <c r="P91" s="55"/>
    </row>
    <row r="92" spans="1:16">
      <c r="A92" s="195"/>
      <c r="B92" s="195"/>
      <c r="C92" s="195"/>
      <c r="D92" s="195"/>
      <c r="E92" s="173" t="s">
        <v>269</v>
      </c>
      <c r="F92" s="173">
        <v>0</v>
      </c>
      <c r="G92" s="177">
        <v>0</v>
      </c>
      <c r="H92" s="177">
        <v>0</v>
      </c>
      <c r="I92" s="177">
        <v>78302.22</v>
      </c>
      <c r="J92" s="177">
        <v>76887.88</v>
      </c>
      <c r="K92" s="173" t="s">
        <v>1938</v>
      </c>
      <c r="L92" s="173" t="s">
        <v>1938</v>
      </c>
      <c r="M92" s="181">
        <v>0</v>
      </c>
      <c r="N92" s="182">
        <v>1414.3399999999965</v>
      </c>
      <c r="O92" s="55">
        <f>VLOOKUP(E92,cateogrias!$O$3:$P$120,2,0)</f>
        <v>0</v>
      </c>
      <c r="P92" s="55"/>
    </row>
    <row r="93" spans="1:16">
      <c r="A93" s="195"/>
      <c r="B93" s="195"/>
      <c r="C93" s="195"/>
      <c r="D93" s="195"/>
      <c r="E93" s="178"/>
      <c r="F93" s="173" t="s">
        <v>1725</v>
      </c>
      <c r="G93" s="177">
        <v>75724.100000000006</v>
      </c>
      <c r="H93" s="177">
        <v>78262.399999999994</v>
      </c>
      <c r="I93" s="177">
        <v>76758.5</v>
      </c>
      <c r="J93" s="177">
        <v>75776.160000000003</v>
      </c>
      <c r="K93" s="173" t="s">
        <v>1938</v>
      </c>
      <c r="L93" s="173" t="s">
        <v>1938</v>
      </c>
      <c r="M93" s="181">
        <v>2538.2999999999884</v>
      </c>
      <c r="N93" s="182">
        <v>982.33999999999651</v>
      </c>
      <c r="O93" s="55" t="e">
        <f>VLOOKUP(E93,cateogrias!$O$3:$P$120,2,0)</f>
        <v>#N/A</v>
      </c>
      <c r="P93" s="55"/>
    </row>
    <row r="94" spans="1:16" ht="25.5">
      <c r="A94" s="195"/>
      <c r="B94" s="195"/>
      <c r="C94" s="185" t="s">
        <v>71</v>
      </c>
      <c r="D94" s="196" t="s">
        <v>272</v>
      </c>
      <c r="E94" s="173" t="s">
        <v>288</v>
      </c>
      <c r="F94" s="173" t="s">
        <v>1798</v>
      </c>
      <c r="G94" s="177">
        <v>87712.19</v>
      </c>
      <c r="H94" s="177">
        <v>87830.11</v>
      </c>
      <c r="I94" s="177">
        <v>87858.36</v>
      </c>
      <c r="J94" s="177">
        <v>87744.54</v>
      </c>
      <c r="K94" s="173" t="s">
        <v>1938</v>
      </c>
      <c r="L94" s="173"/>
      <c r="M94" s="181">
        <v>117.91999999999825</v>
      </c>
      <c r="N94" s="182">
        <v>113.82000000000698</v>
      </c>
      <c r="O94" s="55">
        <f>VLOOKUP(E94,cateogrias!$O$3:$P$120,2,0)</f>
        <v>0</v>
      </c>
      <c r="P94" s="55"/>
    </row>
    <row r="95" spans="1:16" ht="25.5">
      <c r="A95" s="199">
        <v>3</v>
      </c>
      <c r="B95" s="199" t="s">
        <v>85</v>
      </c>
      <c r="C95" s="199" t="s">
        <v>31</v>
      </c>
      <c r="D95" s="200" t="s">
        <v>230</v>
      </c>
      <c r="E95" s="173" t="s">
        <v>330</v>
      </c>
      <c r="F95" s="173" t="s">
        <v>1715</v>
      </c>
      <c r="G95" s="177">
        <v>0</v>
      </c>
      <c r="H95" s="177">
        <v>0</v>
      </c>
      <c r="I95" s="177">
        <v>63035.199999999997</v>
      </c>
      <c r="J95" s="177">
        <v>63021.83</v>
      </c>
      <c r="K95" s="173" t="s">
        <v>1939</v>
      </c>
      <c r="L95" s="173"/>
      <c r="M95" s="181">
        <v>0</v>
      </c>
      <c r="N95" s="182">
        <v>13.369999999995343</v>
      </c>
      <c r="O95" s="55">
        <f>VLOOKUP(E95,cateogrias!$O$3:$P$120,2,0)</f>
        <v>0</v>
      </c>
      <c r="P95" s="55"/>
    </row>
    <row r="96" spans="1:16">
      <c r="A96" s="195"/>
      <c r="B96" s="195"/>
      <c r="C96" s="195"/>
      <c r="D96" s="197"/>
      <c r="E96" s="173" t="s">
        <v>333</v>
      </c>
      <c r="F96" s="173" t="s">
        <v>1717</v>
      </c>
      <c r="G96" s="177">
        <v>0</v>
      </c>
      <c r="H96" s="177">
        <v>0</v>
      </c>
      <c r="I96" s="177">
        <v>63062.84</v>
      </c>
      <c r="J96" s="177">
        <v>63054</v>
      </c>
      <c r="K96" s="173" t="s">
        <v>1939</v>
      </c>
      <c r="L96" s="173"/>
      <c r="M96" s="181">
        <v>0</v>
      </c>
      <c r="N96" s="182">
        <v>8.8399999999965075</v>
      </c>
      <c r="O96" s="55">
        <f>VLOOKUP(E96,cateogrias!$O$3:$P$120,2,0)</f>
        <v>0</v>
      </c>
      <c r="P96" s="55"/>
    </row>
    <row r="97" spans="1:16">
      <c r="A97" s="195"/>
      <c r="B97" s="195"/>
      <c r="C97" s="195"/>
      <c r="D97" s="197"/>
      <c r="E97" s="199" t="s">
        <v>344</v>
      </c>
      <c r="F97" s="199" t="s">
        <v>1763</v>
      </c>
      <c r="G97" s="177">
        <v>0</v>
      </c>
      <c r="H97" s="177">
        <v>0</v>
      </c>
      <c r="I97" s="177">
        <v>72255.56</v>
      </c>
      <c r="J97" s="177">
        <v>72018.039999999994</v>
      </c>
      <c r="K97" s="173" t="s">
        <v>1939</v>
      </c>
      <c r="L97" s="173"/>
      <c r="M97" s="181">
        <v>0</v>
      </c>
      <c r="N97" s="182">
        <v>237.52000000000407</v>
      </c>
      <c r="O97" s="55">
        <f>VLOOKUP(E97,cateogrias!$O$3:$P$120,2,0)</f>
        <v>3</v>
      </c>
      <c r="P97" s="55"/>
    </row>
    <row r="98" spans="1:16">
      <c r="A98" s="195"/>
      <c r="B98" s="195"/>
      <c r="C98" s="195"/>
      <c r="D98" s="197"/>
      <c r="E98" s="173" t="s">
        <v>337</v>
      </c>
      <c r="F98" s="173" t="s">
        <v>1729</v>
      </c>
      <c r="G98" s="177">
        <v>64129.26</v>
      </c>
      <c r="H98" s="177">
        <v>64370.25</v>
      </c>
      <c r="I98" s="177">
        <v>64372.77</v>
      </c>
      <c r="J98" s="177">
        <v>64135.07</v>
      </c>
      <c r="K98" s="173" t="s">
        <v>1938</v>
      </c>
      <c r="L98" s="173"/>
      <c r="M98" s="181">
        <v>240.98999999999796</v>
      </c>
      <c r="N98" s="182">
        <v>237.69999999999709</v>
      </c>
      <c r="O98" s="55">
        <f>VLOOKUP(E98,cateogrias!$O$3:$P$120,2,0)</f>
        <v>0</v>
      </c>
      <c r="P98" s="55"/>
    </row>
    <row r="99" spans="1:16">
      <c r="A99" s="195"/>
      <c r="B99" s="195"/>
      <c r="C99" s="195"/>
      <c r="D99" s="197"/>
      <c r="E99" s="173" t="s">
        <v>338</v>
      </c>
      <c r="F99" s="173" t="s">
        <v>1764</v>
      </c>
      <c r="G99" s="177">
        <v>72213.48</v>
      </c>
      <c r="H99" s="177">
        <v>72558.8</v>
      </c>
      <c r="I99" s="177">
        <v>72583.63</v>
      </c>
      <c r="J99" s="177">
        <v>72232.570000000007</v>
      </c>
      <c r="K99" s="173" t="s">
        <v>1939</v>
      </c>
      <c r="L99" s="173"/>
      <c r="M99" s="181">
        <v>345.32000000000698</v>
      </c>
      <c r="N99" s="182">
        <v>351.05999999999767</v>
      </c>
      <c r="O99" s="55">
        <f>VLOOKUP(E99,cateogrias!$O$3:$P$120,2,0)</f>
        <v>0</v>
      </c>
      <c r="P99" s="55"/>
    </row>
    <row r="100" spans="1:16">
      <c r="A100" s="195"/>
      <c r="B100" s="195"/>
      <c r="C100" s="195"/>
      <c r="D100" s="197"/>
      <c r="E100" s="173" t="s">
        <v>339</v>
      </c>
      <c r="F100" s="173" t="s">
        <v>1766</v>
      </c>
      <c r="G100" s="177">
        <v>72839</v>
      </c>
      <c r="H100" s="177">
        <v>73118.05</v>
      </c>
      <c r="I100" s="177">
        <v>73118.149999999994</v>
      </c>
      <c r="J100" s="177">
        <v>72839.12</v>
      </c>
      <c r="K100" s="173" t="s">
        <v>1939</v>
      </c>
      <c r="L100" s="173"/>
      <c r="M100" s="181">
        <v>279.05000000000291</v>
      </c>
      <c r="N100" s="182">
        <v>279.02999999999884</v>
      </c>
      <c r="O100" s="55" t="e">
        <f>VLOOKUP(E100,cateogrias!$O$3:$P$120,2,0)</f>
        <v>#N/A</v>
      </c>
      <c r="P100" s="55"/>
    </row>
    <row r="101" spans="1:16">
      <c r="A101" s="195"/>
      <c r="B101" s="195"/>
      <c r="C101" s="195"/>
      <c r="D101" s="197"/>
      <c r="E101" s="173" t="s">
        <v>249</v>
      </c>
      <c r="F101" s="173" t="s">
        <v>1764</v>
      </c>
      <c r="G101" s="177">
        <v>73550.080000000002</v>
      </c>
      <c r="H101" s="177">
        <v>73890.94</v>
      </c>
      <c r="I101" s="177">
        <v>73890.75</v>
      </c>
      <c r="J101" s="177">
        <v>73548.42</v>
      </c>
      <c r="K101" s="173" t="s">
        <v>1939</v>
      </c>
      <c r="L101" s="173"/>
      <c r="M101" s="181">
        <v>340.86000000000058</v>
      </c>
      <c r="N101" s="182">
        <v>342.33000000000175</v>
      </c>
      <c r="O101" s="55">
        <f>VLOOKUP(E101,cateogrias!$O$3:$P$120,2,0)</f>
        <v>21</v>
      </c>
      <c r="P101" s="55"/>
    </row>
    <row r="102" spans="1:16">
      <c r="A102" s="195"/>
      <c r="B102" s="195"/>
      <c r="C102" s="195"/>
      <c r="D102" s="185" t="s">
        <v>253</v>
      </c>
      <c r="E102" s="185" t="s">
        <v>349</v>
      </c>
      <c r="F102" s="185" t="s">
        <v>1703</v>
      </c>
      <c r="G102" s="177">
        <v>62111.33</v>
      </c>
      <c r="H102" s="177">
        <v>62378.27</v>
      </c>
      <c r="I102" s="177">
        <v>62281.35</v>
      </c>
      <c r="J102" s="177">
        <v>62152.85</v>
      </c>
      <c r="K102" s="173" t="s">
        <v>1938</v>
      </c>
      <c r="L102" s="173" t="s">
        <v>1938</v>
      </c>
      <c r="M102" s="181">
        <v>266.93999999999505</v>
      </c>
      <c r="N102" s="182">
        <v>128.5</v>
      </c>
      <c r="O102" s="55">
        <f>VLOOKUP(E102,cateogrias!$O$3:$P$120,2,0)</f>
        <v>0</v>
      </c>
      <c r="P102" s="55"/>
    </row>
    <row r="103" spans="1:16">
      <c r="A103" s="195"/>
      <c r="B103" s="195"/>
      <c r="C103" s="195"/>
      <c r="D103" s="195"/>
      <c r="E103" s="173" t="s">
        <v>317</v>
      </c>
      <c r="F103" s="173">
        <v>0</v>
      </c>
      <c r="G103" s="177">
        <v>63355.14</v>
      </c>
      <c r="H103" s="177">
        <v>63381.24</v>
      </c>
      <c r="I103" s="177">
        <v>63302.54</v>
      </c>
      <c r="J103" s="177">
        <v>62868.9</v>
      </c>
      <c r="K103" s="173" t="s">
        <v>1938</v>
      </c>
      <c r="L103" s="173" t="s">
        <v>1938</v>
      </c>
      <c r="M103" s="181">
        <v>26.099999999998545</v>
      </c>
      <c r="N103" s="182">
        <v>433.63999999999942</v>
      </c>
      <c r="O103" s="55">
        <f>VLOOKUP(E103,cateogrias!$O$3:$P$120,2,0)</f>
        <v>11</v>
      </c>
      <c r="P103" s="55"/>
    </row>
    <row r="104" spans="1:16">
      <c r="A104" s="195"/>
      <c r="B104" s="195"/>
      <c r="C104" s="195"/>
      <c r="D104" s="195"/>
      <c r="E104" s="178"/>
      <c r="F104" s="173" t="s">
        <v>1693</v>
      </c>
      <c r="G104" s="177">
        <v>62695.3</v>
      </c>
      <c r="H104" s="177">
        <v>63297.14</v>
      </c>
      <c r="I104" s="177">
        <v>63302.54</v>
      </c>
      <c r="J104" s="177">
        <v>62686.9</v>
      </c>
      <c r="K104" s="173" t="s">
        <v>1938</v>
      </c>
      <c r="L104" s="173" t="s">
        <v>1938</v>
      </c>
      <c r="M104" s="181">
        <v>601.83999999999651</v>
      </c>
      <c r="N104" s="182">
        <v>615.63999999999942</v>
      </c>
      <c r="O104" s="55" t="e">
        <f>VLOOKUP(E104,cateogrias!$O$3:$P$120,2,0)</f>
        <v>#N/A</v>
      </c>
      <c r="P104" s="55"/>
    </row>
    <row r="105" spans="1:16" ht="25.5">
      <c r="A105" s="195"/>
      <c r="B105" s="195"/>
      <c r="C105" s="185" t="s">
        <v>71</v>
      </c>
      <c r="D105" s="196" t="s">
        <v>272</v>
      </c>
      <c r="E105" s="173" t="s">
        <v>273</v>
      </c>
      <c r="F105" s="173" t="s">
        <v>1789</v>
      </c>
      <c r="G105" s="177">
        <v>0</v>
      </c>
      <c r="H105" s="177">
        <v>0</v>
      </c>
      <c r="I105" s="177">
        <v>85186.86</v>
      </c>
      <c r="J105" s="177">
        <v>84412.7</v>
      </c>
      <c r="K105" s="173" t="s">
        <v>1938</v>
      </c>
      <c r="L105" s="173" t="s">
        <v>1938</v>
      </c>
      <c r="M105" s="181">
        <v>0</v>
      </c>
      <c r="N105" s="182">
        <v>774.16000000000349</v>
      </c>
      <c r="O105" s="55"/>
      <c r="P105" s="55"/>
    </row>
    <row r="106" spans="1:16">
      <c r="A106" s="195"/>
      <c r="B106" s="195"/>
      <c r="C106" s="195"/>
      <c r="D106" s="197"/>
      <c r="E106" s="213" t="s">
        <v>350</v>
      </c>
      <c r="F106" s="185" t="s">
        <v>1780</v>
      </c>
      <c r="G106" s="177">
        <v>82381.47</v>
      </c>
      <c r="H106" s="177">
        <v>83732.23</v>
      </c>
      <c r="I106" s="177">
        <v>83728.899999999994</v>
      </c>
      <c r="J106" s="177">
        <v>82380.289999999994</v>
      </c>
      <c r="K106" s="173" t="s">
        <v>1938</v>
      </c>
      <c r="L106" s="173" t="s">
        <v>1938</v>
      </c>
      <c r="M106" s="181">
        <v>1350.7599999999948</v>
      </c>
      <c r="N106" s="182">
        <v>1348.6100000000006</v>
      </c>
      <c r="O106" s="55">
        <f>VLOOKUP(E106,cateogrias!$O$3:$P$120,2,0)</f>
        <v>1</v>
      </c>
      <c r="P106" s="55"/>
    </row>
    <row r="107" spans="1:16" ht="25.5">
      <c r="A107" s="201">
        <v>4</v>
      </c>
      <c r="B107" s="201" t="s">
        <v>15</v>
      </c>
      <c r="C107" s="201" t="s">
        <v>31</v>
      </c>
      <c r="D107" s="203" t="s">
        <v>230</v>
      </c>
      <c r="E107" s="173" t="s">
        <v>320</v>
      </c>
      <c r="F107" s="173" t="s">
        <v>1707</v>
      </c>
      <c r="G107" s="177">
        <v>0</v>
      </c>
      <c r="H107" s="177">
        <v>0</v>
      </c>
      <c r="I107" s="177">
        <v>62907.85</v>
      </c>
      <c r="J107" s="177">
        <v>62901.74</v>
      </c>
      <c r="K107" s="173" t="s">
        <v>1939</v>
      </c>
      <c r="L107" s="173"/>
      <c r="M107" s="181">
        <v>0</v>
      </c>
      <c r="N107" s="182">
        <v>6.1100000000005821</v>
      </c>
      <c r="O107" s="55"/>
      <c r="P107" s="55"/>
    </row>
    <row r="108" spans="1:16">
      <c r="A108" s="202"/>
      <c r="B108" s="202"/>
      <c r="C108" s="191"/>
      <c r="D108" s="192"/>
      <c r="E108" s="173" t="s">
        <v>345</v>
      </c>
      <c r="F108" s="173" t="s">
        <v>1736</v>
      </c>
      <c r="G108" s="177">
        <v>64370.239999999998</v>
      </c>
      <c r="H108" s="177">
        <v>64719.1</v>
      </c>
      <c r="I108" s="177">
        <v>64728.17</v>
      </c>
      <c r="J108" s="177">
        <v>64372.62</v>
      </c>
      <c r="K108" s="173" t="s">
        <v>1938</v>
      </c>
      <c r="L108" s="173"/>
      <c r="M108" s="181">
        <v>348.86000000000058</v>
      </c>
      <c r="N108" s="182">
        <v>355.54999999999563</v>
      </c>
      <c r="O108" s="55">
        <f>VLOOKUP(E108,cateogrias!$O$3:$P$120,2,0)</f>
        <v>7</v>
      </c>
      <c r="P108" s="55"/>
    </row>
    <row r="109" spans="1:16">
      <c r="A109" s="204">
        <v>5</v>
      </c>
      <c r="B109" s="173" t="s">
        <v>1904</v>
      </c>
      <c r="C109" s="173" t="s">
        <v>31</v>
      </c>
      <c r="D109" s="173" t="s">
        <v>230</v>
      </c>
      <c r="E109" s="173" t="s">
        <v>321</v>
      </c>
      <c r="F109" s="173" t="s">
        <v>1708</v>
      </c>
      <c r="G109" s="177">
        <v>0</v>
      </c>
      <c r="H109" s="177">
        <v>0</v>
      </c>
      <c r="I109" s="177">
        <v>62957.07</v>
      </c>
      <c r="J109" s="177">
        <v>62950.05</v>
      </c>
      <c r="K109" s="173" t="s">
        <v>1939</v>
      </c>
      <c r="L109" s="173"/>
      <c r="M109" s="181">
        <v>0</v>
      </c>
      <c r="N109" s="182">
        <v>7.0199999999967986</v>
      </c>
      <c r="O109" s="55">
        <f>VLOOKUP(E109,cateogrias!$O$3:$P$120,2,0)</f>
        <v>0</v>
      </c>
      <c r="P109" s="55"/>
    </row>
    <row r="110" spans="1:16">
      <c r="A110" s="205"/>
      <c r="B110" s="178"/>
      <c r="C110" s="178"/>
      <c r="D110" s="178"/>
      <c r="E110" s="173" t="s">
        <v>322</v>
      </c>
      <c r="F110" s="173" t="s">
        <v>1709</v>
      </c>
      <c r="G110" s="177">
        <v>0</v>
      </c>
      <c r="H110" s="177">
        <v>0</v>
      </c>
      <c r="I110" s="177">
        <v>62982.44</v>
      </c>
      <c r="J110" s="177">
        <v>62974.78</v>
      </c>
      <c r="K110" s="173" t="s">
        <v>1939</v>
      </c>
      <c r="L110" s="173"/>
      <c r="M110" s="181">
        <v>0</v>
      </c>
      <c r="N110" s="182">
        <v>7.6600000000034925</v>
      </c>
      <c r="O110" s="55">
        <f>VLOOKUP(E110,cateogrias!$O$3:$P$120,2,0)</f>
        <v>0</v>
      </c>
      <c r="P110" s="55"/>
    </row>
    <row r="111" spans="1:16">
      <c r="A111" s="205"/>
      <c r="B111" s="178"/>
      <c r="C111" s="178"/>
      <c r="D111" s="178"/>
      <c r="E111" s="173" t="s">
        <v>323</v>
      </c>
      <c r="F111" s="173" t="s">
        <v>1710</v>
      </c>
      <c r="G111" s="177">
        <v>0</v>
      </c>
      <c r="H111" s="177">
        <v>0</v>
      </c>
      <c r="I111" s="177">
        <v>62992.22</v>
      </c>
      <c r="J111" s="177">
        <v>62982.44</v>
      </c>
      <c r="K111" s="173" t="s">
        <v>1939</v>
      </c>
      <c r="L111" s="173"/>
      <c r="M111" s="181">
        <v>0</v>
      </c>
      <c r="N111" s="182">
        <v>9.7799999999988358</v>
      </c>
      <c r="O111" s="55">
        <f>VLOOKUP(E111,cateogrias!$O$3:$P$120,2,0)</f>
        <v>0</v>
      </c>
      <c r="P111" s="55"/>
    </row>
    <row r="112" spans="1:16">
      <c r="A112" s="205"/>
      <c r="B112" s="178"/>
      <c r="C112" s="178"/>
      <c r="D112" s="178"/>
      <c r="E112" s="173" t="s">
        <v>324</v>
      </c>
      <c r="F112" s="173" t="s">
        <v>1711</v>
      </c>
      <c r="G112" s="177">
        <v>0</v>
      </c>
      <c r="H112" s="177">
        <v>0</v>
      </c>
      <c r="I112" s="177">
        <v>62996.15</v>
      </c>
      <c r="J112" s="177">
        <v>62991.77</v>
      </c>
      <c r="K112" s="173" t="s">
        <v>1939</v>
      </c>
      <c r="L112" s="173"/>
      <c r="M112" s="181">
        <v>0</v>
      </c>
      <c r="N112" s="182">
        <v>4.3800000000046566</v>
      </c>
      <c r="O112" s="55">
        <v>9</v>
      </c>
      <c r="P112" s="55"/>
    </row>
    <row r="113" spans="1:16">
      <c r="A113" s="205"/>
      <c r="B113" s="178"/>
      <c r="C113" s="178"/>
      <c r="D113" s="178"/>
      <c r="E113" s="173" t="s">
        <v>325</v>
      </c>
      <c r="F113" s="173" t="s">
        <v>1712</v>
      </c>
      <c r="G113" s="177">
        <v>0</v>
      </c>
      <c r="H113" s="177">
        <v>0</v>
      </c>
      <c r="I113" s="177">
        <v>63000.7</v>
      </c>
      <c r="J113" s="177">
        <v>62996.15</v>
      </c>
      <c r="K113" s="173" t="s">
        <v>1939</v>
      </c>
      <c r="L113" s="173"/>
      <c r="M113" s="181">
        <v>0</v>
      </c>
      <c r="N113" s="182">
        <v>4.5499999999956344</v>
      </c>
      <c r="O113" s="55">
        <f>VLOOKUP(E113,cateogrias!$O$3:$P$120,2,0)</f>
        <v>0</v>
      </c>
      <c r="P113" s="55"/>
    </row>
    <row r="114" spans="1:16">
      <c r="A114" s="205"/>
      <c r="B114" s="178"/>
      <c r="C114" s="178"/>
      <c r="D114" s="178"/>
      <c r="E114" s="173" t="s">
        <v>326</v>
      </c>
      <c r="F114" s="173" t="s">
        <v>1713</v>
      </c>
      <c r="G114" s="177">
        <v>0</v>
      </c>
      <c r="H114" s="177">
        <v>0</v>
      </c>
      <c r="I114" s="177">
        <v>63005.43</v>
      </c>
      <c r="J114" s="177">
        <v>63000.7</v>
      </c>
      <c r="K114" s="173" t="s">
        <v>1939</v>
      </c>
      <c r="L114" s="173"/>
      <c r="M114" s="181">
        <v>0</v>
      </c>
      <c r="N114" s="182">
        <v>4.7300000000032014</v>
      </c>
      <c r="O114" s="55">
        <f>VLOOKUP(E114,cateogrias!$O$3:$P$120,2,0)</f>
        <v>0</v>
      </c>
      <c r="P114" s="55"/>
    </row>
    <row r="115" spans="1:16">
      <c r="A115" s="205"/>
      <c r="B115" s="178"/>
      <c r="C115" s="178"/>
      <c r="D115" s="178"/>
      <c r="E115" s="173" t="s">
        <v>327</v>
      </c>
      <c r="F115" s="173" t="s">
        <v>1714</v>
      </c>
      <c r="G115" s="177">
        <v>0</v>
      </c>
      <c r="H115" s="177">
        <v>0</v>
      </c>
      <c r="I115" s="177">
        <v>63009.66</v>
      </c>
      <c r="J115" s="177">
        <v>63005.43</v>
      </c>
      <c r="K115" s="173" t="s">
        <v>1939</v>
      </c>
      <c r="L115" s="173"/>
      <c r="M115" s="181">
        <v>0</v>
      </c>
      <c r="N115" s="182">
        <v>4.2300000000032014</v>
      </c>
      <c r="O115" s="55"/>
      <c r="P115" s="55"/>
    </row>
    <row r="116" spans="1:16">
      <c r="A116" s="205"/>
      <c r="B116" s="178"/>
      <c r="C116" s="178"/>
      <c r="D116" s="178"/>
      <c r="E116" s="173" t="s">
        <v>328</v>
      </c>
      <c r="F116" s="173" t="s">
        <v>1712</v>
      </c>
      <c r="G116" s="177">
        <v>0</v>
      </c>
      <c r="H116" s="177">
        <v>0</v>
      </c>
      <c r="I116" s="177">
        <v>63015.58</v>
      </c>
      <c r="J116" s="177">
        <v>63009.66</v>
      </c>
      <c r="K116" s="173" t="s">
        <v>1939</v>
      </c>
      <c r="L116" s="173"/>
      <c r="M116" s="181">
        <v>0</v>
      </c>
      <c r="N116" s="182">
        <v>5.9199999999982538</v>
      </c>
      <c r="O116" s="55">
        <f>VLOOKUP(E116,cateogrias!$O$3:$P$120,2,0)</f>
        <v>0</v>
      </c>
      <c r="P116" s="55"/>
    </row>
    <row r="117" spans="1:16">
      <c r="A117" s="205"/>
      <c r="B117" s="178"/>
      <c r="C117" s="178"/>
      <c r="D117" s="178"/>
      <c r="E117" s="173" t="s">
        <v>329</v>
      </c>
      <c r="F117" s="173" t="s">
        <v>1714</v>
      </c>
      <c r="G117" s="177">
        <v>0</v>
      </c>
      <c r="H117" s="177">
        <v>0</v>
      </c>
      <c r="I117" s="177">
        <v>63021.83</v>
      </c>
      <c r="J117" s="177">
        <v>63015.58</v>
      </c>
      <c r="K117" s="173" t="s">
        <v>1939</v>
      </c>
      <c r="L117" s="173"/>
      <c r="M117" s="181">
        <v>0</v>
      </c>
      <c r="N117" s="182">
        <v>6.25</v>
      </c>
      <c r="O117" s="55">
        <f>VLOOKUP(E117,cateogrias!$O$3:$P$120,2,0)</f>
        <v>0</v>
      </c>
      <c r="P117" s="55"/>
    </row>
    <row r="118" spans="1:16">
      <c r="A118" s="205"/>
      <c r="B118" s="178"/>
      <c r="C118" s="178"/>
      <c r="D118" s="178"/>
      <c r="E118" s="173" t="s">
        <v>331</v>
      </c>
      <c r="F118" s="173" t="s">
        <v>1716</v>
      </c>
      <c r="G118" s="177">
        <v>0</v>
      </c>
      <c r="H118" s="177">
        <v>0</v>
      </c>
      <c r="I118" s="177">
        <v>63049.69</v>
      </c>
      <c r="J118" s="177">
        <v>63035.199999999997</v>
      </c>
      <c r="K118" s="173" t="s">
        <v>1939</v>
      </c>
      <c r="L118" s="173"/>
      <c r="M118" s="181">
        <v>0</v>
      </c>
      <c r="N118" s="182">
        <v>14.490000000005239</v>
      </c>
      <c r="O118" s="55">
        <f>VLOOKUP(E118,cateogrias!$O$3:$P$120,2,0)</f>
        <v>0</v>
      </c>
      <c r="P118" s="55"/>
    </row>
    <row r="119" spans="1:16">
      <c r="A119" s="205"/>
      <c r="B119" s="178"/>
      <c r="C119" s="178"/>
      <c r="D119" s="178"/>
      <c r="E119" s="173" t="s">
        <v>332</v>
      </c>
      <c r="F119" s="173" t="s">
        <v>1716</v>
      </c>
      <c r="G119" s="177">
        <v>0</v>
      </c>
      <c r="H119" s="177">
        <v>0</v>
      </c>
      <c r="I119" s="177">
        <v>63054</v>
      </c>
      <c r="J119" s="177">
        <v>63049.69</v>
      </c>
      <c r="K119" s="173" t="s">
        <v>1939</v>
      </c>
      <c r="L119" s="173"/>
      <c r="M119" s="181">
        <v>0</v>
      </c>
      <c r="N119" s="182">
        <v>4.3099999999976717</v>
      </c>
      <c r="O119" s="55">
        <f>VLOOKUP(E119,cateogrias!$O$3:$P$120,2,0)</f>
        <v>0</v>
      </c>
      <c r="P119" s="55"/>
    </row>
    <row r="120" spans="1:16">
      <c r="A120" s="205"/>
      <c r="B120" s="178"/>
      <c r="C120" s="178"/>
      <c r="D120" s="178"/>
      <c r="E120" s="173" t="s">
        <v>335</v>
      </c>
      <c r="F120" s="173" t="s">
        <v>1714</v>
      </c>
      <c r="G120" s="177">
        <v>0</v>
      </c>
      <c r="H120" s="177">
        <v>0</v>
      </c>
      <c r="I120" s="177">
        <v>63130</v>
      </c>
      <c r="J120" s="177">
        <v>63122.1</v>
      </c>
      <c r="K120" s="173" t="s">
        <v>1939</v>
      </c>
      <c r="L120" s="173"/>
      <c r="M120" s="181">
        <v>0</v>
      </c>
      <c r="N120" s="182">
        <v>7.9000000000014552</v>
      </c>
      <c r="O120" s="55"/>
      <c r="P120" s="55"/>
    </row>
    <row r="121" spans="1:16">
      <c r="A121" s="205"/>
      <c r="B121" s="178"/>
      <c r="C121" s="178"/>
      <c r="D121" s="178"/>
      <c r="E121" s="173" t="s">
        <v>336</v>
      </c>
      <c r="F121" s="173" t="s">
        <v>1748</v>
      </c>
      <c r="G121" s="177">
        <v>0</v>
      </c>
      <c r="H121" s="177">
        <v>0</v>
      </c>
      <c r="I121" s="177">
        <v>67986.2</v>
      </c>
      <c r="J121" s="177">
        <v>67374.3</v>
      </c>
      <c r="K121" s="173" t="s">
        <v>1939</v>
      </c>
      <c r="L121" s="173" t="s">
        <v>1938</v>
      </c>
      <c r="M121" s="181">
        <v>0</v>
      </c>
      <c r="N121" s="182">
        <v>611.89999999999418</v>
      </c>
      <c r="O121" s="55">
        <f>VLOOKUP(E121,cateogrias!$O$3:$P$120,2,0)</f>
        <v>0</v>
      </c>
      <c r="P121" s="55"/>
    </row>
    <row r="122" spans="1:16">
      <c r="A122" s="205"/>
      <c r="B122" s="178"/>
      <c r="C122" s="178"/>
      <c r="D122" s="173" t="s">
        <v>253</v>
      </c>
      <c r="E122" s="173" t="s">
        <v>255</v>
      </c>
      <c r="F122" s="173" t="s">
        <v>1709</v>
      </c>
      <c r="G122" s="177">
        <v>0</v>
      </c>
      <c r="H122" s="177">
        <v>0</v>
      </c>
      <c r="I122" s="177">
        <v>62974.78</v>
      </c>
      <c r="J122" s="177">
        <v>62968.05</v>
      </c>
      <c r="K122" s="173" t="s">
        <v>1939</v>
      </c>
      <c r="L122" s="173"/>
      <c r="M122" s="181">
        <v>0</v>
      </c>
      <c r="N122" s="182">
        <v>6.7299999999959255</v>
      </c>
      <c r="O122" s="55">
        <f>VLOOKUP(E122,cateogrias!$O$3:$P$120,2,0)</f>
        <v>0</v>
      </c>
      <c r="P122" s="55"/>
    </row>
    <row r="123" spans="1:16">
      <c r="A123" s="205"/>
      <c r="B123" s="178"/>
      <c r="C123" s="178"/>
      <c r="D123" s="178"/>
      <c r="E123" s="173" t="s">
        <v>340</v>
      </c>
      <c r="F123" s="173" t="s">
        <v>1696</v>
      </c>
      <c r="G123" s="177">
        <v>55321.95</v>
      </c>
      <c r="H123" s="177">
        <v>55353.72</v>
      </c>
      <c r="I123" s="177">
        <v>370</v>
      </c>
      <c r="J123" s="177">
        <v>0</v>
      </c>
      <c r="K123" s="173" t="s">
        <v>1939</v>
      </c>
      <c r="L123" s="173"/>
      <c r="M123" s="181">
        <v>31.770000000004075</v>
      </c>
      <c r="N123" s="182">
        <v>370</v>
      </c>
      <c r="O123" s="55">
        <f>VLOOKUP(E123,cateogrias!$O$3:$P$120,2,0)</f>
        <v>0</v>
      </c>
      <c r="P123" s="55"/>
    </row>
    <row r="124" spans="1:16">
      <c r="A124" s="205"/>
      <c r="B124" s="178"/>
      <c r="C124" s="173" t="s">
        <v>71</v>
      </c>
      <c r="D124" s="173" t="s">
        <v>272</v>
      </c>
      <c r="E124" s="173" t="s">
        <v>341</v>
      </c>
      <c r="F124" s="173" t="s">
        <v>1778</v>
      </c>
      <c r="G124" s="177">
        <v>0</v>
      </c>
      <c r="H124" s="177">
        <v>0</v>
      </c>
      <c r="I124" s="177">
        <v>81457.02</v>
      </c>
      <c r="J124" s="177">
        <v>81448.73</v>
      </c>
      <c r="K124" s="173" t="s">
        <v>1939</v>
      </c>
      <c r="L124" s="173"/>
      <c r="M124" s="181">
        <v>0</v>
      </c>
      <c r="N124" s="182">
        <v>8.2900000000081491</v>
      </c>
      <c r="O124" s="55">
        <f>VLOOKUP(E124,cateogrias!$O$3:$P$120,2,0)</f>
        <v>0</v>
      </c>
      <c r="P124" s="55"/>
    </row>
    <row r="125" spans="1:16">
      <c r="A125" s="205"/>
      <c r="B125" s="178"/>
      <c r="C125" s="178"/>
      <c r="D125" s="178"/>
      <c r="E125" s="173" t="s">
        <v>343</v>
      </c>
      <c r="F125" s="173" t="s">
        <v>1790</v>
      </c>
      <c r="G125" s="177">
        <v>0</v>
      </c>
      <c r="H125" s="177">
        <v>0</v>
      </c>
      <c r="I125" s="177">
        <v>85302</v>
      </c>
      <c r="J125" s="177">
        <v>85186.86</v>
      </c>
      <c r="K125" s="173" t="s">
        <v>1938</v>
      </c>
      <c r="L125" s="173"/>
      <c r="M125" s="181">
        <v>0</v>
      </c>
      <c r="N125" s="182">
        <v>115.13999999999942</v>
      </c>
      <c r="O125" s="55">
        <f>VLOOKUP(E125,cateogrias!$O$3:$P$120,2,0)</f>
        <v>0</v>
      </c>
      <c r="P125" s="55"/>
    </row>
    <row r="126" spans="1:16">
      <c r="A126" s="205"/>
      <c r="B126" s="178"/>
      <c r="C126" s="178"/>
      <c r="D126" s="178"/>
      <c r="E126" s="173" t="s">
        <v>295</v>
      </c>
      <c r="F126" s="173">
        <v>0</v>
      </c>
      <c r="G126" s="177">
        <v>90956.98</v>
      </c>
      <c r="H126" s="177">
        <v>91126.1</v>
      </c>
      <c r="I126" s="177">
        <v>0</v>
      </c>
      <c r="J126" s="177">
        <v>0</v>
      </c>
      <c r="K126" s="173" t="s">
        <v>1939</v>
      </c>
      <c r="L126" s="173"/>
      <c r="M126" s="181">
        <v>169.1200000000099</v>
      </c>
      <c r="N126" s="182">
        <v>0</v>
      </c>
      <c r="O126" s="55">
        <f>VLOOKUP(E126,cateogrias!$O$3:$P$120,2,0)</f>
        <v>0</v>
      </c>
      <c r="P126" s="55"/>
    </row>
    <row r="127" spans="1:16">
      <c r="A127" s="205"/>
      <c r="B127" s="178"/>
      <c r="C127" s="178"/>
      <c r="D127" s="178"/>
      <c r="E127" s="178"/>
      <c r="F127" s="173" t="s">
        <v>1803</v>
      </c>
      <c r="G127" s="177">
        <v>90357.42</v>
      </c>
      <c r="H127" s="177">
        <v>90607.35</v>
      </c>
      <c r="I127" s="177">
        <v>0</v>
      </c>
      <c r="J127" s="177">
        <v>0</v>
      </c>
      <c r="K127" s="173" t="s">
        <v>1939</v>
      </c>
      <c r="L127" s="173"/>
      <c r="M127" s="181">
        <v>249.93000000000757</v>
      </c>
      <c r="N127" s="182">
        <v>0</v>
      </c>
      <c r="O127" s="55"/>
      <c r="P127" s="55"/>
    </row>
    <row r="128" spans="1:16">
      <c r="A128" s="205"/>
      <c r="B128" s="178"/>
      <c r="C128" s="173" t="s">
        <v>154</v>
      </c>
      <c r="D128" s="173" t="s">
        <v>299</v>
      </c>
      <c r="E128" s="173" t="s">
        <v>352</v>
      </c>
      <c r="F128" s="173" t="s">
        <v>1820</v>
      </c>
      <c r="G128" s="177">
        <v>0</v>
      </c>
      <c r="H128" s="177">
        <v>0</v>
      </c>
      <c r="I128" s="177">
        <v>96019.71</v>
      </c>
      <c r="J128" s="177">
        <v>95500.28</v>
      </c>
      <c r="K128" s="173" t="s">
        <v>1938</v>
      </c>
      <c r="L128" s="173" t="s">
        <v>1938</v>
      </c>
      <c r="M128" s="181">
        <v>0</v>
      </c>
      <c r="N128" s="182">
        <v>519.43000000000757</v>
      </c>
      <c r="O128" s="55">
        <f>VLOOKUP(E128,cateogrias!$O$3:$P$120,2,0)</f>
        <v>0</v>
      </c>
      <c r="P128" s="55"/>
    </row>
    <row r="129" spans="1:16">
      <c r="A129" s="205"/>
      <c r="B129" s="178"/>
      <c r="C129" s="178"/>
      <c r="D129" s="178"/>
      <c r="E129" s="173" t="s">
        <v>313</v>
      </c>
      <c r="F129" s="173">
        <v>0</v>
      </c>
      <c r="G129" s="177">
        <v>92952.07</v>
      </c>
      <c r="H129" s="177">
        <v>93344.6</v>
      </c>
      <c r="I129" s="177">
        <v>93269.3</v>
      </c>
      <c r="J129" s="177">
        <v>92990</v>
      </c>
      <c r="K129" s="173" t="s">
        <v>1939</v>
      </c>
      <c r="L129" s="173"/>
      <c r="M129" s="181">
        <v>392.52999999999884</v>
      </c>
      <c r="N129" s="182">
        <v>279.30000000000291</v>
      </c>
      <c r="O129" s="55">
        <f>VLOOKUP(E129,cateogrias!$O$3:$P$120,2,0)</f>
        <v>0</v>
      </c>
      <c r="P129" s="55"/>
    </row>
    <row r="130" spans="1:16">
      <c r="A130" s="205"/>
      <c r="B130" s="178"/>
      <c r="C130" s="178"/>
      <c r="D130" s="178"/>
      <c r="E130" s="178"/>
      <c r="F130" s="173" t="s">
        <v>1809</v>
      </c>
      <c r="G130" s="177">
        <v>92770.9</v>
      </c>
      <c r="H130" s="177">
        <v>92807.55</v>
      </c>
      <c r="I130" s="177">
        <v>92872.79</v>
      </c>
      <c r="J130" s="177">
        <v>92799.16</v>
      </c>
      <c r="K130" s="173" t="s">
        <v>1939</v>
      </c>
      <c r="L130" s="173"/>
      <c r="M130" s="181">
        <v>36.650000000008731</v>
      </c>
      <c r="N130" s="182">
        <v>73.629999999990105</v>
      </c>
      <c r="O130" s="55" t="e">
        <f>VLOOKUP(E130,cateogrias!$O$3:$P$120,2,0)</f>
        <v>#N/A</v>
      </c>
      <c r="P130" s="55"/>
    </row>
    <row r="131" spans="1:16">
      <c r="A131" s="190">
        <v>6</v>
      </c>
      <c r="B131" s="173" t="s">
        <v>30</v>
      </c>
      <c r="C131" s="173" t="s">
        <v>31</v>
      </c>
      <c r="D131" s="173" t="s">
        <v>230</v>
      </c>
      <c r="E131" s="173" t="s">
        <v>356</v>
      </c>
      <c r="F131" s="173" t="s">
        <v>1690</v>
      </c>
      <c r="G131" s="177">
        <v>0</v>
      </c>
      <c r="H131" s="177">
        <v>0</v>
      </c>
      <c r="I131" s="177">
        <v>54555.83</v>
      </c>
      <c r="J131" s="177">
        <v>54440</v>
      </c>
      <c r="K131" s="173" t="s">
        <v>1939</v>
      </c>
      <c r="L131" s="173"/>
      <c r="M131" s="181">
        <v>0</v>
      </c>
      <c r="N131" s="182">
        <v>115.83000000000175</v>
      </c>
      <c r="O131" s="55">
        <f>VLOOKUP(E131,cateogrias!$O$3:$P$120,2,0)</f>
        <v>1</v>
      </c>
      <c r="P131" s="55"/>
    </row>
    <row r="132" spans="1:16">
      <c r="A132" s="195"/>
      <c r="B132" s="178"/>
      <c r="C132" s="178"/>
      <c r="D132" s="178"/>
      <c r="E132" s="173" t="s">
        <v>355</v>
      </c>
      <c r="F132" s="173" t="s">
        <v>1704</v>
      </c>
      <c r="G132" s="177">
        <v>0</v>
      </c>
      <c r="H132" s="177">
        <v>0</v>
      </c>
      <c r="I132" s="177">
        <v>62637.98</v>
      </c>
      <c r="J132" s="177">
        <v>62377.07</v>
      </c>
      <c r="K132" s="173" t="s">
        <v>1939</v>
      </c>
      <c r="L132" s="173"/>
      <c r="M132" s="181">
        <v>0</v>
      </c>
      <c r="N132" s="182">
        <v>260.91000000000349</v>
      </c>
      <c r="O132" s="55">
        <f>VLOOKUP(E132,cateogrias!$O$3:$P$120,2,0)</f>
        <v>14</v>
      </c>
      <c r="P132" s="55"/>
    </row>
    <row r="133" spans="1:16">
      <c r="A133" s="195"/>
      <c r="B133" s="178"/>
      <c r="C133" s="178"/>
      <c r="D133" s="178"/>
      <c r="E133" s="173" t="s">
        <v>358</v>
      </c>
      <c r="F133" s="173" t="s">
        <v>1749</v>
      </c>
      <c r="G133" s="177">
        <v>0</v>
      </c>
      <c r="H133" s="177">
        <v>0</v>
      </c>
      <c r="I133" s="177">
        <v>67374.3</v>
      </c>
      <c r="J133" s="177">
        <v>67217.2</v>
      </c>
      <c r="K133" s="173" t="s">
        <v>1938</v>
      </c>
      <c r="L133" s="173"/>
      <c r="M133" s="181">
        <v>0</v>
      </c>
      <c r="N133" s="182">
        <v>157.10000000000582</v>
      </c>
      <c r="O133" s="55"/>
      <c r="P133" s="55"/>
    </row>
    <row r="134" spans="1:16">
      <c r="A134" s="195"/>
      <c r="B134" s="178"/>
      <c r="C134" s="178"/>
      <c r="D134" s="178"/>
      <c r="E134" s="173" t="s">
        <v>347</v>
      </c>
      <c r="F134" s="173" t="s">
        <v>1757</v>
      </c>
      <c r="G134" s="177">
        <v>69752.17</v>
      </c>
      <c r="H134" s="177">
        <v>70009.429999999993</v>
      </c>
      <c r="I134" s="177">
        <v>70018.899999999994</v>
      </c>
      <c r="J134" s="177">
        <v>69775.86</v>
      </c>
      <c r="K134" s="173" t="s">
        <v>1939</v>
      </c>
      <c r="L134" s="173"/>
      <c r="M134" s="181">
        <v>257.25999999999476</v>
      </c>
      <c r="N134" s="182">
        <v>243.0399999999936</v>
      </c>
      <c r="O134" s="55">
        <f>VLOOKUP(E134,cateogrias!$O$3:$P$120,2,0)</f>
        <v>1</v>
      </c>
      <c r="P134" s="55"/>
    </row>
    <row r="135" spans="1:16">
      <c r="A135" s="195"/>
      <c r="B135" s="178"/>
      <c r="C135" s="173" t="s">
        <v>71</v>
      </c>
      <c r="D135" s="173" t="s">
        <v>272</v>
      </c>
      <c r="E135" s="173" t="s">
        <v>351</v>
      </c>
      <c r="F135" s="173">
        <v>0</v>
      </c>
      <c r="G135" s="177">
        <v>0</v>
      </c>
      <c r="H135" s="177">
        <v>0</v>
      </c>
      <c r="I135" s="177">
        <v>0</v>
      </c>
      <c r="J135" s="177">
        <v>0</v>
      </c>
      <c r="K135" s="173" t="s">
        <v>1938</v>
      </c>
      <c r="L135" s="173" t="s">
        <v>1938</v>
      </c>
      <c r="M135" s="181">
        <v>0</v>
      </c>
      <c r="N135" s="182">
        <v>0</v>
      </c>
      <c r="O135" s="55">
        <f>VLOOKUP(E135,cateogrias!$O$3:$P$120,2,0)</f>
        <v>44</v>
      </c>
      <c r="P135" s="55"/>
    </row>
    <row r="136" spans="1:16">
      <c r="A136" s="195"/>
      <c r="B136" s="178"/>
      <c r="C136" s="178"/>
      <c r="D136" s="178"/>
      <c r="E136" s="178"/>
      <c r="F136" s="173" t="s">
        <v>1781</v>
      </c>
      <c r="G136" s="177">
        <v>83728.7</v>
      </c>
      <c r="H136" s="177">
        <v>84319.17</v>
      </c>
      <c r="I136" s="177">
        <v>84414.85</v>
      </c>
      <c r="J136" s="177">
        <v>83872.649999999994</v>
      </c>
      <c r="K136" s="173" t="s">
        <v>1938</v>
      </c>
      <c r="L136" s="173" t="s">
        <v>1938</v>
      </c>
      <c r="M136" s="181">
        <v>590.47000000000116</v>
      </c>
      <c r="N136" s="182">
        <v>542.20000000001164</v>
      </c>
      <c r="O136" s="55"/>
      <c r="P136" s="55"/>
    </row>
    <row r="137" spans="1:16">
      <c r="A137" s="206">
        <v>7</v>
      </c>
      <c r="B137" s="206" t="s">
        <v>20</v>
      </c>
      <c r="C137" s="206" t="s">
        <v>31</v>
      </c>
      <c r="D137" s="173" t="s">
        <v>272</v>
      </c>
      <c r="E137" s="173" t="s">
        <v>389</v>
      </c>
      <c r="F137" s="173" t="s">
        <v>1776</v>
      </c>
      <c r="G137" s="177">
        <v>0</v>
      </c>
      <c r="H137" s="177">
        <v>0</v>
      </c>
      <c r="I137" s="177">
        <v>81450.66</v>
      </c>
      <c r="J137" s="177">
        <v>81446.399999999994</v>
      </c>
      <c r="K137" s="173" t="s">
        <v>1938</v>
      </c>
      <c r="L137" s="173" t="s">
        <v>1938</v>
      </c>
      <c r="M137" s="181">
        <v>0</v>
      </c>
      <c r="N137" s="182">
        <v>4.2600000000093132</v>
      </c>
      <c r="O137" s="55">
        <f>VLOOKUP(E137,cateogrias!$O$3:$P$120,2,0)</f>
        <v>0</v>
      </c>
      <c r="P137" s="55"/>
    </row>
    <row r="138" spans="1:16">
      <c r="A138" s="195"/>
      <c r="B138" s="195"/>
      <c r="C138" s="195"/>
      <c r="D138" s="178"/>
      <c r="E138" s="213" t="s">
        <v>372</v>
      </c>
      <c r="F138" s="173" t="s">
        <v>1773</v>
      </c>
      <c r="G138" s="177">
        <v>80846.64</v>
      </c>
      <c r="H138" s="177">
        <v>82328.960000000006</v>
      </c>
      <c r="I138" s="177">
        <v>82360.94</v>
      </c>
      <c r="J138" s="177">
        <v>80895.14</v>
      </c>
      <c r="K138" s="173" t="s">
        <v>1938</v>
      </c>
      <c r="L138" s="173" t="s">
        <v>1938</v>
      </c>
      <c r="M138" s="181">
        <v>1482.320000000007</v>
      </c>
      <c r="N138" s="182">
        <v>1465.8000000000029</v>
      </c>
      <c r="O138" s="55">
        <f>VLOOKUP(E138,cateogrias!$O$3:$P$120,2,0)</f>
        <v>0</v>
      </c>
      <c r="P138" s="55"/>
    </row>
    <row r="139" spans="1:16" ht="25.5">
      <c r="A139" s="195"/>
      <c r="B139" s="195"/>
      <c r="C139" s="185" t="s">
        <v>154</v>
      </c>
      <c r="D139" s="196" t="s">
        <v>299</v>
      </c>
      <c r="E139" s="185" t="s">
        <v>376</v>
      </c>
      <c r="F139" s="185" t="s">
        <v>1822</v>
      </c>
      <c r="G139" s="177">
        <v>96005.34</v>
      </c>
      <c r="H139" s="177">
        <v>96421.86</v>
      </c>
      <c r="I139" s="177">
        <v>96578.58</v>
      </c>
      <c r="J139" s="177">
        <v>96019.24</v>
      </c>
      <c r="K139" s="173" t="s">
        <v>1938</v>
      </c>
      <c r="L139" s="173" t="s">
        <v>1938</v>
      </c>
      <c r="M139" s="181">
        <v>416.52000000000407</v>
      </c>
      <c r="N139" s="182">
        <v>559.33999999999651</v>
      </c>
      <c r="O139" s="55"/>
      <c r="P139" s="55"/>
    </row>
    <row r="140" spans="1:16">
      <c r="A140" s="195"/>
      <c r="B140" s="195"/>
      <c r="C140" s="195"/>
      <c r="D140" s="197"/>
      <c r="E140" s="213" t="s">
        <v>381</v>
      </c>
      <c r="F140" s="185">
        <v>0</v>
      </c>
      <c r="G140" s="177">
        <v>0</v>
      </c>
      <c r="H140" s="177">
        <v>0</v>
      </c>
      <c r="I140" s="177">
        <v>99152.72</v>
      </c>
      <c r="J140" s="177">
        <v>99122.9</v>
      </c>
      <c r="K140" s="173" t="s">
        <v>1938</v>
      </c>
      <c r="L140" s="173" t="s">
        <v>1938</v>
      </c>
      <c r="M140" s="181">
        <v>0</v>
      </c>
      <c r="N140" s="182">
        <v>29.820000000006985</v>
      </c>
      <c r="O140" s="55">
        <f>VLOOKUP(E140,cateogrias!$O$3:$P$120,2,0)</f>
        <v>14</v>
      </c>
      <c r="P140" s="55"/>
    </row>
    <row r="141" spans="1:16">
      <c r="A141" s="195"/>
      <c r="B141" s="195"/>
      <c r="C141" s="195"/>
      <c r="D141" s="197"/>
      <c r="E141" s="214"/>
      <c r="F141" s="185" t="s">
        <v>1822</v>
      </c>
      <c r="G141" s="177">
        <v>96668.2</v>
      </c>
      <c r="H141" s="177">
        <v>99115.72</v>
      </c>
      <c r="I141" s="177">
        <v>99044</v>
      </c>
      <c r="J141" s="177">
        <v>96688.3</v>
      </c>
      <c r="K141" s="173" t="s">
        <v>1938</v>
      </c>
      <c r="L141" s="173" t="s">
        <v>1938</v>
      </c>
      <c r="M141" s="181">
        <v>2447.5200000000041</v>
      </c>
      <c r="N141" s="182">
        <v>2355.6999999999971</v>
      </c>
      <c r="O141" s="55" t="e">
        <f>VLOOKUP(E141,cateogrias!$O$3:$P$120,2,0)</f>
        <v>#N/A</v>
      </c>
      <c r="P141" s="55"/>
    </row>
    <row r="142" spans="1:16">
      <c r="A142" s="195"/>
      <c r="B142" s="195"/>
      <c r="C142" s="195"/>
      <c r="D142" s="197"/>
      <c r="E142" s="173" t="s">
        <v>361</v>
      </c>
      <c r="F142" s="173" t="s">
        <v>1828</v>
      </c>
      <c r="G142" s="177">
        <v>99115.31</v>
      </c>
      <c r="H142" s="177">
        <v>100767.27</v>
      </c>
      <c r="I142" s="177">
        <v>100808</v>
      </c>
      <c r="J142" s="177">
        <v>99152.72</v>
      </c>
      <c r="K142" s="173" t="s">
        <v>1938</v>
      </c>
      <c r="L142" s="173" t="s">
        <v>1938</v>
      </c>
      <c r="M142" s="181">
        <v>1651.9600000000064</v>
      </c>
      <c r="N142" s="182">
        <v>1655.2799999999988</v>
      </c>
      <c r="O142" s="55">
        <f>VLOOKUP(E142,cateogrias!$O$3:$P$120,2,0)</f>
        <v>71</v>
      </c>
      <c r="P142" s="55"/>
    </row>
    <row r="143" spans="1:16">
      <c r="A143" s="195"/>
      <c r="B143" s="195"/>
      <c r="C143" s="195"/>
      <c r="D143" s="197"/>
      <c r="E143" s="173" t="s">
        <v>363</v>
      </c>
      <c r="F143" s="173" t="s">
        <v>1828</v>
      </c>
      <c r="G143" s="177">
        <v>100767.27</v>
      </c>
      <c r="H143" s="177">
        <v>101071.4</v>
      </c>
      <c r="I143" s="177">
        <v>101089.36</v>
      </c>
      <c r="J143" s="177">
        <v>100808</v>
      </c>
      <c r="K143" s="173" t="s">
        <v>1938</v>
      </c>
      <c r="L143" s="173" t="s">
        <v>1938</v>
      </c>
      <c r="M143" s="181">
        <v>304.1299999999901</v>
      </c>
      <c r="N143" s="182">
        <v>281.36000000000058</v>
      </c>
      <c r="O143" s="55">
        <f>VLOOKUP(E143,cateogrias!$O$3:$P$120,2,0)</f>
        <v>1</v>
      </c>
      <c r="P143" s="55"/>
    </row>
    <row r="144" spans="1:16" ht="25.5">
      <c r="A144" s="209">
        <v>8</v>
      </c>
      <c r="B144" s="209" t="s">
        <v>53</v>
      </c>
      <c r="C144" s="209" t="s">
        <v>31</v>
      </c>
      <c r="D144" s="210" t="s">
        <v>230</v>
      </c>
      <c r="E144" s="185" t="s">
        <v>384</v>
      </c>
      <c r="F144" s="185" t="s">
        <v>1738</v>
      </c>
      <c r="G144" s="177">
        <v>64724.31</v>
      </c>
      <c r="H144" s="177">
        <v>65726.100000000006</v>
      </c>
      <c r="I144" s="177">
        <v>65738.539999999994</v>
      </c>
      <c r="J144" s="177">
        <v>64732.26</v>
      </c>
      <c r="K144" s="173" t="s">
        <v>1938</v>
      </c>
      <c r="L144" s="173" t="s">
        <v>1938</v>
      </c>
      <c r="M144" s="181">
        <v>1001.7900000000081</v>
      </c>
      <c r="N144" s="182">
        <v>1006.2799999999916</v>
      </c>
      <c r="O144" s="55">
        <f>VLOOKUP(E144,cateogrias!$O$3:$P$120,2,0)</f>
        <v>0</v>
      </c>
      <c r="P144" s="55"/>
    </row>
    <row r="145" spans="1:16">
      <c r="A145" s="195"/>
      <c r="B145" s="195"/>
      <c r="C145" s="195"/>
      <c r="D145" s="197"/>
      <c r="E145" s="213" t="s">
        <v>386</v>
      </c>
      <c r="F145" s="185">
        <v>0</v>
      </c>
      <c r="G145" s="177">
        <v>67284.36</v>
      </c>
      <c r="H145" s="177">
        <v>67663.34</v>
      </c>
      <c r="I145" s="177">
        <v>67679.5</v>
      </c>
      <c r="J145" s="177">
        <v>67302.14</v>
      </c>
      <c r="K145" s="173" t="s">
        <v>1938</v>
      </c>
      <c r="L145" s="173" t="s">
        <v>1938</v>
      </c>
      <c r="M145" s="181">
        <v>378.97999999999593</v>
      </c>
      <c r="N145" s="182">
        <v>377.36000000000058</v>
      </c>
      <c r="O145" s="55">
        <f>VLOOKUP(E145,cateogrias!$O$3:$P$120,2,0)</f>
        <v>0</v>
      </c>
      <c r="P145" s="55"/>
    </row>
    <row r="146" spans="1:16">
      <c r="A146" s="195"/>
      <c r="B146" s="195"/>
      <c r="C146" s="195"/>
      <c r="D146" s="197"/>
      <c r="E146" s="214"/>
      <c r="F146" s="185" t="s">
        <v>1740</v>
      </c>
      <c r="G146" s="177">
        <v>66918.990000000005</v>
      </c>
      <c r="H146" s="177">
        <v>67110.36</v>
      </c>
      <c r="I146" s="177">
        <v>67123.199999999997</v>
      </c>
      <c r="J146" s="177">
        <v>66932.72</v>
      </c>
      <c r="K146" s="173" t="s">
        <v>1938</v>
      </c>
      <c r="L146" s="173" t="s">
        <v>1938</v>
      </c>
      <c r="M146" s="181">
        <v>191.36999999999534</v>
      </c>
      <c r="N146" s="182">
        <v>190.47999999999593</v>
      </c>
      <c r="O146" s="55"/>
      <c r="P146" s="55"/>
    </row>
    <row r="147" spans="1:16">
      <c r="A147" s="195"/>
      <c r="B147" s="195"/>
      <c r="C147" s="173" t="s">
        <v>154</v>
      </c>
      <c r="D147" s="173" t="s">
        <v>299</v>
      </c>
      <c r="E147" s="173" t="s">
        <v>314</v>
      </c>
      <c r="F147" s="173">
        <v>0</v>
      </c>
      <c r="G147" s="177">
        <v>0</v>
      </c>
      <c r="H147" s="177">
        <v>0</v>
      </c>
      <c r="I147" s="177">
        <v>94590</v>
      </c>
      <c r="J147" s="177">
        <v>94402.52</v>
      </c>
      <c r="K147" s="173" t="s">
        <v>1938</v>
      </c>
      <c r="L147" s="173"/>
      <c r="M147" s="181">
        <v>0</v>
      </c>
      <c r="N147" s="182">
        <v>187.47999999999593</v>
      </c>
      <c r="O147" s="55"/>
      <c r="P147" s="55"/>
    </row>
    <row r="148" spans="1:16">
      <c r="A148" s="195"/>
      <c r="B148" s="195"/>
      <c r="C148" s="178"/>
      <c r="D148" s="178"/>
      <c r="E148" s="178"/>
      <c r="F148" s="178"/>
      <c r="G148" s="178"/>
      <c r="H148" s="178"/>
      <c r="I148" s="177">
        <v>95090</v>
      </c>
      <c r="J148" s="177">
        <v>94730</v>
      </c>
      <c r="K148" s="173" t="s">
        <v>1938</v>
      </c>
      <c r="L148" s="173"/>
      <c r="M148" s="181">
        <v>0</v>
      </c>
      <c r="N148" s="182">
        <v>360</v>
      </c>
      <c r="O148" s="55"/>
      <c r="P148" s="55"/>
    </row>
    <row r="149" spans="1:16">
      <c r="A149" s="195"/>
      <c r="B149" s="195"/>
      <c r="C149" s="178"/>
      <c r="D149" s="178"/>
      <c r="E149" s="178"/>
      <c r="F149" s="178"/>
      <c r="G149" s="178"/>
      <c r="H149" s="178"/>
      <c r="I149" s="177">
        <v>95440</v>
      </c>
      <c r="J149" s="177">
        <v>95259.51</v>
      </c>
      <c r="K149" s="173" t="s">
        <v>1938</v>
      </c>
      <c r="L149" s="173"/>
      <c r="M149" s="181">
        <v>0</v>
      </c>
      <c r="N149" s="182">
        <v>180.49000000000524</v>
      </c>
      <c r="O149" s="55"/>
      <c r="P149" s="55"/>
    </row>
    <row r="150" spans="1:16">
      <c r="A150" s="195"/>
      <c r="B150" s="195"/>
      <c r="C150" s="178"/>
      <c r="D150" s="178"/>
      <c r="E150" s="178"/>
      <c r="F150" s="178"/>
      <c r="G150" s="177">
        <v>94106.62</v>
      </c>
      <c r="H150" s="177">
        <v>94180</v>
      </c>
      <c r="I150" s="177">
        <v>93860</v>
      </c>
      <c r="J150" s="177">
        <v>93725.88</v>
      </c>
      <c r="K150" s="173" t="s">
        <v>1938</v>
      </c>
      <c r="L150" s="173"/>
      <c r="M150" s="181">
        <v>73.380000000004657</v>
      </c>
      <c r="N150" s="182">
        <v>134.11999999999534</v>
      </c>
      <c r="O150" s="55"/>
      <c r="P150" s="55"/>
    </row>
    <row r="151" spans="1:16">
      <c r="A151" s="195"/>
      <c r="B151" s="195"/>
      <c r="C151" s="178"/>
      <c r="D151" s="178"/>
      <c r="E151" s="178"/>
      <c r="F151" s="178"/>
      <c r="G151" s="177">
        <v>94233.33</v>
      </c>
      <c r="H151" s="177">
        <v>94453.23</v>
      </c>
      <c r="I151" s="177">
        <v>94068.17</v>
      </c>
      <c r="J151" s="177">
        <v>93963.5</v>
      </c>
      <c r="K151" s="173" t="s">
        <v>1938</v>
      </c>
      <c r="L151" s="173"/>
      <c r="M151" s="181">
        <v>219.89999999999418</v>
      </c>
      <c r="N151" s="182">
        <v>104.66999999999825</v>
      </c>
      <c r="O151" s="55"/>
      <c r="P151" s="55"/>
    </row>
    <row r="152" spans="1:16">
      <c r="A152" s="195"/>
      <c r="B152" s="195"/>
      <c r="C152" s="178"/>
      <c r="D152" s="178"/>
      <c r="E152" s="178"/>
      <c r="F152" s="178"/>
      <c r="G152" s="177">
        <v>95238.03</v>
      </c>
      <c r="H152" s="177">
        <v>96005.33</v>
      </c>
      <c r="I152" s="177">
        <v>94241.57</v>
      </c>
      <c r="J152" s="177">
        <v>94111.2</v>
      </c>
      <c r="K152" s="173" t="s">
        <v>1938</v>
      </c>
      <c r="L152" s="173"/>
      <c r="M152" s="181">
        <v>767.30000000000291</v>
      </c>
      <c r="N152" s="182">
        <v>130.3700000000099</v>
      </c>
      <c r="O152" s="55" t="e">
        <f>VLOOKUP(E152,cateogrias!$O$3:$P$120,2,0)</f>
        <v>#N/A</v>
      </c>
      <c r="P152" s="55"/>
    </row>
    <row r="153" spans="1:16">
      <c r="A153" s="195"/>
      <c r="B153" s="195"/>
      <c r="C153" s="178"/>
      <c r="D153" s="178"/>
      <c r="E153" s="178"/>
      <c r="F153" s="173" t="s">
        <v>1812</v>
      </c>
      <c r="G153" s="177">
        <v>93344.6</v>
      </c>
      <c r="H153" s="177">
        <v>94080</v>
      </c>
      <c r="I153" s="177">
        <v>93682.09</v>
      </c>
      <c r="J153" s="177">
        <v>93375.64</v>
      </c>
      <c r="K153" s="173" t="s">
        <v>1938</v>
      </c>
      <c r="L153" s="173"/>
      <c r="M153" s="181">
        <v>735.39999999999418</v>
      </c>
      <c r="N153" s="182">
        <v>306.44999999999709</v>
      </c>
      <c r="O153" s="55" t="e">
        <f>VLOOKUP(E153,cateogrias!$O$3:$P$120,2,0)</f>
        <v>#N/A</v>
      </c>
      <c r="P153" s="55"/>
    </row>
    <row r="154" spans="1:16">
      <c r="A154" s="195"/>
      <c r="B154" s="195"/>
      <c r="C154" s="178"/>
      <c r="D154" s="178"/>
      <c r="E154" s="173" t="s">
        <v>373</v>
      </c>
      <c r="F154" s="173" t="s">
        <v>1814</v>
      </c>
      <c r="G154" s="177">
        <v>94453</v>
      </c>
      <c r="H154" s="177">
        <v>94522.22</v>
      </c>
      <c r="I154" s="177">
        <v>94543.94</v>
      </c>
      <c r="J154" s="177">
        <v>94475.85</v>
      </c>
      <c r="K154" s="173" t="s">
        <v>1939</v>
      </c>
      <c r="L154" s="173"/>
      <c r="M154" s="181">
        <v>69.220000000001164</v>
      </c>
      <c r="N154" s="182">
        <v>68.089999999996508</v>
      </c>
      <c r="O154" s="55">
        <f>VLOOKUP(E154,cateogrias!$O$3:$P$120,2,0)</f>
        <v>0</v>
      </c>
      <c r="P154" s="55"/>
    </row>
    <row r="155" spans="1:16">
      <c r="A155" s="195"/>
      <c r="B155" s="195"/>
      <c r="C155" s="178"/>
      <c r="D155" s="178"/>
      <c r="E155" s="173" t="s">
        <v>375</v>
      </c>
      <c r="F155" s="173" t="s">
        <v>1816</v>
      </c>
      <c r="G155" s="177">
        <v>94531.1</v>
      </c>
      <c r="H155" s="177">
        <v>94845.31</v>
      </c>
      <c r="I155" s="177">
        <v>0</v>
      </c>
      <c r="J155" s="177">
        <v>0</v>
      </c>
      <c r="K155" s="173" t="s">
        <v>1939</v>
      </c>
      <c r="L155" s="173"/>
      <c r="M155" s="181">
        <v>314.20999999999185</v>
      </c>
      <c r="N155" s="182">
        <v>0</v>
      </c>
      <c r="O155" s="55">
        <f>VLOOKUP(E155,cateogrias!$O$3:$P$120,2,0)</f>
        <v>0</v>
      </c>
      <c r="P155" s="55"/>
    </row>
    <row r="156" spans="1:16">
      <c r="A156" s="195"/>
      <c r="B156" s="195"/>
      <c r="C156" s="178"/>
      <c r="D156" s="178"/>
      <c r="E156" s="173" t="s">
        <v>364</v>
      </c>
      <c r="F156" s="173" t="s">
        <v>1818</v>
      </c>
      <c r="G156" s="177">
        <v>94526.23</v>
      </c>
      <c r="H156" s="177">
        <v>95238.11</v>
      </c>
      <c r="I156" s="177">
        <v>95259.51</v>
      </c>
      <c r="J156" s="177">
        <v>94547.46</v>
      </c>
      <c r="K156" s="173" t="s">
        <v>1938</v>
      </c>
      <c r="L156" s="173" t="s">
        <v>1938</v>
      </c>
      <c r="M156" s="181">
        <v>711.88000000000466</v>
      </c>
      <c r="N156" s="182">
        <v>712.04999999998836</v>
      </c>
      <c r="O156" s="55">
        <f>VLOOKUP(E156,cateogrias!$O$3:$P$120,2,0)</f>
        <v>1</v>
      </c>
      <c r="P156" s="55"/>
    </row>
    <row r="157" spans="1:16">
      <c r="A157" s="195"/>
      <c r="B157" s="195"/>
      <c r="C157" s="178"/>
      <c r="D157" s="178"/>
      <c r="E157" s="173" t="s">
        <v>379</v>
      </c>
      <c r="F157" s="173" t="s">
        <v>1822</v>
      </c>
      <c r="G157" s="177">
        <v>96421.56</v>
      </c>
      <c r="H157" s="177">
        <v>96655.71</v>
      </c>
      <c r="I157" s="177">
        <v>96656.7</v>
      </c>
      <c r="J157" s="177">
        <v>96635.41</v>
      </c>
      <c r="K157" s="173" t="s">
        <v>1938</v>
      </c>
      <c r="L157" s="173" t="s">
        <v>1938</v>
      </c>
      <c r="M157" s="181">
        <v>234.15000000000873</v>
      </c>
      <c r="N157" s="182">
        <v>21.289999999993597</v>
      </c>
      <c r="O157" s="55"/>
      <c r="P157" s="55"/>
    </row>
    <row r="158" spans="1:16">
      <c r="A158" s="207">
        <v>9</v>
      </c>
      <c r="B158" s="207" t="s">
        <v>56</v>
      </c>
      <c r="C158" s="207" t="s">
        <v>31</v>
      </c>
      <c r="D158" s="173" t="s">
        <v>230</v>
      </c>
      <c r="E158" s="173" t="s">
        <v>365</v>
      </c>
      <c r="F158" s="173" t="s">
        <v>1741</v>
      </c>
      <c r="G158" s="177">
        <v>65754.179999999993</v>
      </c>
      <c r="H158" s="177">
        <v>66649.33</v>
      </c>
      <c r="I158" s="177">
        <v>66670.84</v>
      </c>
      <c r="J158" s="177">
        <v>65758.13</v>
      </c>
      <c r="K158" s="173" t="s">
        <v>1938</v>
      </c>
      <c r="L158" s="173"/>
      <c r="M158" s="181">
        <v>895.15000000000873</v>
      </c>
      <c r="N158" s="182">
        <v>912.70999999999185</v>
      </c>
      <c r="O158" s="55">
        <f>VLOOKUP(E158,cateogrias!$O$3:$P$120,2,0)</f>
        <v>0</v>
      </c>
      <c r="P158" s="55"/>
    </row>
    <row r="159" spans="1:16" ht="25.5">
      <c r="A159" s="195"/>
      <c r="B159" s="195"/>
      <c r="C159" s="195"/>
      <c r="D159" s="208" t="s">
        <v>253</v>
      </c>
      <c r="E159" s="207" t="s">
        <v>391</v>
      </c>
      <c r="F159" s="207" t="s">
        <v>1694</v>
      </c>
      <c r="G159" s="177">
        <v>55080.67</v>
      </c>
      <c r="H159" s="177">
        <v>55266.42</v>
      </c>
      <c r="I159" s="177">
        <v>55303.34</v>
      </c>
      <c r="J159" s="177">
        <v>55084.52</v>
      </c>
      <c r="K159" s="173" t="s">
        <v>1938</v>
      </c>
      <c r="L159" s="173" t="s">
        <v>1938</v>
      </c>
      <c r="M159" s="181">
        <v>185.75</v>
      </c>
      <c r="N159" s="182">
        <v>218.81999999999971</v>
      </c>
      <c r="O159" s="55">
        <f>VLOOKUP(E159,cateogrias!$O$3:$P$120,2,0)</f>
        <v>0</v>
      </c>
      <c r="P159" s="55"/>
    </row>
    <row r="160" spans="1:16" ht="25.5">
      <c r="A160" s="185">
        <v>11</v>
      </c>
      <c r="B160" s="185" t="s">
        <v>1746</v>
      </c>
      <c r="C160" s="185" t="s">
        <v>31</v>
      </c>
      <c r="D160" s="196" t="s">
        <v>230</v>
      </c>
      <c r="E160" s="173" t="s">
        <v>383</v>
      </c>
      <c r="F160" s="173" t="s">
        <v>1725</v>
      </c>
      <c r="G160" s="177">
        <v>63407.07</v>
      </c>
      <c r="H160" s="177">
        <v>63641.68</v>
      </c>
      <c r="I160" s="177">
        <v>63649.64</v>
      </c>
      <c r="J160" s="177">
        <v>63412.26</v>
      </c>
      <c r="K160" s="173" t="s">
        <v>1938</v>
      </c>
      <c r="L160" s="173" t="s">
        <v>1938</v>
      </c>
      <c r="M160" s="181">
        <v>234.61000000000058</v>
      </c>
      <c r="N160" s="182">
        <v>237.37999999999738</v>
      </c>
      <c r="O160" s="55">
        <f>VLOOKUP(E160,cateogrias!$O$3:$P$120,2,0)</f>
        <v>0</v>
      </c>
      <c r="P160" s="55"/>
    </row>
    <row r="161" spans="1:16">
      <c r="A161" s="195"/>
      <c r="B161" s="195"/>
      <c r="C161" s="195"/>
      <c r="D161" s="197"/>
      <c r="E161" s="185" t="s">
        <v>1743</v>
      </c>
      <c r="F161" s="185" t="s">
        <v>1744</v>
      </c>
      <c r="G161" s="177">
        <v>66649.33</v>
      </c>
      <c r="H161" s="177">
        <v>66918.990000000005</v>
      </c>
      <c r="I161" s="177">
        <v>66932.72</v>
      </c>
      <c r="J161" s="177">
        <v>66670.84</v>
      </c>
      <c r="K161" s="173" t="s">
        <v>1938</v>
      </c>
      <c r="L161" s="173" t="s">
        <v>1938</v>
      </c>
      <c r="M161" s="181">
        <v>269.66000000000349</v>
      </c>
      <c r="N161" s="182">
        <v>261.88000000000466</v>
      </c>
      <c r="O161" s="55"/>
      <c r="P161" s="55"/>
    </row>
    <row r="162" spans="1:16">
      <c r="A162" s="195"/>
      <c r="B162" s="195"/>
      <c r="C162" s="195"/>
      <c r="D162" s="197"/>
      <c r="E162" s="185" t="s">
        <v>1751</v>
      </c>
      <c r="F162" s="185" t="s">
        <v>1749</v>
      </c>
      <c r="G162" s="177">
        <v>67663.34</v>
      </c>
      <c r="H162" s="177">
        <v>67855.73</v>
      </c>
      <c r="I162" s="177">
        <v>67864.37</v>
      </c>
      <c r="J162" s="177">
        <v>67679.5</v>
      </c>
      <c r="K162" s="173" t="s">
        <v>1938</v>
      </c>
      <c r="L162" s="173" t="s">
        <v>1938</v>
      </c>
      <c r="M162" s="181">
        <v>192.38999999999942</v>
      </c>
      <c r="N162" s="182">
        <v>184.86999999999534</v>
      </c>
      <c r="O162" s="55">
        <f>VLOOKUP(E162,cateogrias!$O$3:$P$120,2,0)</f>
        <v>0</v>
      </c>
      <c r="P162" s="55"/>
    </row>
    <row r="163" spans="1:16">
      <c r="A163" s="195"/>
      <c r="B163" s="195"/>
      <c r="C163" s="195"/>
      <c r="D163" s="197"/>
      <c r="E163" s="185" t="s">
        <v>1753</v>
      </c>
      <c r="F163" s="185" t="s">
        <v>1748</v>
      </c>
      <c r="G163" s="177">
        <v>67855.73</v>
      </c>
      <c r="H163" s="177">
        <v>67978.899999999994</v>
      </c>
      <c r="I163" s="177">
        <v>67984.27</v>
      </c>
      <c r="J163" s="177">
        <v>67864.37</v>
      </c>
      <c r="K163" s="173" t="s">
        <v>1938</v>
      </c>
      <c r="L163" s="173" t="s">
        <v>1938</v>
      </c>
      <c r="M163" s="181">
        <v>123.16999999999825</v>
      </c>
      <c r="N163" s="182">
        <v>119.90000000000873</v>
      </c>
      <c r="O163" s="55">
        <f>VLOOKUP(E163,cateogrias!$O$3:$P$120,2,0)</f>
        <v>0</v>
      </c>
      <c r="P163" s="55"/>
    </row>
    <row r="164" spans="1:16">
      <c r="A164" s="195"/>
      <c r="B164" s="195"/>
      <c r="C164" s="195"/>
      <c r="D164" s="197"/>
      <c r="E164" s="173" t="s">
        <v>367</v>
      </c>
      <c r="F164" s="173" t="s">
        <v>1771</v>
      </c>
      <c r="G164" s="177">
        <v>79541</v>
      </c>
      <c r="H164" s="177">
        <v>80372.12</v>
      </c>
      <c r="I164" s="177">
        <v>80421.75</v>
      </c>
      <c r="J164" s="177">
        <v>79588.7</v>
      </c>
      <c r="K164" s="173" t="s">
        <v>1938</v>
      </c>
      <c r="L164" s="173" t="s">
        <v>1938</v>
      </c>
      <c r="M164" s="181">
        <v>831.11999999999534</v>
      </c>
      <c r="N164" s="182">
        <v>833.05000000000291</v>
      </c>
      <c r="O164" s="55">
        <f>VLOOKUP(E164,cateogrias!$O$3:$P$120,2,0)</f>
        <v>0</v>
      </c>
      <c r="P164" s="55"/>
    </row>
    <row r="165" spans="1:16">
      <c r="A165" s="195"/>
      <c r="B165" s="195"/>
      <c r="C165" s="195"/>
      <c r="D165" s="173" t="s">
        <v>272</v>
      </c>
      <c r="E165" s="173" t="s">
        <v>390</v>
      </c>
      <c r="F165" s="173" t="s">
        <v>1773</v>
      </c>
      <c r="G165" s="177">
        <v>80372.12</v>
      </c>
      <c r="H165" s="177">
        <v>80846.64</v>
      </c>
      <c r="I165" s="177">
        <v>80895.14</v>
      </c>
      <c r="J165" s="177">
        <v>80421.75</v>
      </c>
      <c r="K165" s="173" t="s">
        <v>1938</v>
      </c>
      <c r="L165" s="173" t="s">
        <v>1938</v>
      </c>
      <c r="M165" s="181">
        <v>474.52000000000407</v>
      </c>
      <c r="N165" s="182">
        <v>473.38999999999942</v>
      </c>
      <c r="O165" s="55"/>
      <c r="P165" s="55"/>
    </row>
    <row r="166" spans="1:16">
      <c r="A166" s="195"/>
      <c r="B166" s="195"/>
      <c r="C166" s="195"/>
      <c r="D166" s="173" t="s">
        <v>253</v>
      </c>
      <c r="E166" s="173" t="s">
        <v>369</v>
      </c>
      <c r="F166" s="173" t="s">
        <v>1693</v>
      </c>
      <c r="G166" s="177">
        <v>54867.15</v>
      </c>
      <c r="H166" s="177">
        <v>55043.4</v>
      </c>
      <c r="I166" s="177">
        <v>55043.5</v>
      </c>
      <c r="J166" s="177">
        <v>54878.6</v>
      </c>
      <c r="K166" s="173" t="s">
        <v>1938</v>
      </c>
      <c r="L166" s="173" t="s">
        <v>1938</v>
      </c>
      <c r="M166" s="181">
        <v>176.25</v>
      </c>
      <c r="N166" s="182">
        <v>164.90000000000146</v>
      </c>
      <c r="O166" s="55">
        <f>VLOOKUP(E166,cateogrias!$O$3:$P$120,2,0)</f>
        <v>1</v>
      </c>
      <c r="P166" s="55"/>
    </row>
    <row r="167" spans="1:16">
      <c r="A167" s="195"/>
      <c r="B167" s="195"/>
      <c r="C167" s="195"/>
      <c r="D167" s="178"/>
      <c r="E167" s="173" t="s">
        <v>388</v>
      </c>
      <c r="F167" s="173">
        <v>0</v>
      </c>
      <c r="G167" s="177">
        <v>62273.8</v>
      </c>
      <c r="H167" s="177">
        <v>62695.3</v>
      </c>
      <c r="I167" s="177">
        <v>62686.9</v>
      </c>
      <c r="J167" s="177">
        <v>62425.7</v>
      </c>
      <c r="K167" s="173" t="s">
        <v>1938</v>
      </c>
      <c r="L167" s="173" t="s">
        <v>1938</v>
      </c>
      <c r="M167" s="181">
        <v>421.5</v>
      </c>
      <c r="N167" s="182">
        <v>261.20000000000437</v>
      </c>
      <c r="O167" s="55">
        <f>VLOOKUP(E167,cateogrias!$O$3:$P$120,2,0)</f>
        <v>2</v>
      </c>
      <c r="P167" s="55"/>
    </row>
    <row r="168" spans="1:16">
      <c r="A168" s="195"/>
      <c r="B168" s="195"/>
      <c r="C168" s="195"/>
      <c r="D168" s="178"/>
      <c r="E168" s="178"/>
      <c r="F168" s="173" t="s">
        <v>1693</v>
      </c>
      <c r="G168" s="177">
        <v>61928.5</v>
      </c>
      <c r="H168" s="177">
        <v>62157.9</v>
      </c>
      <c r="I168" s="177">
        <v>62021.55</v>
      </c>
      <c r="J168" s="177">
        <v>61965</v>
      </c>
      <c r="K168" s="173" t="s">
        <v>1938</v>
      </c>
      <c r="L168" s="173" t="s">
        <v>1938</v>
      </c>
      <c r="M168" s="181">
        <v>229.40000000000146</v>
      </c>
      <c r="N168" s="182">
        <v>56.55000000000291</v>
      </c>
      <c r="O168" s="55"/>
      <c r="P168" s="55"/>
    </row>
    <row r="169" spans="1:16">
      <c r="A169" s="195"/>
      <c r="B169" s="195"/>
      <c r="C169" s="195"/>
      <c r="D169" s="178"/>
      <c r="E169" s="173" t="s">
        <v>371</v>
      </c>
      <c r="F169" s="173" t="s">
        <v>1693</v>
      </c>
      <c r="G169" s="177">
        <v>63302.54</v>
      </c>
      <c r="H169" s="177">
        <v>63402.12</v>
      </c>
      <c r="I169" s="177">
        <v>63407.07</v>
      </c>
      <c r="J169" s="177">
        <v>63297.14</v>
      </c>
      <c r="K169" s="173" t="s">
        <v>1938</v>
      </c>
      <c r="L169" s="173" t="s">
        <v>1938</v>
      </c>
      <c r="M169" s="181">
        <v>99.580000000001746</v>
      </c>
      <c r="N169" s="182">
        <v>109.93000000000029</v>
      </c>
      <c r="O169" s="55">
        <f>VLOOKUP(E169,cateogrias!$O$3:$P$120,2,0)</f>
        <v>0</v>
      </c>
      <c r="P169" s="55"/>
    </row>
    <row r="170" spans="1:16" ht="25.5">
      <c r="A170" s="195"/>
      <c r="B170" s="195"/>
      <c r="C170" s="185" t="s">
        <v>71</v>
      </c>
      <c r="D170" s="196" t="s">
        <v>272</v>
      </c>
      <c r="E170" s="173" t="s">
        <v>354</v>
      </c>
      <c r="F170" s="173" t="s">
        <v>1785</v>
      </c>
      <c r="G170" s="177">
        <v>0</v>
      </c>
      <c r="H170" s="177">
        <v>0</v>
      </c>
      <c r="I170" s="177">
        <v>83872.53</v>
      </c>
      <c r="J170" s="177">
        <v>83746.86</v>
      </c>
      <c r="K170" s="173" t="s">
        <v>1938</v>
      </c>
      <c r="L170" s="173"/>
      <c r="M170" s="181">
        <v>0</v>
      </c>
      <c r="N170" s="182">
        <v>125.66999999999825</v>
      </c>
      <c r="O170" s="55">
        <f>VLOOKUP(E170,cateogrias!$O$3:$P$120,2,0)</f>
        <v>1</v>
      </c>
      <c r="P170" s="55"/>
    </row>
    <row r="171" spans="1:16">
      <c r="A171" s="195"/>
      <c r="B171" s="195"/>
      <c r="C171" s="195"/>
      <c r="D171" s="197"/>
      <c r="E171" s="185" t="s">
        <v>1793</v>
      </c>
      <c r="F171" s="185" t="s">
        <v>1794</v>
      </c>
      <c r="G171" s="177">
        <v>0</v>
      </c>
      <c r="H171" s="177">
        <v>0</v>
      </c>
      <c r="I171" s="177">
        <v>85553.03</v>
      </c>
      <c r="J171" s="177">
        <v>85425.05</v>
      </c>
      <c r="K171" s="173" t="s">
        <v>1938</v>
      </c>
      <c r="L171" s="173" t="s">
        <v>1938</v>
      </c>
      <c r="M171" s="181">
        <v>0</v>
      </c>
      <c r="N171" s="182">
        <v>127.97999999999593</v>
      </c>
      <c r="O171" s="55">
        <f>VLOOKUP(E171,cateogrias!$O$3:$P$120,2,0)</f>
        <v>0</v>
      </c>
      <c r="P171" s="55"/>
    </row>
    <row r="172" spans="1:16" ht="25.5">
      <c r="A172" s="195"/>
      <c r="B172" s="195"/>
      <c r="C172" s="185" t="s">
        <v>154</v>
      </c>
      <c r="D172" s="196" t="s">
        <v>299</v>
      </c>
      <c r="E172" s="173" t="s">
        <v>393</v>
      </c>
      <c r="F172" s="173" t="s">
        <v>1826</v>
      </c>
      <c r="G172" s="177">
        <v>0</v>
      </c>
      <c r="H172" s="177">
        <v>0</v>
      </c>
      <c r="I172" s="177">
        <v>99122.9</v>
      </c>
      <c r="J172" s="177">
        <v>99044</v>
      </c>
      <c r="K172" s="173" t="s">
        <v>1939</v>
      </c>
      <c r="L172" s="173" t="s">
        <v>1938</v>
      </c>
      <c r="M172" s="181">
        <v>0</v>
      </c>
      <c r="N172" s="182">
        <v>78.899999999994179</v>
      </c>
      <c r="O172" s="55">
        <f>VLOOKUP(E172,cateogrias!$O$3:$P$120,2,0)</f>
        <v>0</v>
      </c>
      <c r="P172" s="55"/>
    </row>
    <row r="173" spans="1:16">
      <c r="A173" s="195"/>
      <c r="B173" s="195"/>
      <c r="C173" s="195"/>
      <c r="D173" s="197"/>
      <c r="E173" s="185" t="s">
        <v>1806</v>
      </c>
      <c r="F173" s="185" t="s">
        <v>1807</v>
      </c>
      <c r="G173" s="177">
        <v>92830</v>
      </c>
      <c r="H173" s="177">
        <v>92952.07</v>
      </c>
      <c r="I173" s="177">
        <v>92976.5</v>
      </c>
      <c r="J173" s="177">
        <v>92867.89</v>
      </c>
      <c r="K173" s="173" t="s">
        <v>1938</v>
      </c>
      <c r="L173" s="173" t="s">
        <v>1938</v>
      </c>
      <c r="M173" s="181">
        <v>122.07000000000698</v>
      </c>
      <c r="N173" s="182">
        <v>108.61000000000058</v>
      </c>
      <c r="O173" s="55">
        <f>VLOOKUP(E173,cateogrias!$O$3:$P$120,2,0)</f>
        <v>0</v>
      </c>
      <c r="P173" s="55"/>
    </row>
    <row r="174" spans="1:16" ht="25.5">
      <c r="A174" s="211">
        <v>12</v>
      </c>
      <c r="B174" s="211" t="s">
        <v>1903</v>
      </c>
      <c r="C174" s="211" t="s">
        <v>31</v>
      </c>
      <c r="D174" s="212" t="s">
        <v>230</v>
      </c>
      <c r="E174" s="211" t="s">
        <v>1737</v>
      </c>
      <c r="F174" s="211">
        <v>0</v>
      </c>
      <c r="G174" s="177">
        <v>64462</v>
      </c>
      <c r="H174" s="177">
        <v>64540</v>
      </c>
      <c r="I174" s="177">
        <v>0</v>
      </c>
      <c r="J174" s="177">
        <v>0</v>
      </c>
      <c r="K174" s="173" t="s">
        <v>1939</v>
      </c>
      <c r="L174" s="173"/>
      <c r="M174" s="181">
        <v>78</v>
      </c>
      <c r="N174" s="182">
        <v>0</v>
      </c>
      <c r="O174" s="55">
        <f>VLOOKUP(E174,cateogrias!$O$3:$P$120,2,0)</f>
        <v>0</v>
      </c>
      <c r="P174" s="55"/>
    </row>
    <row r="175" spans="1:16">
      <c r="A175" s="186" t="s">
        <v>1902</v>
      </c>
      <c r="B175" s="187"/>
      <c r="C175" s="187"/>
      <c r="D175" s="187"/>
      <c r="E175" s="187"/>
      <c r="F175" s="187"/>
      <c r="G175" s="187"/>
      <c r="H175" s="187"/>
      <c r="I175" s="187"/>
      <c r="J175" s="187"/>
      <c r="K175" s="187"/>
      <c r="L175" s="187"/>
      <c r="M175" s="183">
        <v>47024.370000000075</v>
      </c>
      <c r="N175" s="184">
        <v>52724.260000000017</v>
      </c>
      <c r="O175" s="55" t="e">
        <f>VLOOKUP(E175,cateogrias!$O$3:$P$120,2,0)</f>
        <v>#N/A</v>
      </c>
      <c r="P175" s="55"/>
    </row>
    <row r="176" spans="1:16">
      <c r="C176"/>
      <c r="O176" s="55"/>
    </row>
  </sheetData>
  <mergeCells count="5">
    <mergeCell ref="A1:G1"/>
    <mergeCell ref="A2:G2"/>
    <mergeCell ref="A4:B4"/>
    <mergeCell ref="A5:B5"/>
    <mergeCell ref="E4:F4"/>
  </mergeCells>
  <pageMargins left="0.25" right="0.25" top="0.75" bottom="0.75" header="0.3" footer="0.3"/>
  <pageSetup paperSize="17" scale="35" fitToWidth="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C71C-5737-48FF-9007-BA07BB8F37E9}">
  <dimension ref="A1:O642"/>
  <sheetViews>
    <sheetView topLeftCell="E1" workbookViewId="0">
      <selection activeCell="N12" sqref="N12"/>
    </sheetView>
  </sheetViews>
  <sheetFormatPr baseColWidth="10" defaultColWidth="11.42578125" defaultRowHeight="12.75"/>
  <cols>
    <col min="1" max="1" width="8.7109375" customWidth="1"/>
    <col min="2" max="2" width="23" customWidth="1"/>
    <col min="3" max="3" width="13.28515625" customWidth="1"/>
    <col min="4" max="4" width="21.140625" style="68" customWidth="1"/>
    <col min="5" max="5" width="21.85546875" bestFit="1" customWidth="1"/>
    <col min="6" max="6" width="15.140625" customWidth="1"/>
    <col min="7" max="7" width="16.28515625" customWidth="1"/>
    <col min="8" max="8" width="16.140625" customWidth="1"/>
    <col min="9" max="9" width="17" bestFit="1" customWidth="1"/>
    <col min="10" max="10" width="10.7109375" customWidth="1"/>
    <col min="11" max="11" width="10.140625" customWidth="1"/>
    <col min="12" max="12" width="6.42578125" bestFit="1" customWidth="1"/>
    <col min="13" max="13" width="29.42578125" bestFit="1" customWidth="1"/>
    <col min="14" max="14" width="30.140625" bestFit="1" customWidth="1"/>
    <col min="15" max="15" width="13.140625" bestFit="1" customWidth="1"/>
    <col min="16" max="16" width="30.140625" bestFit="1" customWidth="1"/>
  </cols>
  <sheetData>
    <row r="1" spans="1:11" ht="12.75" customHeight="1">
      <c r="A1" s="356" t="s">
        <v>1923</v>
      </c>
      <c r="B1" s="357"/>
      <c r="C1" s="357"/>
      <c r="D1" s="357"/>
      <c r="E1" s="357"/>
      <c r="F1" s="357"/>
      <c r="G1" s="358"/>
    </row>
    <row r="2" spans="1:11" ht="12.75" customHeight="1">
      <c r="A2" s="356" t="s">
        <v>1924</v>
      </c>
      <c r="B2" s="357"/>
      <c r="C2" s="357"/>
      <c r="D2" s="357"/>
      <c r="E2" s="357"/>
      <c r="F2" s="357"/>
      <c r="G2" s="358"/>
    </row>
    <row r="3" spans="1:11">
      <c r="C3" s="45"/>
      <c r="D3" s="225"/>
    </row>
    <row r="4" spans="1:11" ht="25.5">
      <c r="A4" s="359" t="s">
        <v>1925</v>
      </c>
      <c r="B4" s="359"/>
      <c r="C4" s="53" t="e">
        <f>SUMPRODUCT(1/COUNTIF(#REF!,#REF!))</f>
        <v>#REF!</v>
      </c>
      <c r="D4" s="225"/>
      <c r="E4" s="360" t="s">
        <v>1926</v>
      </c>
      <c r="F4" s="361"/>
      <c r="H4" s="58" t="s">
        <v>1927</v>
      </c>
      <c r="I4" s="58"/>
    </row>
    <row r="5" spans="1:11" ht="15.75">
      <c r="A5" s="359" t="s">
        <v>1955</v>
      </c>
      <c r="B5" s="359"/>
      <c r="C5" s="53">
        <f>COUNTA(E24:E229)</f>
        <v>206</v>
      </c>
      <c r="D5" s="225"/>
      <c r="E5" s="50" t="e">
        <f>#REF!</f>
        <v>#REF!</v>
      </c>
      <c r="F5" s="50" t="e">
        <f>#REF!</f>
        <v>#REF!</v>
      </c>
      <c r="H5" s="59">
        <f>195-39</f>
        <v>156</v>
      </c>
      <c r="I5" s="149" t="e">
        <f>H5/(F18-F16)</f>
        <v>#REF!</v>
      </c>
    </row>
    <row r="6" spans="1:11" ht="25.5">
      <c r="A6" s="216"/>
      <c r="B6" s="216"/>
      <c r="C6" s="45"/>
      <c r="D6" s="225"/>
      <c r="E6" s="50" t="e">
        <f>#REF!</f>
        <v>#REF!</v>
      </c>
      <c r="F6" s="50" t="e">
        <f>#REF!</f>
        <v>#REF!</v>
      </c>
      <c r="H6" s="56" t="s">
        <v>1929</v>
      </c>
      <c r="I6" s="56" t="s">
        <v>1930</v>
      </c>
      <c r="K6" s="66"/>
    </row>
    <row r="7" spans="1:11" ht="15.75">
      <c r="A7" s="216"/>
      <c r="B7" s="216"/>
      <c r="C7" s="45"/>
      <c r="D7" s="225"/>
      <c r="E7" s="50" t="e">
        <f>#REF!</f>
        <v>#REF!</v>
      </c>
      <c r="F7" s="50" t="e">
        <f>#REF!</f>
        <v>#REF!</v>
      </c>
      <c r="H7" s="57">
        <f>SUMIF($K$24:$K$229,"Si",M24:M229)</f>
        <v>36525.309999999983</v>
      </c>
      <c r="I7" s="57">
        <f>SUMIF($K$24:$K$229,"Si",N24:N229)</f>
        <v>25495.510000000024</v>
      </c>
      <c r="J7" s="57">
        <f>SUMIF($L$24:$L$229,"Si",M24:M229)</f>
        <v>18140.229999999996</v>
      </c>
      <c r="K7" s="57">
        <f>SUMIF($L$24:$L$229,"Si",N24:N229)</f>
        <v>16551.900000000001</v>
      </c>
    </row>
    <row r="8" spans="1:11">
      <c r="A8" s="216"/>
      <c r="B8" s="216"/>
      <c r="C8" s="45"/>
      <c r="D8" s="225"/>
      <c r="E8" s="50" t="e">
        <f>#REF!</f>
        <v>#REF!</v>
      </c>
      <c r="F8" s="50" t="e">
        <f>#REF!</f>
        <v>#REF!</v>
      </c>
      <c r="H8">
        <f>H7/M230</f>
        <v>0.98846195272418058</v>
      </c>
      <c r="I8">
        <f>I7/N230</f>
        <v>0.74199925728800686</v>
      </c>
      <c r="J8">
        <f>J7/M230</f>
        <v>0.49091786404183196</v>
      </c>
      <c r="K8">
        <f>K7/N230</f>
        <v>0.48171217232780794</v>
      </c>
    </row>
    <row r="9" spans="1:11">
      <c r="A9" s="216"/>
      <c r="B9" s="216"/>
      <c r="C9" s="45"/>
      <c r="D9" s="225"/>
      <c r="E9" s="50" t="e">
        <f>#REF!</f>
        <v>#REF!</v>
      </c>
      <c r="F9" s="50" t="e">
        <f>#REF!</f>
        <v>#REF!</v>
      </c>
    </row>
    <row r="10" spans="1:11">
      <c r="A10" s="216"/>
      <c r="B10" s="216"/>
      <c r="C10" s="45"/>
      <c r="D10" s="225"/>
      <c r="E10" s="50" t="e">
        <f>#REF!</f>
        <v>#REF!</v>
      </c>
      <c r="F10" s="50" t="e">
        <f>#REF!</f>
        <v>#REF!</v>
      </c>
    </row>
    <row r="11" spans="1:11" ht="25.5">
      <c r="A11" s="216"/>
      <c r="B11" s="216"/>
      <c r="C11" s="45"/>
      <c r="D11" s="225"/>
      <c r="E11" s="50" t="e">
        <f>#REF!</f>
        <v>#REF!</v>
      </c>
      <c r="F11" s="50" t="e">
        <f>#REF!</f>
        <v>#REF!</v>
      </c>
      <c r="H11" s="62" t="s">
        <v>1931</v>
      </c>
      <c r="I11" s="62"/>
    </row>
    <row r="12" spans="1:11" ht="15.75">
      <c r="A12" s="216"/>
      <c r="B12" s="216"/>
      <c r="C12" s="45"/>
      <c r="D12" s="225"/>
      <c r="E12" s="50" t="e">
        <f>#REF!</f>
        <v>#REF!</v>
      </c>
      <c r="F12" s="50" t="e">
        <f>#REF!</f>
        <v>#REF!</v>
      </c>
      <c r="H12" s="63">
        <f>C5-H5</f>
        <v>50</v>
      </c>
      <c r="I12" s="63"/>
    </row>
    <row r="13" spans="1:11" ht="38.25">
      <c r="A13" s="216"/>
      <c r="B13" s="216"/>
      <c r="C13" s="45"/>
      <c r="D13" s="225"/>
      <c r="E13" s="50" t="e">
        <f>#REF!</f>
        <v>#REF!</v>
      </c>
      <c r="F13" s="50" t="e">
        <f>#REF!</f>
        <v>#REF!</v>
      </c>
      <c r="H13" s="61" t="s">
        <v>1932</v>
      </c>
      <c r="I13" s="61" t="s">
        <v>1933</v>
      </c>
      <c r="K13" s="66"/>
    </row>
    <row r="14" spans="1:11" ht="15.75">
      <c r="A14" s="216"/>
      <c r="B14" s="216"/>
      <c r="C14" s="45"/>
      <c r="D14" s="225"/>
      <c r="E14" s="50" t="e">
        <f>#REF!</f>
        <v>#REF!</v>
      </c>
      <c r="F14" s="50" t="e">
        <f>#REF!</f>
        <v>#REF!</v>
      </c>
      <c r="H14" s="57">
        <f>SUMIF($K$24:$K$229,"No",M24:M229)</f>
        <v>426.34999999999854</v>
      </c>
      <c r="I14" s="57">
        <f>SUMIF($K$24:$K$229,"No",N24:N229)</f>
        <v>8865.0500000000102</v>
      </c>
      <c r="J14" s="57">
        <f>SUMIF($L$24:$L$229,"",M24:M229)</f>
        <v>18811.429999999978</v>
      </c>
      <c r="K14" s="57">
        <f>SUMIF($L$24:$L$229,"",N24:N229)</f>
        <v>17808.660000000033</v>
      </c>
    </row>
    <row r="15" spans="1:11">
      <c r="C15" s="45"/>
      <c r="D15" s="225"/>
      <c r="E15" s="50" t="e">
        <f>#REF!</f>
        <v>#REF!</v>
      </c>
      <c r="F15" s="50" t="e">
        <f>#REF!</f>
        <v>#REF!</v>
      </c>
      <c r="H15" s="67">
        <f>1-H8</f>
        <v>1.1538047275819419E-2</v>
      </c>
      <c r="I15" s="67">
        <f>1-I8</f>
        <v>0.25800074271199314</v>
      </c>
      <c r="J15" s="67">
        <f>1-J8</f>
        <v>0.50908213595816809</v>
      </c>
      <c r="K15" s="67">
        <f>1-K8</f>
        <v>0.51828782767219206</v>
      </c>
    </row>
    <row r="16" spans="1:11">
      <c r="C16" s="45"/>
      <c r="D16" s="225"/>
      <c r="E16" s="50" t="e">
        <f>#REF!</f>
        <v>#REF!</v>
      </c>
      <c r="F16" s="50" t="e">
        <f>#REF!</f>
        <v>#REF!</v>
      </c>
    </row>
    <row r="17" spans="1:15">
      <c r="D17" s="225"/>
      <c r="E17" s="50" t="e">
        <f>#REF!</f>
        <v>#REF!</v>
      </c>
      <c r="F17" s="50"/>
    </row>
    <row r="18" spans="1:15">
      <c r="D18" s="225"/>
      <c r="E18" s="50" t="s">
        <v>1934</v>
      </c>
      <c r="F18" s="49" t="e">
        <f>SUM(F5:F17)</f>
        <v>#REF!</v>
      </c>
    </row>
    <row r="20" spans="1:15">
      <c r="A20" s="11" t="s">
        <v>3</v>
      </c>
      <c r="B20" t="s">
        <v>29</v>
      </c>
      <c r="D20" s="225"/>
    </row>
    <row r="22" spans="1:15">
      <c r="D22"/>
      <c r="M22" s="11" t="s">
        <v>1935</v>
      </c>
    </row>
    <row r="23" spans="1:15" ht="12.75" customHeight="1">
      <c r="A23" s="11" t="s">
        <v>1911</v>
      </c>
      <c r="B23" s="11" t="s">
        <v>8</v>
      </c>
      <c r="C23" s="11" t="s">
        <v>1848</v>
      </c>
      <c r="D23" s="11" t="s">
        <v>1845</v>
      </c>
      <c r="E23" s="11" t="s">
        <v>5</v>
      </c>
      <c r="F23" s="11" t="s">
        <v>6</v>
      </c>
      <c r="G23" s="69" t="s">
        <v>1839</v>
      </c>
      <c r="H23" s="69" t="s">
        <v>1840</v>
      </c>
      <c r="I23" s="69" t="s">
        <v>1842</v>
      </c>
      <c r="J23" s="69" t="s">
        <v>1843</v>
      </c>
      <c r="K23" s="11" t="s">
        <v>1910</v>
      </c>
      <c r="L23" s="11" t="s">
        <v>445</v>
      </c>
      <c r="M23" s="45" t="s">
        <v>1936</v>
      </c>
      <c r="N23" s="45" t="s">
        <v>1937</v>
      </c>
      <c r="O23" t="s">
        <v>1846</v>
      </c>
    </row>
    <row r="24" spans="1:15">
      <c r="A24">
        <v>1</v>
      </c>
      <c r="B24" t="s">
        <v>448</v>
      </c>
      <c r="C24" t="s">
        <v>1957</v>
      </c>
      <c r="D24" t="s">
        <v>449</v>
      </c>
      <c r="E24" t="s">
        <v>1903</v>
      </c>
      <c r="F24" t="s">
        <v>31</v>
      </c>
      <c r="G24">
        <v>0</v>
      </c>
      <c r="H24">
        <v>0</v>
      </c>
      <c r="I24">
        <v>10504</v>
      </c>
      <c r="J24">
        <v>10564.33</v>
      </c>
      <c r="K24" t="s">
        <v>1939</v>
      </c>
      <c r="M24" s="74">
        <v>0</v>
      </c>
      <c r="N24" s="74">
        <v>60.329999999999927</v>
      </c>
    </row>
    <row r="25" spans="1:15">
      <c r="A25">
        <v>2</v>
      </c>
      <c r="B25" t="s">
        <v>39</v>
      </c>
      <c r="C25" t="s">
        <v>1957</v>
      </c>
      <c r="D25" t="s">
        <v>450</v>
      </c>
      <c r="E25" t="s">
        <v>30</v>
      </c>
      <c r="F25" t="s">
        <v>31</v>
      </c>
      <c r="G25">
        <v>10930.87</v>
      </c>
      <c r="H25">
        <v>11010</v>
      </c>
      <c r="I25">
        <v>10684.1</v>
      </c>
      <c r="J25">
        <v>11061.08</v>
      </c>
      <c r="K25" t="s">
        <v>1938</v>
      </c>
      <c r="L25" t="s">
        <v>1938</v>
      </c>
      <c r="M25" s="74">
        <v>79.1299999999992</v>
      </c>
      <c r="N25" s="74">
        <v>376.97999999999956</v>
      </c>
    </row>
    <row r="26" spans="1:15">
      <c r="A26">
        <v>3</v>
      </c>
      <c r="B26" t="s">
        <v>39</v>
      </c>
      <c r="C26" t="s">
        <v>1957</v>
      </c>
      <c r="D26">
        <v>0</v>
      </c>
      <c r="E26" t="s">
        <v>30</v>
      </c>
      <c r="F26" t="s">
        <v>31</v>
      </c>
      <c r="G26">
        <v>11164.4</v>
      </c>
      <c r="H26">
        <v>11635.33</v>
      </c>
      <c r="I26">
        <v>11162.69</v>
      </c>
      <c r="J26">
        <v>11633.3</v>
      </c>
      <c r="K26" t="s">
        <v>1938</v>
      </c>
      <c r="M26" s="74">
        <v>470.93000000000029</v>
      </c>
      <c r="N26" s="74">
        <v>470.60999999999876</v>
      </c>
    </row>
    <row r="27" spans="1:15">
      <c r="A27">
        <v>4</v>
      </c>
      <c r="B27" t="s">
        <v>452</v>
      </c>
      <c r="C27" t="s">
        <v>1957</v>
      </c>
      <c r="D27" t="s">
        <v>453</v>
      </c>
      <c r="E27" t="s">
        <v>1746</v>
      </c>
      <c r="F27" t="s">
        <v>31</v>
      </c>
      <c r="G27">
        <v>0</v>
      </c>
      <c r="H27">
        <v>0</v>
      </c>
      <c r="I27">
        <v>11061.08</v>
      </c>
      <c r="J27">
        <v>11164.4</v>
      </c>
      <c r="K27" t="s">
        <v>1938</v>
      </c>
      <c r="M27" s="74">
        <v>0</v>
      </c>
      <c r="N27" s="74">
        <v>103.31999999999971</v>
      </c>
    </row>
    <row r="28" spans="1:15">
      <c r="A28">
        <v>5</v>
      </c>
      <c r="B28" t="s">
        <v>455</v>
      </c>
      <c r="C28" t="s">
        <v>1957</v>
      </c>
      <c r="D28" t="s">
        <v>456</v>
      </c>
      <c r="E28" t="s">
        <v>1746</v>
      </c>
      <c r="F28" t="s">
        <v>31</v>
      </c>
      <c r="G28">
        <v>0</v>
      </c>
      <c r="H28">
        <v>0</v>
      </c>
      <c r="I28">
        <v>11122</v>
      </c>
      <c r="J28">
        <v>11164.4</v>
      </c>
      <c r="K28" t="s">
        <v>1938</v>
      </c>
      <c r="M28" s="74">
        <v>0</v>
      </c>
      <c r="N28" s="74">
        <v>42.399999999999636</v>
      </c>
    </row>
    <row r="29" spans="1:15">
      <c r="A29">
        <v>6</v>
      </c>
      <c r="B29" t="s">
        <v>458</v>
      </c>
      <c r="C29" t="s">
        <v>1957</v>
      </c>
      <c r="D29" t="s">
        <v>459</v>
      </c>
      <c r="E29" t="s">
        <v>1746</v>
      </c>
      <c r="F29" t="s">
        <v>31</v>
      </c>
      <c r="G29">
        <v>11663.43</v>
      </c>
      <c r="H29">
        <v>11743.34</v>
      </c>
      <c r="I29">
        <v>0</v>
      </c>
      <c r="J29">
        <v>0</v>
      </c>
      <c r="K29" t="s">
        <v>1938</v>
      </c>
      <c r="M29" s="74">
        <v>79.909999999999854</v>
      </c>
      <c r="N29" s="74">
        <v>0</v>
      </c>
    </row>
    <row r="30" spans="1:15">
      <c r="A30">
        <v>7</v>
      </c>
      <c r="B30" t="s">
        <v>461</v>
      </c>
      <c r="C30" t="s">
        <v>1957</v>
      </c>
      <c r="D30" t="s">
        <v>462</v>
      </c>
      <c r="E30" t="s">
        <v>1746</v>
      </c>
      <c r="F30" t="s">
        <v>31</v>
      </c>
      <c r="G30">
        <v>11743.34</v>
      </c>
      <c r="H30">
        <v>12563.26</v>
      </c>
      <c r="I30">
        <v>11632.2</v>
      </c>
      <c r="J30">
        <v>12559.2</v>
      </c>
      <c r="K30" t="s">
        <v>1938</v>
      </c>
      <c r="L30" t="s">
        <v>1938</v>
      </c>
      <c r="M30" s="74">
        <v>819.92000000000007</v>
      </c>
      <c r="N30" s="74">
        <v>927</v>
      </c>
    </row>
    <row r="31" spans="1:15">
      <c r="A31">
        <v>8</v>
      </c>
      <c r="B31" t="s">
        <v>464</v>
      </c>
      <c r="C31" t="s">
        <v>1957</v>
      </c>
      <c r="D31" t="s">
        <v>462</v>
      </c>
      <c r="E31" t="s">
        <v>1746</v>
      </c>
      <c r="F31" t="s">
        <v>31</v>
      </c>
      <c r="G31">
        <v>12563.26</v>
      </c>
      <c r="H31">
        <v>13287.34</v>
      </c>
      <c r="I31">
        <v>12559.2</v>
      </c>
      <c r="J31">
        <v>13232.35</v>
      </c>
      <c r="K31" t="s">
        <v>1938</v>
      </c>
      <c r="L31" t="s">
        <v>1938</v>
      </c>
      <c r="M31" s="74">
        <v>724.07999999999993</v>
      </c>
      <c r="N31" s="74">
        <v>673.14999999999964</v>
      </c>
    </row>
    <row r="32" spans="1:15">
      <c r="A32">
        <v>9</v>
      </c>
      <c r="B32" t="s">
        <v>466</v>
      </c>
      <c r="C32" t="s">
        <v>1957</v>
      </c>
      <c r="D32" t="s">
        <v>467</v>
      </c>
      <c r="E32" t="s">
        <v>1746</v>
      </c>
      <c r="F32" t="s">
        <v>31</v>
      </c>
      <c r="G32">
        <v>0</v>
      </c>
      <c r="H32">
        <v>0</v>
      </c>
      <c r="I32">
        <v>13232.35</v>
      </c>
      <c r="J32">
        <v>13372.67</v>
      </c>
      <c r="K32" t="s">
        <v>1938</v>
      </c>
      <c r="M32" s="74">
        <v>0</v>
      </c>
      <c r="N32" s="74">
        <v>140.31999999999971</v>
      </c>
    </row>
    <row r="33" spans="1:14">
      <c r="A33">
        <v>10</v>
      </c>
      <c r="B33" t="s">
        <v>469</v>
      </c>
      <c r="C33" t="s">
        <v>1957</v>
      </c>
      <c r="D33" t="s">
        <v>470</v>
      </c>
      <c r="E33" t="s">
        <v>1746</v>
      </c>
      <c r="F33" t="s">
        <v>31</v>
      </c>
      <c r="G33">
        <v>13287.34</v>
      </c>
      <c r="H33">
        <v>13687.17</v>
      </c>
      <c r="I33">
        <v>0</v>
      </c>
      <c r="J33">
        <v>0</v>
      </c>
      <c r="K33" t="s">
        <v>1938</v>
      </c>
      <c r="L33" t="s">
        <v>1938</v>
      </c>
      <c r="M33" s="74">
        <v>399.82999999999993</v>
      </c>
      <c r="N33" s="74">
        <v>0</v>
      </c>
    </row>
    <row r="34" spans="1:14">
      <c r="A34">
        <v>11</v>
      </c>
      <c r="B34" t="s">
        <v>472</v>
      </c>
      <c r="C34" t="s">
        <v>1957</v>
      </c>
      <c r="D34" t="s">
        <v>467</v>
      </c>
      <c r="E34" t="s">
        <v>1746</v>
      </c>
      <c r="F34" t="s">
        <v>31</v>
      </c>
      <c r="G34">
        <v>0</v>
      </c>
      <c r="H34">
        <v>0</v>
      </c>
      <c r="I34">
        <v>13372.67</v>
      </c>
      <c r="J34">
        <v>13538.83</v>
      </c>
      <c r="K34" t="s">
        <v>1938</v>
      </c>
      <c r="M34" s="74">
        <v>0</v>
      </c>
      <c r="N34" s="74">
        <v>166.15999999999985</v>
      </c>
    </row>
    <row r="35" spans="1:14">
      <c r="A35">
        <v>12</v>
      </c>
      <c r="B35" t="s">
        <v>474</v>
      </c>
      <c r="C35" t="s">
        <v>1957</v>
      </c>
      <c r="D35" t="s">
        <v>475</v>
      </c>
      <c r="E35" t="s">
        <v>1746</v>
      </c>
      <c r="F35" t="s">
        <v>31</v>
      </c>
      <c r="G35">
        <v>0</v>
      </c>
      <c r="H35">
        <v>0</v>
      </c>
      <c r="I35">
        <v>13538.83</v>
      </c>
      <c r="J35">
        <v>13682.23</v>
      </c>
      <c r="K35" t="s">
        <v>1938</v>
      </c>
      <c r="M35" s="74">
        <v>0</v>
      </c>
      <c r="N35" s="74">
        <v>143.39999999999964</v>
      </c>
    </row>
    <row r="36" spans="1:14">
      <c r="A36">
        <v>13</v>
      </c>
      <c r="B36" t="s">
        <v>477</v>
      </c>
      <c r="C36" t="s">
        <v>1957</v>
      </c>
      <c r="D36" t="s">
        <v>478</v>
      </c>
      <c r="E36" t="s">
        <v>1746</v>
      </c>
      <c r="F36" t="s">
        <v>31</v>
      </c>
      <c r="G36">
        <v>0</v>
      </c>
      <c r="H36">
        <v>0</v>
      </c>
      <c r="I36">
        <v>13682.23</v>
      </c>
      <c r="J36">
        <v>13824.4</v>
      </c>
      <c r="K36" t="s">
        <v>1938</v>
      </c>
      <c r="M36" s="74">
        <v>0</v>
      </c>
      <c r="N36" s="74">
        <v>142.17000000000007</v>
      </c>
    </row>
    <row r="37" spans="1:14">
      <c r="A37">
        <v>14</v>
      </c>
      <c r="B37" t="s">
        <v>480</v>
      </c>
      <c r="C37" t="s">
        <v>1957</v>
      </c>
      <c r="D37" t="s">
        <v>481</v>
      </c>
      <c r="E37" t="s">
        <v>1903</v>
      </c>
      <c r="F37" t="s">
        <v>31</v>
      </c>
      <c r="G37">
        <v>0</v>
      </c>
      <c r="H37">
        <v>0</v>
      </c>
      <c r="I37">
        <v>13824.4</v>
      </c>
      <c r="J37">
        <v>14126.72</v>
      </c>
      <c r="K37" t="s">
        <v>1939</v>
      </c>
      <c r="L37" t="s">
        <v>1938</v>
      </c>
      <c r="M37" s="74">
        <v>0</v>
      </c>
      <c r="N37" s="74">
        <v>302.31999999999971</v>
      </c>
    </row>
    <row r="38" spans="1:14">
      <c r="A38">
        <v>15</v>
      </c>
      <c r="B38" t="s">
        <v>482</v>
      </c>
      <c r="C38" t="s">
        <v>1957</v>
      </c>
      <c r="D38" t="s">
        <v>483</v>
      </c>
      <c r="E38" t="s">
        <v>1746</v>
      </c>
      <c r="F38" t="s">
        <v>31</v>
      </c>
      <c r="G38">
        <v>13775.47</v>
      </c>
      <c r="H38">
        <v>13841.81</v>
      </c>
      <c r="I38">
        <v>0</v>
      </c>
      <c r="J38">
        <v>0</v>
      </c>
      <c r="K38" t="s">
        <v>1938</v>
      </c>
      <c r="M38" s="74">
        <v>66.340000000000146</v>
      </c>
      <c r="N38" s="74">
        <v>0</v>
      </c>
    </row>
    <row r="39" spans="1:14">
      <c r="A39">
        <v>16</v>
      </c>
      <c r="B39" t="s">
        <v>485</v>
      </c>
      <c r="C39" t="s">
        <v>1957</v>
      </c>
      <c r="D39" t="s">
        <v>486</v>
      </c>
      <c r="E39" t="s">
        <v>1746</v>
      </c>
      <c r="F39" t="s">
        <v>31</v>
      </c>
      <c r="G39">
        <v>13841.81</v>
      </c>
      <c r="H39">
        <v>14437.71</v>
      </c>
      <c r="I39">
        <v>0</v>
      </c>
      <c r="J39">
        <v>0</v>
      </c>
      <c r="K39" t="s">
        <v>1938</v>
      </c>
      <c r="L39" t="s">
        <v>1938</v>
      </c>
      <c r="M39" s="74">
        <v>595.89999999999964</v>
      </c>
      <c r="N39" s="74">
        <v>0</v>
      </c>
    </row>
    <row r="40" spans="1:14">
      <c r="A40">
        <v>17</v>
      </c>
      <c r="B40" t="s">
        <v>488</v>
      </c>
      <c r="C40" t="s">
        <v>1957</v>
      </c>
      <c r="D40" t="s">
        <v>481</v>
      </c>
      <c r="E40" t="s">
        <v>1903</v>
      </c>
      <c r="F40" t="s">
        <v>31</v>
      </c>
      <c r="G40">
        <v>0</v>
      </c>
      <c r="H40">
        <v>0</v>
      </c>
      <c r="I40">
        <v>14126.72</v>
      </c>
      <c r="J40">
        <v>14273.88</v>
      </c>
      <c r="K40" t="s">
        <v>1939</v>
      </c>
      <c r="L40" t="s">
        <v>1938</v>
      </c>
      <c r="M40" s="74">
        <v>0</v>
      </c>
      <c r="N40" s="74">
        <v>147.15999999999985</v>
      </c>
    </row>
    <row r="41" spans="1:14">
      <c r="A41">
        <v>18</v>
      </c>
      <c r="B41" t="s">
        <v>489</v>
      </c>
      <c r="C41" t="s">
        <v>1957</v>
      </c>
      <c r="D41" t="s">
        <v>481</v>
      </c>
      <c r="E41" t="s">
        <v>1903</v>
      </c>
      <c r="F41" t="s">
        <v>31</v>
      </c>
      <c r="G41">
        <v>0</v>
      </c>
      <c r="H41">
        <v>0</v>
      </c>
      <c r="I41">
        <v>14273.88</v>
      </c>
      <c r="J41">
        <v>16427.240000000002</v>
      </c>
      <c r="K41" t="s">
        <v>1939</v>
      </c>
      <c r="L41" t="s">
        <v>1938</v>
      </c>
      <c r="M41" s="74">
        <v>0</v>
      </c>
      <c r="N41" s="74">
        <v>2153.3600000000024</v>
      </c>
    </row>
    <row r="42" spans="1:14">
      <c r="A42">
        <v>19</v>
      </c>
      <c r="B42" t="s">
        <v>490</v>
      </c>
      <c r="C42" t="s">
        <v>1957</v>
      </c>
      <c r="D42" t="s">
        <v>491</v>
      </c>
      <c r="E42" t="s">
        <v>1746</v>
      </c>
      <c r="F42" t="s">
        <v>31</v>
      </c>
      <c r="G42">
        <v>15640.86</v>
      </c>
      <c r="H42">
        <v>15644.3</v>
      </c>
      <c r="I42">
        <v>0</v>
      </c>
      <c r="J42">
        <v>0</v>
      </c>
      <c r="K42" t="s">
        <v>1938</v>
      </c>
      <c r="L42" t="s">
        <v>1938</v>
      </c>
      <c r="M42" s="74">
        <v>3.4399999999986903</v>
      </c>
      <c r="N42" s="74">
        <v>0</v>
      </c>
    </row>
    <row r="43" spans="1:14">
      <c r="A43">
        <v>20</v>
      </c>
      <c r="B43" t="s">
        <v>490</v>
      </c>
      <c r="C43" t="s">
        <v>1957</v>
      </c>
      <c r="D43">
        <v>0</v>
      </c>
      <c r="E43" t="s">
        <v>1746</v>
      </c>
      <c r="F43" t="s">
        <v>31</v>
      </c>
      <c r="G43">
        <v>15685.31</v>
      </c>
      <c r="H43">
        <v>15735.29</v>
      </c>
      <c r="I43">
        <v>0</v>
      </c>
      <c r="J43">
        <v>0</v>
      </c>
      <c r="K43" t="s">
        <v>1938</v>
      </c>
      <c r="M43" s="74">
        <v>49.980000000001382</v>
      </c>
      <c r="N43" s="74">
        <v>0</v>
      </c>
    </row>
    <row r="44" spans="1:14">
      <c r="A44">
        <v>21</v>
      </c>
      <c r="B44" t="s">
        <v>493</v>
      </c>
      <c r="C44" t="s">
        <v>1957</v>
      </c>
      <c r="D44" t="s">
        <v>494</v>
      </c>
      <c r="E44" t="s">
        <v>1746</v>
      </c>
      <c r="F44" t="s">
        <v>31</v>
      </c>
      <c r="G44">
        <v>15644.3</v>
      </c>
      <c r="H44">
        <v>15685.31</v>
      </c>
      <c r="I44">
        <v>0</v>
      </c>
      <c r="J44">
        <v>0</v>
      </c>
      <c r="K44" t="s">
        <v>1938</v>
      </c>
      <c r="L44" t="s">
        <v>1938</v>
      </c>
      <c r="M44" s="74">
        <v>41.010000000000218</v>
      </c>
      <c r="N44" s="74">
        <v>0</v>
      </c>
    </row>
    <row r="45" spans="1:14">
      <c r="A45">
        <v>22</v>
      </c>
      <c r="B45" t="s">
        <v>496</v>
      </c>
      <c r="C45" t="s">
        <v>1957</v>
      </c>
      <c r="D45" t="s">
        <v>497</v>
      </c>
      <c r="E45" t="s">
        <v>1746</v>
      </c>
      <c r="F45" t="s">
        <v>31</v>
      </c>
      <c r="G45">
        <v>15735.29</v>
      </c>
      <c r="H45">
        <v>15791.21</v>
      </c>
      <c r="I45">
        <v>0</v>
      </c>
      <c r="J45">
        <v>0</v>
      </c>
      <c r="K45" t="s">
        <v>1938</v>
      </c>
      <c r="L45" t="s">
        <v>1938</v>
      </c>
      <c r="M45" s="74">
        <v>55.919999999998254</v>
      </c>
      <c r="N45" s="74">
        <v>0</v>
      </c>
    </row>
    <row r="46" spans="1:14">
      <c r="A46">
        <v>23</v>
      </c>
      <c r="B46" t="s">
        <v>499</v>
      </c>
      <c r="C46" t="s">
        <v>1957</v>
      </c>
      <c r="D46" t="s">
        <v>500</v>
      </c>
      <c r="E46" t="s">
        <v>1746</v>
      </c>
      <c r="F46" t="s">
        <v>31</v>
      </c>
      <c r="G46">
        <v>15828.3</v>
      </c>
      <c r="H46">
        <v>15845.85</v>
      </c>
      <c r="I46">
        <v>0</v>
      </c>
      <c r="J46">
        <v>0</v>
      </c>
      <c r="K46" t="s">
        <v>1938</v>
      </c>
      <c r="M46" s="74">
        <v>17.550000000001091</v>
      </c>
      <c r="N46" s="74">
        <v>0</v>
      </c>
    </row>
    <row r="47" spans="1:14">
      <c r="A47">
        <v>24</v>
      </c>
      <c r="B47" t="s">
        <v>501</v>
      </c>
      <c r="C47" t="s">
        <v>1957</v>
      </c>
      <c r="D47" t="s">
        <v>502</v>
      </c>
      <c r="E47" t="s">
        <v>1746</v>
      </c>
      <c r="F47" t="s">
        <v>31</v>
      </c>
      <c r="G47">
        <v>16231.62</v>
      </c>
      <c r="H47">
        <v>16282.28</v>
      </c>
      <c r="I47">
        <v>0</v>
      </c>
      <c r="J47">
        <v>0</v>
      </c>
      <c r="K47" t="s">
        <v>1938</v>
      </c>
      <c r="L47" t="s">
        <v>1938</v>
      </c>
      <c r="M47" s="74">
        <v>50.659999999999854</v>
      </c>
      <c r="N47" s="74">
        <v>0</v>
      </c>
    </row>
    <row r="48" spans="1:14">
      <c r="A48">
        <v>25</v>
      </c>
      <c r="B48" t="s">
        <v>504</v>
      </c>
      <c r="C48" t="s">
        <v>1957</v>
      </c>
      <c r="D48" t="s">
        <v>505</v>
      </c>
      <c r="E48" t="s">
        <v>1746</v>
      </c>
      <c r="F48" t="s">
        <v>31</v>
      </c>
      <c r="G48">
        <v>16282.28</v>
      </c>
      <c r="H48">
        <v>16393.05</v>
      </c>
      <c r="I48">
        <v>0</v>
      </c>
      <c r="J48">
        <v>0</v>
      </c>
      <c r="K48" t="s">
        <v>1938</v>
      </c>
      <c r="M48" s="74">
        <v>110.76999999999862</v>
      </c>
      <c r="N48" s="74">
        <v>0</v>
      </c>
    </row>
    <row r="49" spans="1:14">
      <c r="A49">
        <v>26</v>
      </c>
      <c r="B49" t="s">
        <v>506</v>
      </c>
      <c r="C49" t="s">
        <v>1957</v>
      </c>
      <c r="D49" t="s">
        <v>507</v>
      </c>
      <c r="E49" t="s">
        <v>1746</v>
      </c>
      <c r="F49" t="s">
        <v>31</v>
      </c>
      <c r="G49">
        <v>16444.2</v>
      </c>
      <c r="H49">
        <v>16495.560000000001</v>
      </c>
      <c r="I49">
        <v>16451.400000000001</v>
      </c>
      <c r="J49">
        <v>16511.3</v>
      </c>
      <c r="K49" t="s">
        <v>1938</v>
      </c>
      <c r="L49" t="s">
        <v>1938</v>
      </c>
      <c r="M49" s="74">
        <v>51.360000000000582</v>
      </c>
      <c r="N49" s="74">
        <v>59.899999999997817</v>
      </c>
    </row>
    <row r="50" spans="1:14">
      <c r="A50">
        <v>27</v>
      </c>
      <c r="B50" t="s">
        <v>509</v>
      </c>
      <c r="C50" t="s">
        <v>1957</v>
      </c>
      <c r="D50" t="s">
        <v>450</v>
      </c>
      <c r="E50" t="s">
        <v>1903</v>
      </c>
      <c r="F50" t="s">
        <v>31</v>
      </c>
      <c r="G50">
        <v>0</v>
      </c>
      <c r="H50">
        <v>0</v>
      </c>
      <c r="I50">
        <v>16534</v>
      </c>
      <c r="J50">
        <v>16993.55</v>
      </c>
      <c r="K50" t="s">
        <v>1939</v>
      </c>
      <c r="L50" t="s">
        <v>1938</v>
      </c>
      <c r="M50" s="74">
        <v>0</v>
      </c>
      <c r="N50" s="74">
        <v>459.54999999999927</v>
      </c>
    </row>
    <row r="51" spans="1:14">
      <c r="A51">
        <v>28</v>
      </c>
      <c r="B51" t="s">
        <v>510</v>
      </c>
      <c r="C51" t="s">
        <v>1957</v>
      </c>
      <c r="D51" t="s">
        <v>511</v>
      </c>
      <c r="E51" t="s">
        <v>1746</v>
      </c>
      <c r="F51" t="s">
        <v>31</v>
      </c>
      <c r="G51">
        <v>16641.2</v>
      </c>
      <c r="H51">
        <v>16693.599999999999</v>
      </c>
      <c r="I51">
        <v>16740</v>
      </c>
      <c r="J51">
        <v>16846.599999999999</v>
      </c>
      <c r="K51" t="s">
        <v>1938</v>
      </c>
      <c r="M51" s="74">
        <v>52.399999999997817</v>
      </c>
      <c r="N51" s="74">
        <v>106.59999999999854</v>
      </c>
    </row>
    <row r="52" spans="1:14">
      <c r="A52">
        <v>29</v>
      </c>
      <c r="B52" t="s">
        <v>513</v>
      </c>
      <c r="C52" t="s">
        <v>1957</v>
      </c>
      <c r="D52" t="s">
        <v>514</v>
      </c>
      <c r="E52" t="s">
        <v>1746</v>
      </c>
      <c r="F52" t="s">
        <v>31</v>
      </c>
      <c r="G52">
        <v>16846.599999999999</v>
      </c>
      <c r="H52">
        <v>16864</v>
      </c>
      <c r="I52">
        <v>0</v>
      </c>
      <c r="J52">
        <v>0</v>
      </c>
      <c r="K52" t="s">
        <v>1938</v>
      </c>
      <c r="M52" s="74">
        <v>17.400000000001455</v>
      </c>
      <c r="N52" s="74">
        <v>0</v>
      </c>
    </row>
    <row r="53" spans="1:14">
      <c r="A53">
        <v>30</v>
      </c>
      <c r="B53" t="s">
        <v>516</v>
      </c>
      <c r="C53" t="s">
        <v>1957</v>
      </c>
      <c r="D53" t="s">
        <v>517</v>
      </c>
      <c r="E53" t="s">
        <v>1746</v>
      </c>
      <c r="F53" t="s">
        <v>31</v>
      </c>
      <c r="G53">
        <v>16870</v>
      </c>
      <c r="H53">
        <v>16875</v>
      </c>
      <c r="I53">
        <v>0</v>
      </c>
      <c r="J53">
        <v>0</v>
      </c>
      <c r="K53" t="s">
        <v>1938</v>
      </c>
      <c r="M53" s="74">
        <v>5</v>
      </c>
      <c r="N53" s="74">
        <v>0</v>
      </c>
    </row>
    <row r="54" spans="1:14">
      <c r="A54">
        <v>31</v>
      </c>
      <c r="B54" t="s">
        <v>519</v>
      </c>
      <c r="C54" t="s">
        <v>1957</v>
      </c>
      <c r="D54" t="s">
        <v>517</v>
      </c>
      <c r="E54" t="s">
        <v>1746</v>
      </c>
      <c r="F54" t="s">
        <v>31</v>
      </c>
      <c r="G54">
        <v>16875</v>
      </c>
      <c r="H54">
        <v>16880</v>
      </c>
      <c r="I54">
        <v>0</v>
      </c>
      <c r="J54">
        <v>0</v>
      </c>
      <c r="K54" t="s">
        <v>1938</v>
      </c>
      <c r="M54" s="74">
        <v>5</v>
      </c>
      <c r="N54" s="74">
        <v>0</v>
      </c>
    </row>
    <row r="55" spans="1:14">
      <c r="A55">
        <v>32</v>
      </c>
      <c r="B55" t="s">
        <v>521</v>
      </c>
      <c r="C55" t="s">
        <v>1957</v>
      </c>
      <c r="D55" t="s">
        <v>514</v>
      </c>
      <c r="E55" t="s">
        <v>1746</v>
      </c>
      <c r="F55" t="s">
        <v>31</v>
      </c>
      <c r="G55">
        <v>16880</v>
      </c>
      <c r="H55">
        <v>16885</v>
      </c>
      <c r="I55">
        <v>0</v>
      </c>
      <c r="J55">
        <v>0</v>
      </c>
      <c r="K55" t="s">
        <v>1938</v>
      </c>
      <c r="M55" s="74">
        <v>5</v>
      </c>
      <c r="N55" s="74">
        <v>0</v>
      </c>
    </row>
    <row r="56" spans="1:14">
      <c r="A56">
        <v>33</v>
      </c>
      <c r="B56" t="s">
        <v>523</v>
      </c>
      <c r="C56" t="s">
        <v>1957</v>
      </c>
      <c r="D56" t="s">
        <v>524</v>
      </c>
      <c r="E56" t="s">
        <v>1746</v>
      </c>
      <c r="F56" t="s">
        <v>31</v>
      </c>
      <c r="G56">
        <v>16885</v>
      </c>
      <c r="H56">
        <v>16889.919999999998</v>
      </c>
      <c r="I56">
        <v>0</v>
      </c>
      <c r="J56">
        <v>0</v>
      </c>
      <c r="K56" t="s">
        <v>1938</v>
      </c>
      <c r="M56" s="74">
        <v>4.9199999999982538</v>
      </c>
      <c r="N56" s="74">
        <v>0</v>
      </c>
    </row>
    <row r="57" spans="1:14">
      <c r="A57">
        <v>34</v>
      </c>
      <c r="B57" t="s">
        <v>526</v>
      </c>
      <c r="C57" t="s">
        <v>1957</v>
      </c>
      <c r="D57" t="s">
        <v>524</v>
      </c>
      <c r="E57" t="s">
        <v>1746</v>
      </c>
      <c r="F57" t="s">
        <v>31</v>
      </c>
      <c r="G57">
        <v>16889.919999999998</v>
      </c>
      <c r="H57">
        <v>16894.919999999998</v>
      </c>
      <c r="I57">
        <v>0</v>
      </c>
      <c r="J57">
        <v>0</v>
      </c>
      <c r="K57" t="s">
        <v>1938</v>
      </c>
      <c r="M57" s="74">
        <v>5</v>
      </c>
      <c r="N57" s="74">
        <v>0</v>
      </c>
    </row>
    <row r="58" spans="1:14">
      <c r="A58">
        <v>35</v>
      </c>
      <c r="B58" t="s">
        <v>528</v>
      </c>
      <c r="C58" t="s">
        <v>1957</v>
      </c>
      <c r="D58" t="s">
        <v>524</v>
      </c>
      <c r="E58" t="s">
        <v>1746</v>
      </c>
      <c r="F58" t="s">
        <v>31</v>
      </c>
      <c r="G58">
        <v>16894.919999999998</v>
      </c>
      <c r="H58">
        <v>16899.919999999998</v>
      </c>
      <c r="I58">
        <v>0</v>
      </c>
      <c r="J58">
        <v>0</v>
      </c>
      <c r="K58" t="s">
        <v>1938</v>
      </c>
      <c r="M58" s="74">
        <v>5</v>
      </c>
      <c r="N58" s="74">
        <v>0</v>
      </c>
    </row>
    <row r="59" spans="1:14">
      <c r="A59">
        <v>36</v>
      </c>
      <c r="B59" t="s">
        <v>530</v>
      </c>
      <c r="C59" t="s">
        <v>1957</v>
      </c>
      <c r="D59" t="s">
        <v>524</v>
      </c>
      <c r="E59" t="s">
        <v>1746</v>
      </c>
      <c r="F59" t="s">
        <v>31</v>
      </c>
      <c r="G59">
        <v>16899.919999999998</v>
      </c>
      <c r="H59">
        <v>16904.919999999998</v>
      </c>
      <c r="I59">
        <v>0</v>
      </c>
      <c r="J59">
        <v>0</v>
      </c>
      <c r="K59" t="s">
        <v>1938</v>
      </c>
      <c r="M59" s="74">
        <v>5</v>
      </c>
      <c r="N59" s="74">
        <v>0</v>
      </c>
    </row>
    <row r="60" spans="1:14">
      <c r="A60">
        <v>37</v>
      </c>
      <c r="B60" t="s">
        <v>531</v>
      </c>
      <c r="C60" t="s">
        <v>1957</v>
      </c>
      <c r="D60" t="s">
        <v>524</v>
      </c>
      <c r="E60" t="s">
        <v>1746</v>
      </c>
      <c r="F60" t="s">
        <v>31</v>
      </c>
      <c r="G60">
        <v>16904.919999999998</v>
      </c>
      <c r="H60">
        <v>16909.919999999998</v>
      </c>
      <c r="I60">
        <v>0</v>
      </c>
      <c r="J60">
        <v>0</v>
      </c>
      <c r="K60" t="s">
        <v>1938</v>
      </c>
      <c r="M60" s="74">
        <v>5</v>
      </c>
      <c r="N60" s="74">
        <v>0</v>
      </c>
    </row>
    <row r="61" spans="1:14">
      <c r="A61">
        <v>38</v>
      </c>
      <c r="B61" t="s">
        <v>533</v>
      </c>
      <c r="C61" t="s">
        <v>1957</v>
      </c>
      <c r="D61" t="s">
        <v>517</v>
      </c>
      <c r="E61" t="s">
        <v>1746</v>
      </c>
      <c r="F61" t="s">
        <v>31</v>
      </c>
      <c r="G61">
        <v>16909.919999999998</v>
      </c>
      <c r="H61">
        <v>16914.740000000002</v>
      </c>
      <c r="I61">
        <v>0</v>
      </c>
      <c r="J61">
        <v>0</v>
      </c>
      <c r="K61" t="s">
        <v>1938</v>
      </c>
      <c r="M61" s="74">
        <v>4.8200000000033469</v>
      </c>
      <c r="N61" s="74">
        <v>0</v>
      </c>
    </row>
    <row r="62" spans="1:14">
      <c r="A62">
        <v>39</v>
      </c>
      <c r="B62" t="s">
        <v>535</v>
      </c>
      <c r="C62" t="s">
        <v>1957</v>
      </c>
      <c r="D62" t="s">
        <v>536</v>
      </c>
      <c r="E62" t="s">
        <v>1746</v>
      </c>
      <c r="F62" t="s">
        <v>31</v>
      </c>
      <c r="G62">
        <v>16914.740000000002</v>
      </c>
      <c r="H62">
        <v>16919.77</v>
      </c>
      <c r="I62">
        <v>0</v>
      </c>
      <c r="J62">
        <v>0</v>
      </c>
      <c r="K62" t="s">
        <v>1938</v>
      </c>
      <c r="M62" s="74">
        <v>5.0299999999988358</v>
      </c>
      <c r="N62" s="74">
        <v>0</v>
      </c>
    </row>
    <row r="63" spans="1:14">
      <c r="A63">
        <v>40</v>
      </c>
      <c r="B63" t="s">
        <v>538</v>
      </c>
      <c r="C63" t="s">
        <v>1957</v>
      </c>
      <c r="D63" t="s">
        <v>514</v>
      </c>
      <c r="E63" t="s">
        <v>1746</v>
      </c>
      <c r="F63" t="s">
        <v>31</v>
      </c>
      <c r="G63">
        <v>16919.77</v>
      </c>
      <c r="H63">
        <v>16924.41</v>
      </c>
      <c r="I63">
        <v>0</v>
      </c>
      <c r="J63">
        <v>0</v>
      </c>
      <c r="K63" t="s">
        <v>1938</v>
      </c>
      <c r="M63" s="74">
        <v>4.6399999999994179</v>
      </c>
      <c r="N63" s="74">
        <v>0</v>
      </c>
    </row>
    <row r="64" spans="1:14">
      <c r="A64">
        <v>41</v>
      </c>
      <c r="B64" t="s">
        <v>540</v>
      </c>
      <c r="C64" t="s">
        <v>1957</v>
      </c>
      <c r="D64" t="s">
        <v>514</v>
      </c>
      <c r="E64" t="s">
        <v>1746</v>
      </c>
      <c r="F64" t="s">
        <v>31</v>
      </c>
      <c r="G64">
        <v>16924.41</v>
      </c>
      <c r="H64">
        <v>16929.57</v>
      </c>
      <c r="I64">
        <v>0</v>
      </c>
      <c r="J64">
        <v>0</v>
      </c>
      <c r="K64" t="s">
        <v>1938</v>
      </c>
      <c r="M64" s="74">
        <v>5.1599999999998545</v>
      </c>
      <c r="N64" s="74">
        <v>0</v>
      </c>
    </row>
    <row r="65" spans="1:14">
      <c r="A65">
        <v>42</v>
      </c>
      <c r="B65" t="s">
        <v>542</v>
      </c>
      <c r="C65" t="s">
        <v>1957</v>
      </c>
      <c r="D65" t="s">
        <v>514</v>
      </c>
      <c r="E65" t="s">
        <v>1746</v>
      </c>
      <c r="F65" t="s">
        <v>31</v>
      </c>
      <c r="G65">
        <v>16929.57</v>
      </c>
      <c r="H65">
        <v>16934.07</v>
      </c>
      <c r="I65">
        <v>0</v>
      </c>
      <c r="J65">
        <v>0</v>
      </c>
      <c r="K65" t="s">
        <v>1938</v>
      </c>
      <c r="M65" s="74">
        <v>4.5</v>
      </c>
      <c r="N65" s="74">
        <v>0</v>
      </c>
    </row>
    <row r="66" spans="1:14">
      <c r="A66">
        <v>43</v>
      </c>
      <c r="B66" t="s">
        <v>543</v>
      </c>
      <c r="C66" t="s">
        <v>1957</v>
      </c>
      <c r="D66" t="s">
        <v>514</v>
      </c>
      <c r="E66" t="s">
        <v>1746</v>
      </c>
      <c r="F66" t="s">
        <v>31</v>
      </c>
      <c r="G66">
        <v>16934.07</v>
      </c>
      <c r="H66">
        <v>16940</v>
      </c>
      <c r="I66">
        <v>0</v>
      </c>
      <c r="J66">
        <v>0</v>
      </c>
      <c r="K66" t="s">
        <v>1938</v>
      </c>
      <c r="M66" s="74">
        <v>5.930000000000291</v>
      </c>
      <c r="N66" s="74">
        <v>0</v>
      </c>
    </row>
    <row r="67" spans="1:14">
      <c r="A67">
        <v>44</v>
      </c>
      <c r="B67" t="s">
        <v>545</v>
      </c>
      <c r="C67" t="s">
        <v>1957</v>
      </c>
      <c r="D67" t="s">
        <v>514</v>
      </c>
      <c r="E67" t="s">
        <v>1746</v>
      </c>
      <c r="F67" t="s">
        <v>31</v>
      </c>
      <c r="G67">
        <v>16940</v>
      </c>
      <c r="H67">
        <v>16946</v>
      </c>
      <c r="I67">
        <v>0</v>
      </c>
      <c r="J67">
        <v>0</v>
      </c>
      <c r="K67" t="s">
        <v>1938</v>
      </c>
      <c r="M67" s="74">
        <v>6</v>
      </c>
      <c r="N67" s="74">
        <v>0</v>
      </c>
    </row>
    <row r="68" spans="1:14">
      <c r="A68">
        <v>45</v>
      </c>
      <c r="B68" t="s">
        <v>547</v>
      </c>
      <c r="C68" t="s">
        <v>1957</v>
      </c>
      <c r="D68" t="s">
        <v>514</v>
      </c>
      <c r="E68" t="s">
        <v>1746</v>
      </c>
      <c r="F68" t="s">
        <v>31</v>
      </c>
      <c r="G68">
        <v>16946</v>
      </c>
      <c r="H68">
        <v>16951</v>
      </c>
      <c r="I68">
        <v>0</v>
      </c>
      <c r="J68">
        <v>0</v>
      </c>
      <c r="K68" t="s">
        <v>1938</v>
      </c>
      <c r="M68" s="74">
        <v>5</v>
      </c>
      <c r="N68" s="74">
        <v>0</v>
      </c>
    </row>
    <row r="69" spans="1:14">
      <c r="A69">
        <v>46</v>
      </c>
      <c r="B69" t="s">
        <v>549</v>
      </c>
      <c r="C69" t="s">
        <v>1957</v>
      </c>
      <c r="D69" t="s">
        <v>536</v>
      </c>
      <c r="E69" t="s">
        <v>1746</v>
      </c>
      <c r="F69" t="s">
        <v>31</v>
      </c>
      <c r="G69">
        <v>16951</v>
      </c>
      <c r="H69">
        <v>16956</v>
      </c>
      <c r="I69">
        <v>0</v>
      </c>
      <c r="J69">
        <v>0</v>
      </c>
      <c r="K69" t="s">
        <v>1938</v>
      </c>
      <c r="M69" s="74">
        <v>5</v>
      </c>
      <c r="N69" s="74">
        <v>0</v>
      </c>
    </row>
    <row r="70" spans="1:14">
      <c r="A70">
        <v>47</v>
      </c>
      <c r="B70" t="s">
        <v>51</v>
      </c>
      <c r="C70" t="s">
        <v>1957</v>
      </c>
      <c r="D70" t="s">
        <v>551</v>
      </c>
      <c r="E70" t="s">
        <v>20</v>
      </c>
      <c r="F70" t="s">
        <v>31</v>
      </c>
      <c r="G70">
        <v>16864</v>
      </c>
      <c r="H70">
        <v>16870</v>
      </c>
      <c r="I70">
        <v>0</v>
      </c>
      <c r="J70">
        <v>0</v>
      </c>
      <c r="K70" t="s">
        <v>1938</v>
      </c>
      <c r="M70" s="74">
        <v>6</v>
      </c>
      <c r="N70" s="74">
        <v>0</v>
      </c>
    </row>
    <row r="71" spans="1:14">
      <c r="A71">
        <v>48</v>
      </c>
      <c r="B71" t="s">
        <v>51</v>
      </c>
      <c r="C71" t="s">
        <v>1957</v>
      </c>
      <c r="D71">
        <v>0</v>
      </c>
      <c r="E71" t="s">
        <v>20</v>
      </c>
      <c r="F71" t="s">
        <v>31</v>
      </c>
      <c r="G71">
        <v>16956</v>
      </c>
      <c r="H71">
        <v>17018.2</v>
      </c>
      <c r="I71">
        <v>0</v>
      </c>
      <c r="J71">
        <v>0</v>
      </c>
      <c r="K71" t="s">
        <v>1938</v>
      </c>
      <c r="M71" s="74">
        <v>62.200000000000728</v>
      </c>
      <c r="N71" s="74">
        <v>0</v>
      </c>
    </row>
    <row r="72" spans="1:14">
      <c r="A72">
        <v>49</v>
      </c>
      <c r="B72" t="s">
        <v>553</v>
      </c>
      <c r="C72" t="s">
        <v>1957</v>
      </c>
      <c r="D72" t="s">
        <v>554</v>
      </c>
      <c r="E72" t="s">
        <v>1746</v>
      </c>
      <c r="F72" t="s">
        <v>31</v>
      </c>
      <c r="G72">
        <v>17018.2</v>
      </c>
      <c r="H72">
        <v>18567.23</v>
      </c>
      <c r="I72">
        <v>16995.55</v>
      </c>
      <c r="J72">
        <v>18808.2</v>
      </c>
      <c r="K72" t="s">
        <v>1938</v>
      </c>
      <c r="M72" s="74">
        <v>1549.0299999999988</v>
      </c>
      <c r="N72" s="74">
        <v>1812.6500000000015</v>
      </c>
    </row>
    <row r="73" spans="1:14">
      <c r="A73">
        <v>50</v>
      </c>
      <c r="B73" t="s">
        <v>556</v>
      </c>
      <c r="C73" t="s">
        <v>1957</v>
      </c>
      <c r="D73" t="s">
        <v>557</v>
      </c>
      <c r="E73" t="s">
        <v>1746</v>
      </c>
      <c r="F73" t="s">
        <v>31</v>
      </c>
      <c r="G73">
        <v>18567.23</v>
      </c>
      <c r="H73">
        <v>18955.98</v>
      </c>
      <c r="I73">
        <v>0</v>
      </c>
      <c r="J73">
        <v>0</v>
      </c>
      <c r="K73" t="s">
        <v>1938</v>
      </c>
      <c r="L73" t="s">
        <v>1938</v>
      </c>
      <c r="M73" s="74">
        <v>388.75</v>
      </c>
      <c r="N73" s="74">
        <v>0</v>
      </c>
    </row>
    <row r="74" spans="1:14">
      <c r="A74">
        <v>51</v>
      </c>
      <c r="B74" t="s">
        <v>559</v>
      </c>
      <c r="C74" t="s">
        <v>1957</v>
      </c>
      <c r="D74" t="s">
        <v>560</v>
      </c>
      <c r="E74" t="s">
        <v>1746</v>
      </c>
      <c r="F74" t="s">
        <v>31</v>
      </c>
      <c r="G74">
        <v>18860</v>
      </c>
      <c r="H74">
        <v>18935.36</v>
      </c>
      <c r="I74">
        <v>18808.189999999999</v>
      </c>
      <c r="J74">
        <v>18933.5</v>
      </c>
      <c r="K74" t="s">
        <v>1938</v>
      </c>
      <c r="M74" s="74">
        <v>75.360000000000582</v>
      </c>
      <c r="N74" s="74">
        <v>125.31000000000131</v>
      </c>
    </row>
    <row r="75" spans="1:14">
      <c r="A75">
        <v>52</v>
      </c>
      <c r="B75" t="s">
        <v>562</v>
      </c>
      <c r="C75" t="s">
        <v>1957</v>
      </c>
      <c r="D75" t="s">
        <v>563</v>
      </c>
      <c r="E75" t="s">
        <v>1746</v>
      </c>
      <c r="F75" t="s">
        <v>31</v>
      </c>
      <c r="G75">
        <v>18935.36</v>
      </c>
      <c r="H75">
        <v>18978.400000000001</v>
      </c>
      <c r="I75">
        <v>18933.5</v>
      </c>
      <c r="J75">
        <v>18984.330000000002</v>
      </c>
      <c r="K75" t="s">
        <v>1938</v>
      </c>
      <c r="M75" s="74">
        <v>43.040000000000873</v>
      </c>
      <c r="N75" s="74">
        <v>50.830000000001746</v>
      </c>
    </row>
    <row r="76" spans="1:14">
      <c r="A76">
        <v>53</v>
      </c>
      <c r="B76" t="s">
        <v>565</v>
      </c>
      <c r="C76" t="s">
        <v>1957</v>
      </c>
      <c r="D76" t="s">
        <v>566</v>
      </c>
      <c r="E76" t="s">
        <v>1903</v>
      </c>
      <c r="F76" t="s">
        <v>31</v>
      </c>
      <c r="G76">
        <v>0</v>
      </c>
      <c r="H76">
        <v>0</v>
      </c>
      <c r="I76">
        <v>18921.849999999999</v>
      </c>
      <c r="J76">
        <v>18941.59</v>
      </c>
      <c r="K76" t="s">
        <v>1939</v>
      </c>
      <c r="M76" s="74">
        <v>0</v>
      </c>
      <c r="N76" s="74">
        <v>19.740000000001601</v>
      </c>
    </row>
    <row r="77" spans="1:14">
      <c r="A77">
        <v>54</v>
      </c>
      <c r="B77" t="s">
        <v>567</v>
      </c>
      <c r="C77" t="s">
        <v>1957</v>
      </c>
      <c r="D77" t="s">
        <v>568</v>
      </c>
      <c r="E77" t="s">
        <v>1903</v>
      </c>
      <c r="F77" t="s">
        <v>31</v>
      </c>
      <c r="G77">
        <v>0</v>
      </c>
      <c r="H77">
        <v>0</v>
      </c>
      <c r="I77">
        <v>18932.599999999999</v>
      </c>
      <c r="J77">
        <v>18949.62</v>
      </c>
      <c r="K77" t="s">
        <v>1939</v>
      </c>
      <c r="M77" s="74">
        <v>0</v>
      </c>
      <c r="N77" s="74">
        <v>17.020000000000437</v>
      </c>
    </row>
    <row r="78" spans="1:14">
      <c r="A78">
        <v>55</v>
      </c>
      <c r="B78" t="s">
        <v>567</v>
      </c>
      <c r="C78" t="s">
        <v>1957</v>
      </c>
      <c r="D78">
        <v>0</v>
      </c>
      <c r="E78" t="s">
        <v>1903</v>
      </c>
      <c r="F78" t="s">
        <v>31</v>
      </c>
      <c r="G78">
        <v>0</v>
      </c>
      <c r="H78">
        <v>0</v>
      </c>
      <c r="I78">
        <v>18980</v>
      </c>
      <c r="J78">
        <v>18986.11</v>
      </c>
      <c r="K78" t="s">
        <v>1939</v>
      </c>
      <c r="M78" s="74">
        <v>0</v>
      </c>
      <c r="N78" s="74">
        <v>6.1100000000005821</v>
      </c>
    </row>
    <row r="79" spans="1:14">
      <c r="A79">
        <v>56</v>
      </c>
      <c r="B79" t="s">
        <v>569</v>
      </c>
      <c r="C79" t="s">
        <v>1957</v>
      </c>
      <c r="D79" t="s">
        <v>570</v>
      </c>
      <c r="E79" t="s">
        <v>1746</v>
      </c>
      <c r="F79" t="s">
        <v>31</v>
      </c>
      <c r="G79">
        <v>18955.169999999998</v>
      </c>
      <c r="H79">
        <v>19190</v>
      </c>
      <c r="I79">
        <v>0</v>
      </c>
      <c r="J79">
        <v>0</v>
      </c>
      <c r="K79" t="s">
        <v>1938</v>
      </c>
      <c r="M79" s="74">
        <v>234.83000000000175</v>
      </c>
      <c r="N79" s="74">
        <v>0</v>
      </c>
    </row>
    <row r="80" spans="1:14">
      <c r="A80">
        <v>57</v>
      </c>
      <c r="B80" t="s">
        <v>572</v>
      </c>
      <c r="C80" t="s">
        <v>1957</v>
      </c>
      <c r="D80" t="s">
        <v>573</v>
      </c>
      <c r="E80" t="s">
        <v>1903</v>
      </c>
      <c r="F80" t="s">
        <v>31</v>
      </c>
      <c r="G80">
        <v>0</v>
      </c>
      <c r="H80">
        <v>0</v>
      </c>
      <c r="I80">
        <v>18984.330000000002</v>
      </c>
      <c r="J80">
        <v>19140</v>
      </c>
      <c r="K80" t="s">
        <v>1939</v>
      </c>
      <c r="M80" s="74">
        <v>0</v>
      </c>
      <c r="N80" s="74">
        <v>155.66999999999825</v>
      </c>
    </row>
    <row r="81" spans="1:14">
      <c r="A81">
        <v>58</v>
      </c>
      <c r="B81" t="s">
        <v>67</v>
      </c>
      <c r="C81" t="s">
        <v>1957</v>
      </c>
      <c r="D81" t="s">
        <v>574</v>
      </c>
      <c r="E81" t="s">
        <v>56</v>
      </c>
      <c r="F81" t="s">
        <v>31</v>
      </c>
      <c r="G81">
        <v>19127.43</v>
      </c>
      <c r="H81">
        <v>19411.96</v>
      </c>
      <c r="I81">
        <v>19140</v>
      </c>
      <c r="J81">
        <v>19427.96</v>
      </c>
      <c r="K81" t="s">
        <v>1938</v>
      </c>
      <c r="M81" s="74">
        <v>284.52999999999884</v>
      </c>
      <c r="N81" s="74">
        <v>287.95999999999913</v>
      </c>
    </row>
    <row r="82" spans="1:14">
      <c r="A82">
        <v>59</v>
      </c>
      <c r="B82" t="s">
        <v>576</v>
      </c>
      <c r="C82" t="s">
        <v>1957</v>
      </c>
      <c r="D82" t="s">
        <v>577</v>
      </c>
      <c r="E82" t="s">
        <v>1746</v>
      </c>
      <c r="F82" t="s">
        <v>31</v>
      </c>
      <c r="G82">
        <v>19201.12</v>
      </c>
      <c r="H82">
        <v>19239.77</v>
      </c>
      <c r="I82">
        <v>0</v>
      </c>
      <c r="J82">
        <v>0</v>
      </c>
      <c r="K82" t="s">
        <v>1938</v>
      </c>
      <c r="L82" t="s">
        <v>1938</v>
      </c>
      <c r="M82" s="74">
        <v>38.650000000001455</v>
      </c>
      <c r="N82" s="74">
        <v>0</v>
      </c>
    </row>
    <row r="83" spans="1:14">
      <c r="A83">
        <v>60</v>
      </c>
      <c r="B83" t="s">
        <v>579</v>
      </c>
      <c r="C83" t="s">
        <v>1957</v>
      </c>
      <c r="D83" t="s">
        <v>580</v>
      </c>
      <c r="E83" t="s">
        <v>1746</v>
      </c>
      <c r="F83" t="s">
        <v>31</v>
      </c>
      <c r="G83">
        <v>19228.62</v>
      </c>
      <c r="H83">
        <v>19387.45</v>
      </c>
      <c r="I83">
        <v>0</v>
      </c>
      <c r="J83">
        <v>0</v>
      </c>
      <c r="K83" t="s">
        <v>1938</v>
      </c>
      <c r="L83" t="s">
        <v>1938</v>
      </c>
      <c r="M83" s="74">
        <v>158.83000000000175</v>
      </c>
      <c r="N83" s="74">
        <v>0</v>
      </c>
    </row>
    <row r="84" spans="1:14">
      <c r="A84">
        <v>61</v>
      </c>
      <c r="B84" t="s">
        <v>582</v>
      </c>
      <c r="C84" t="s">
        <v>1957</v>
      </c>
      <c r="D84" t="s">
        <v>583</v>
      </c>
      <c r="E84" t="s">
        <v>1746</v>
      </c>
      <c r="F84" t="s">
        <v>31</v>
      </c>
      <c r="G84">
        <v>19387.45</v>
      </c>
      <c r="H84">
        <v>19453.5</v>
      </c>
      <c r="I84">
        <v>0</v>
      </c>
      <c r="J84">
        <v>0</v>
      </c>
      <c r="K84" t="s">
        <v>1938</v>
      </c>
      <c r="L84" t="s">
        <v>1938</v>
      </c>
      <c r="M84" s="74">
        <v>66.049999999999272</v>
      </c>
      <c r="N84" s="74">
        <v>0</v>
      </c>
    </row>
    <row r="85" spans="1:14">
      <c r="A85">
        <v>62</v>
      </c>
      <c r="B85" t="s">
        <v>585</v>
      </c>
      <c r="C85" t="s">
        <v>1957</v>
      </c>
      <c r="D85" t="s">
        <v>586</v>
      </c>
      <c r="E85" t="s">
        <v>1903</v>
      </c>
      <c r="F85" t="s">
        <v>31</v>
      </c>
      <c r="G85">
        <v>0</v>
      </c>
      <c r="H85">
        <v>0</v>
      </c>
      <c r="I85">
        <v>19427.96</v>
      </c>
      <c r="J85">
        <v>19532.84</v>
      </c>
      <c r="K85" t="s">
        <v>1939</v>
      </c>
      <c r="M85" s="74">
        <v>0</v>
      </c>
      <c r="N85" s="74">
        <v>104.88000000000102</v>
      </c>
    </row>
    <row r="86" spans="1:14">
      <c r="A86">
        <v>63</v>
      </c>
      <c r="B86" t="s">
        <v>587</v>
      </c>
      <c r="C86" t="s">
        <v>1957</v>
      </c>
      <c r="D86" t="s">
        <v>588</v>
      </c>
      <c r="E86" t="s">
        <v>1746</v>
      </c>
      <c r="F86" t="s">
        <v>31</v>
      </c>
      <c r="G86">
        <v>19453.5</v>
      </c>
      <c r="H86">
        <v>19583.599999999999</v>
      </c>
      <c r="I86">
        <v>0</v>
      </c>
      <c r="J86">
        <v>0</v>
      </c>
      <c r="K86" t="s">
        <v>1938</v>
      </c>
      <c r="L86" t="s">
        <v>1938</v>
      </c>
      <c r="M86" s="74">
        <v>130.09999999999854</v>
      </c>
      <c r="N86" s="74">
        <v>0</v>
      </c>
    </row>
    <row r="87" spans="1:14">
      <c r="A87">
        <v>64</v>
      </c>
      <c r="B87" t="s">
        <v>590</v>
      </c>
      <c r="C87" t="s">
        <v>1957</v>
      </c>
      <c r="D87" t="s">
        <v>570</v>
      </c>
      <c r="E87" t="s">
        <v>1746</v>
      </c>
      <c r="F87" t="s">
        <v>31</v>
      </c>
      <c r="G87">
        <v>19592.75</v>
      </c>
      <c r="H87">
        <v>20102.78</v>
      </c>
      <c r="I87">
        <v>0</v>
      </c>
      <c r="J87">
        <v>0</v>
      </c>
      <c r="K87" t="s">
        <v>1938</v>
      </c>
      <c r="L87" t="s">
        <v>1938</v>
      </c>
      <c r="M87" s="74">
        <v>510.02999999999884</v>
      </c>
      <c r="N87" s="74">
        <v>0</v>
      </c>
    </row>
    <row r="88" spans="1:14">
      <c r="A88">
        <v>65</v>
      </c>
      <c r="B88" t="s">
        <v>590</v>
      </c>
      <c r="C88" t="s">
        <v>1957</v>
      </c>
      <c r="D88">
        <v>0</v>
      </c>
      <c r="E88" t="s">
        <v>1746</v>
      </c>
      <c r="F88" t="s">
        <v>31</v>
      </c>
      <c r="G88">
        <v>0</v>
      </c>
      <c r="H88">
        <v>0</v>
      </c>
      <c r="I88">
        <v>0</v>
      </c>
      <c r="J88">
        <v>0</v>
      </c>
      <c r="K88" t="s">
        <v>1938</v>
      </c>
      <c r="M88" s="74">
        <v>0</v>
      </c>
      <c r="N88" s="74">
        <v>0</v>
      </c>
    </row>
    <row r="89" spans="1:14">
      <c r="A89">
        <v>66</v>
      </c>
      <c r="B89" t="s">
        <v>592</v>
      </c>
      <c r="C89" t="s">
        <v>1957</v>
      </c>
      <c r="D89" t="s">
        <v>593</v>
      </c>
      <c r="E89" t="s">
        <v>1746</v>
      </c>
      <c r="F89" t="s">
        <v>31</v>
      </c>
      <c r="G89">
        <v>19854.78</v>
      </c>
      <c r="H89">
        <v>19988.599999999999</v>
      </c>
      <c r="I89">
        <v>19532.84</v>
      </c>
      <c r="J89">
        <v>20093.599999999999</v>
      </c>
      <c r="K89" t="s">
        <v>1938</v>
      </c>
      <c r="L89" t="s">
        <v>1938</v>
      </c>
      <c r="M89" s="74">
        <v>133.81999999999971</v>
      </c>
      <c r="N89" s="74">
        <v>560.7599999999984</v>
      </c>
    </row>
    <row r="90" spans="1:14">
      <c r="A90">
        <v>67</v>
      </c>
      <c r="B90" t="s">
        <v>595</v>
      </c>
      <c r="C90" t="s">
        <v>1957</v>
      </c>
      <c r="D90" t="s">
        <v>596</v>
      </c>
      <c r="E90" t="s">
        <v>1746</v>
      </c>
      <c r="F90" t="s">
        <v>31</v>
      </c>
      <c r="G90">
        <v>20114.169999999998</v>
      </c>
      <c r="H90">
        <v>20499.11</v>
      </c>
      <c r="I90">
        <v>20107.28</v>
      </c>
      <c r="J90">
        <v>20819</v>
      </c>
      <c r="K90" t="s">
        <v>1938</v>
      </c>
      <c r="L90" t="s">
        <v>1938</v>
      </c>
      <c r="M90" s="74">
        <v>384.94000000000233</v>
      </c>
      <c r="N90" s="74">
        <v>711.72000000000116</v>
      </c>
    </row>
    <row r="91" spans="1:14">
      <c r="A91">
        <v>68</v>
      </c>
      <c r="B91" t="s">
        <v>598</v>
      </c>
      <c r="C91" t="s">
        <v>1957</v>
      </c>
      <c r="D91" t="s">
        <v>599</v>
      </c>
      <c r="E91" t="s">
        <v>1746</v>
      </c>
      <c r="F91" t="s">
        <v>31</v>
      </c>
      <c r="G91">
        <v>20480.2</v>
      </c>
      <c r="H91">
        <v>20608.400000000001</v>
      </c>
      <c r="I91">
        <v>0</v>
      </c>
      <c r="J91">
        <v>0</v>
      </c>
      <c r="K91" t="s">
        <v>1938</v>
      </c>
      <c r="M91" s="74">
        <v>128.20000000000073</v>
      </c>
      <c r="N91" s="74">
        <v>0</v>
      </c>
    </row>
    <row r="92" spans="1:14">
      <c r="A92">
        <v>69</v>
      </c>
      <c r="B92" t="s">
        <v>601</v>
      </c>
      <c r="C92" t="s">
        <v>1957</v>
      </c>
      <c r="D92" t="s">
        <v>602</v>
      </c>
      <c r="E92" t="s">
        <v>1746</v>
      </c>
      <c r="F92" t="s">
        <v>31</v>
      </c>
      <c r="G92">
        <v>20554</v>
      </c>
      <c r="H92">
        <v>21063.599999999999</v>
      </c>
      <c r="I92">
        <v>0</v>
      </c>
      <c r="J92">
        <v>0</v>
      </c>
      <c r="K92" t="s">
        <v>1938</v>
      </c>
      <c r="L92" t="s">
        <v>1938</v>
      </c>
      <c r="M92" s="74">
        <v>509.59999999999854</v>
      </c>
      <c r="N92" s="74">
        <v>0</v>
      </c>
    </row>
    <row r="93" spans="1:14">
      <c r="A93">
        <v>70</v>
      </c>
      <c r="B93" t="s">
        <v>601</v>
      </c>
      <c r="C93" t="s">
        <v>1957</v>
      </c>
      <c r="D93">
        <v>0</v>
      </c>
      <c r="E93" t="s">
        <v>1746</v>
      </c>
      <c r="F93" t="s">
        <v>31</v>
      </c>
      <c r="G93">
        <v>21263.5</v>
      </c>
      <c r="H93">
        <v>21687.7</v>
      </c>
      <c r="I93">
        <v>0</v>
      </c>
      <c r="J93">
        <v>0</v>
      </c>
      <c r="K93" t="s">
        <v>1938</v>
      </c>
      <c r="M93" s="74">
        <v>424.20000000000073</v>
      </c>
      <c r="N93" s="74">
        <v>0</v>
      </c>
    </row>
    <row r="94" spans="1:14">
      <c r="A94">
        <v>71</v>
      </c>
      <c r="B94" t="s">
        <v>604</v>
      </c>
      <c r="C94" t="s">
        <v>1957</v>
      </c>
      <c r="D94" t="s">
        <v>450</v>
      </c>
      <c r="E94" t="s">
        <v>1903</v>
      </c>
      <c r="F94" t="s">
        <v>31</v>
      </c>
      <c r="G94">
        <v>21036</v>
      </c>
      <c r="H94">
        <v>21310.6</v>
      </c>
      <c r="I94">
        <v>20819</v>
      </c>
      <c r="J94">
        <v>21406.400000000001</v>
      </c>
      <c r="K94" t="s">
        <v>1939</v>
      </c>
      <c r="L94" t="s">
        <v>1938</v>
      </c>
      <c r="M94" s="74">
        <v>274.59999999999854</v>
      </c>
      <c r="N94" s="74">
        <v>587.40000000000146</v>
      </c>
    </row>
    <row r="95" spans="1:14">
      <c r="A95">
        <v>72</v>
      </c>
      <c r="B95" t="s">
        <v>605</v>
      </c>
      <c r="C95" t="s">
        <v>1957</v>
      </c>
      <c r="D95" t="s">
        <v>606</v>
      </c>
      <c r="E95" t="s">
        <v>1746</v>
      </c>
      <c r="F95" t="s">
        <v>31</v>
      </c>
      <c r="G95">
        <v>21427.83</v>
      </c>
      <c r="H95">
        <v>21883.27</v>
      </c>
      <c r="I95">
        <v>21406.400000000001</v>
      </c>
      <c r="J95">
        <v>21884.23</v>
      </c>
      <c r="K95" t="s">
        <v>1938</v>
      </c>
      <c r="M95" s="74">
        <v>455.43999999999869</v>
      </c>
      <c r="N95" s="74">
        <v>477.82999999999811</v>
      </c>
    </row>
    <row r="96" spans="1:14">
      <c r="A96">
        <v>73</v>
      </c>
      <c r="B96" t="s">
        <v>608</v>
      </c>
      <c r="C96" t="s">
        <v>1957</v>
      </c>
      <c r="D96" t="s">
        <v>609</v>
      </c>
      <c r="E96" t="s">
        <v>1746</v>
      </c>
      <c r="F96" t="s">
        <v>31</v>
      </c>
      <c r="G96">
        <v>21687.7</v>
      </c>
      <c r="H96">
        <v>22624.7</v>
      </c>
      <c r="I96">
        <v>0</v>
      </c>
      <c r="J96">
        <v>0</v>
      </c>
      <c r="K96" t="s">
        <v>1938</v>
      </c>
      <c r="L96" t="s">
        <v>1938</v>
      </c>
      <c r="M96" s="74">
        <v>937</v>
      </c>
      <c r="N96" s="74">
        <v>0</v>
      </c>
    </row>
    <row r="97" spans="1:14">
      <c r="A97">
        <v>74</v>
      </c>
      <c r="B97" t="s">
        <v>611</v>
      </c>
      <c r="C97" t="s">
        <v>1957</v>
      </c>
      <c r="D97" t="s">
        <v>612</v>
      </c>
      <c r="E97" t="s">
        <v>1746</v>
      </c>
      <c r="F97" t="s">
        <v>31</v>
      </c>
      <c r="G97">
        <v>0</v>
      </c>
      <c r="H97">
        <v>0</v>
      </c>
      <c r="I97">
        <v>21884.23</v>
      </c>
      <c r="J97">
        <v>22623.83</v>
      </c>
      <c r="K97" t="s">
        <v>1938</v>
      </c>
      <c r="M97" s="74">
        <v>0</v>
      </c>
      <c r="N97" s="74">
        <v>739.60000000000218</v>
      </c>
    </row>
    <row r="98" spans="1:14">
      <c r="A98">
        <v>75</v>
      </c>
      <c r="B98" t="s">
        <v>614</v>
      </c>
      <c r="C98" t="s">
        <v>1957</v>
      </c>
      <c r="D98" t="s">
        <v>615</v>
      </c>
      <c r="E98" t="s">
        <v>1746</v>
      </c>
      <c r="F98" t="s">
        <v>31</v>
      </c>
      <c r="G98">
        <v>22624.7</v>
      </c>
      <c r="H98">
        <v>22678.7</v>
      </c>
      <c r="I98">
        <v>0</v>
      </c>
      <c r="J98">
        <v>0</v>
      </c>
      <c r="K98" t="s">
        <v>1938</v>
      </c>
      <c r="M98" s="74">
        <v>54</v>
      </c>
      <c r="N98" s="74">
        <v>0</v>
      </c>
    </row>
    <row r="99" spans="1:14">
      <c r="A99">
        <v>76</v>
      </c>
      <c r="B99" t="s">
        <v>617</v>
      </c>
      <c r="C99" t="s">
        <v>1957</v>
      </c>
      <c r="D99" t="s">
        <v>618</v>
      </c>
      <c r="E99" t="s">
        <v>1746</v>
      </c>
      <c r="F99" t="s">
        <v>31</v>
      </c>
      <c r="G99">
        <v>22687.200000000001</v>
      </c>
      <c r="H99">
        <v>22729.15</v>
      </c>
      <c r="I99">
        <v>0</v>
      </c>
      <c r="J99">
        <v>0</v>
      </c>
      <c r="K99" t="s">
        <v>1938</v>
      </c>
      <c r="L99" t="s">
        <v>1938</v>
      </c>
      <c r="M99" s="74">
        <v>41.950000000000728</v>
      </c>
      <c r="N99" s="74">
        <v>0</v>
      </c>
    </row>
    <row r="100" spans="1:14">
      <c r="A100">
        <v>77</v>
      </c>
      <c r="B100" t="s">
        <v>620</v>
      </c>
      <c r="C100" t="s">
        <v>1957</v>
      </c>
      <c r="D100" t="s">
        <v>621</v>
      </c>
      <c r="E100" t="s">
        <v>1746</v>
      </c>
      <c r="F100" t="s">
        <v>31</v>
      </c>
      <c r="G100">
        <v>22729.15</v>
      </c>
      <c r="H100">
        <v>22762.799999999999</v>
      </c>
      <c r="I100">
        <v>0</v>
      </c>
      <c r="J100">
        <v>0</v>
      </c>
      <c r="K100" t="s">
        <v>1938</v>
      </c>
      <c r="M100" s="74">
        <v>33.649999999997817</v>
      </c>
      <c r="N100" s="74">
        <v>0</v>
      </c>
    </row>
    <row r="101" spans="1:14">
      <c r="A101">
        <v>78</v>
      </c>
      <c r="B101" t="s">
        <v>623</v>
      </c>
      <c r="C101" t="s">
        <v>1957</v>
      </c>
      <c r="D101" t="s">
        <v>624</v>
      </c>
      <c r="E101" t="s">
        <v>1746</v>
      </c>
      <c r="F101" t="s">
        <v>31</v>
      </c>
      <c r="G101">
        <v>22762.799999999999</v>
      </c>
      <c r="H101">
        <v>22782.75</v>
      </c>
      <c r="I101">
        <v>0</v>
      </c>
      <c r="J101">
        <v>0</v>
      </c>
      <c r="K101" t="s">
        <v>1938</v>
      </c>
      <c r="L101" t="s">
        <v>1938</v>
      </c>
      <c r="M101" s="74">
        <v>19.950000000000728</v>
      </c>
      <c r="N101" s="74">
        <v>0</v>
      </c>
    </row>
    <row r="102" spans="1:14">
      <c r="A102">
        <v>79</v>
      </c>
      <c r="B102" t="s">
        <v>626</v>
      </c>
      <c r="C102" t="s">
        <v>1957</v>
      </c>
      <c r="D102" t="s">
        <v>627</v>
      </c>
      <c r="E102" t="s">
        <v>1746</v>
      </c>
      <c r="F102" t="s">
        <v>31</v>
      </c>
      <c r="G102">
        <v>22623.83</v>
      </c>
      <c r="H102">
        <v>24178.35</v>
      </c>
      <c r="I102">
        <v>0</v>
      </c>
      <c r="J102">
        <v>0</v>
      </c>
      <c r="K102" t="s">
        <v>1938</v>
      </c>
      <c r="M102" s="74">
        <v>1554.5199999999968</v>
      </c>
      <c r="N102" s="74">
        <v>0</v>
      </c>
    </row>
    <row r="103" spans="1:14">
      <c r="A103">
        <v>80</v>
      </c>
      <c r="B103" t="s">
        <v>629</v>
      </c>
      <c r="C103" t="s">
        <v>1957</v>
      </c>
      <c r="D103" t="s">
        <v>627</v>
      </c>
      <c r="E103" t="s">
        <v>1903</v>
      </c>
      <c r="F103" t="s">
        <v>31</v>
      </c>
      <c r="G103">
        <v>0</v>
      </c>
      <c r="H103">
        <v>0</v>
      </c>
      <c r="I103">
        <v>22623.83</v>
      </c>
      <c r="J103">
        <v>24178.22</v>
      </c>
      <c r="K103" t="s">
        <v>1939</v>
      </c>
      <c r="M103" s="74">
        <v>0</v>
      </c>
      <c r="N103" s="74">
        <v>1554.3899999999994</v>
      </c>
    </row>
    <row r="104" spans="1:14">
      <c r="A104">
        <v>81</v>
      </c>
      <c r="B104" t="s">
        <v>54</v>
      </c>
      <c r="C104" t="s">
        <v>1957</v>
      </c>
      <c r="D104" t="s">
        <v>630</v>
      </c>
      <c r="E104" t="s">
        <v>1746</v>
      </c>
      <c r="F104" t="s">
        <v>31</v>
      </c>
      <c r="G104">
        <v>22782.75</v>
      </c>
      <c r="H104">
        <v>24381</v>
      </c>
      <c r="I104">
        <v>0</v>
      </c>
      <c r="J104">
        <v>0</v>
      </c>
      <c r="K104" t="s">
        <v>1938</v>
      </c>
      <c r="L104" t="s">
        <v>1938</v>
      </c>
      <c r="M104" s="74">
        <v>1598.25</v>
      </c>
      <c r="N104" s="74">
        <v>0</v>
      </c>
    </row>
    <row r="105" spans="1:14">
      <c r="A105">
        <v>82</v>
      </c>
      <c r="B105" t="s">
        <v>632</v>
      </c>
      <c r="C105" t="s">
        <v>1957</v>
      </c>
      <c r="D105" t="s">
        <v>633</v>
      </c>
      <c r="E105" t="s">
        <v>1746</v>
      </c>
      <c r="F105" t="s">
        <v>31</v>
      </c>
      <c r="G105">
        <v>0</v>
      </c>
      <c r="H105">
        <v>0</v>
      </c>
      <c r="I105">
        <v>24178.35</v>
      </c>
      <c r="J105">
        <v>24307</v>
      </c>
      <c r="K105" t="s">
        <v>1938</v>
      </c>
      <c r="L105" t="s">
        <v>1938</v>
      </c>
      <c r="M105" s="74">
        <v>0</v>
      </c>
      <c r="N105" s="74">
        <v>128.65000000000146</v>
      </c>
    </row>
    <row r="106" spans="1:14">
      <c r="A106">
        <v>83</v>
      </c>
      <c r="B106" t="s">
        <v>57</v>
      </c>
      <c r="C106" t="s">
        <v>1957</v>
      </c>
      <c r="D106" t="s">
        <v>635</v>
      </c>
      <c r="E106" t="s">
        <v>56</v>
      </c>
      <c r="F106" t="s">
        <v>31</v>
      </c>
      <c r="G106">
        <v>0</v>
      </c>
      <c r="H106">
        <v>0</v>
      </c>
      <c r="I106">
        <v>24313.5</v>
      </c>
      <c r="J106">
        <v>24419.5</v>
      </c>
      <c r="K106" t="s">
        <v>1938</v>
      </c>
      <c r="M106" s="74">
        <v>0</v>
      </c>
      <c r="N106" s="74">
        <v>106</v>
      </c>
    </row>
    <row r="107" spans="1:14">
      <c r="A107">
        <v>84</v>
      </c>
      <c r="B107" t="s">
        <v>59</v>
      </c>
      <c r="C107" t="s">
        <v>1957</v>
      </c>
      <c r="D107" t="s">
        <v>637</v>
      </c>
      <c r="E107" t="s">
        <v>56</v>
      </c>
      <c r="F107" t="s">
        <v>31</v>
      </c>
      <c r="G107">
        <v>0</v>
      </c>
      <c r="H107">
        <v>0</v>
      </c>
      <c r="I107">
        <v>24419.5</v>
      </c>
      <c r="J107">
        <v>24549.8</v>
      </c>
      <c r="K107" t="s">
        <v>1938</v>
      </c>
      <c r="M107" s="74">
        <v>0</v>
      </c>
      <c r="N107" s="74">
        <v>130.29999999999927</v>
      </c>
    </row>
    <row r="108" spans="1:14">
      <c r="A108">
        <v>85</v>
      </c>
      <c r="B108" t="s">
        <v>49</v>
      </c>
      <c r="C108" t="s">
        <v>1957</v>
      </c>
      <c r="D108" t="s">
        <v>639</v>
      </c>
      <c r="E108" t="s">
        <v>30</v>
      </c>
      <c r="F108" t="s">
        <v>31</v>
      </c>
      <c r="G108">
        <v>0</v>
      </c>
      <c r="H108">
        <v>0</v>
      </c>
      <c r="I108">
        <v>24574.63</v>
      </c>
      <c r="J108">
        <v>24893.919999999998</v>
      </c>
      <c r="K108" t="s">
        <v>1938</v>
      </c>
      <c r="M108" s="74">
        <v>0</v>
      </c>
      <c r="N108" s="74">
        <v>319.28999999999724</v>
      </c>
    </row>
    <row r="109" spans="1:14">
      <c r="A109">
        <v>86</v>
      </c>
      <c r="B109" t="s">
        <v>641</v>
      </c>
      <c r="C109" t="s">
        <v>1957</v>
      </c>
      <c r="D109" t="s">
        <v>627</v>
      </c>
      <c r="E109" t="s">
        <v>1746</v>
      </c>
      <c r="F109" t="s">
        <v>31</v>
      </c>
      <c r="G109">
        <v>24381</v>
      </c>
      <c r="H109">
        <v>24908</v>
      </c>
      <c r="I109">
        <v>24375.94</v>
      </c>
      <c r="J109">
        <v>24896.92</v>
      </c>
      <c r="K109" t="s">
        <v>1938</v>
      </c>
      <c r="L109" t="s">
        <v>1938</v>
      </c>
      <c r="M109" s="74">
        <v>527</v>
      </c>
      <c r="N109" s="74">
        <v>520.97999999999956</v>
      </c>
    </row>
    <row r="110" spans="1:14">
      <c r="A110">
        <v>87</v>
      </c>
      <c r="B110" t="s">
        <v>643</v>
      </c>
      <c r="C110" t="s">
        <v>1957</v>
      </c>
      <c r="D110" t="s">
        <v>627</v>
      </c>
      <c r="E110" t="s">
        <v>1746</v>
      </c>
      <c r="F110" t="s">
        <v>31</v>
      </c>
      <c r="G110">
        <v>24908</v>
      </c>
      <c r="H110">
        <v>26920.54</v>
      </c>
      <c r="I110">
        <v>24896.91</v>
      </c>
      <c r="J110">
        <v>26911.71</v>
      </c>
      <c r="K110" t="s">
        <v>1938</v>
      </c>
      <c r="L110" t="s">
        <v>1938</v>
      </c>
      <c r="M110" s="74">
        <v>2012.5400000000009</v>
      </c>
      <c r="N110" s="74">
        <v>2014.7999999999993</v>
      </c>
    </row>
    <row r="111" spans="1:14">
      <c r="A111">
        <v>88</v>
      </c>
      <c r="B111" t="s">
        <v>645</v>
      </c>
      <c r="C111" t="s">
        <v>1957</v>
      </c>
      <c r="D111" t="s">
        <v>646</v>
      </c>
      <c r="E111" t="s">
        <v>1746</v>
      </c>
      <c r="F111" t="s">
        <v>31</v>
      </c>
      <c r="G111">
        <v>0</v>
      </c>
      <c r="H111">
        <v>0</v>
      </c>
      <c r="I111">
        <v>24893.919999999998</v>
      </c>
      <c r="J111">
        <v>26223.53</v>
      </c>
      <c r="K111" t="s">
        <v>1938</v>
      </c>
      <c r="M111" s="74">
        <v>0</v>
      </c>
      <c r="N111" s="74">
        <v>1329.6100000000006</v>
      </c>
    </row>
    <row r="112" spans="1:14">
      <c r="A112">
        <v>89</v>
      </c>
      <c r="B112" t="s">
        <v>648</v>
      </c>
      <c r="C112" t="s">
        <v>1957</v>
      </c>
      <c r="D112" t="s">
        <v>649</v>
      </c>
      <c r="E112" t="s">
        <v>1746</v>
      </c>
      <c r="F112" t="s">
        <v>31</v>
      </c>
      <c r="G112">
        <v>0</v>
      </c>
      <c r="H112">
        <v>0</v>
      </c>
      <c r="I112">
        <v>26223.53</v>
      </c>
      <c r="J112">
        <v>26318.23</v>
      </c>
      <c r="K112" t="s">
        <v>1938</v>
      </c>
      <c r="M112" s="74">
        <v>0</v>
      </c>
      <c r="N112" s="74">
        <v>94.700000000000728</v>
      </c>
    </row>
    <row r="113" spans="1:14">
      <c r="A113">
        <v>90</v>
      </c>
      <c r="B113" t="s">
        <v>651</v>
      </c>
      <c r="C113" t="s">
        <v>1957</v>
      </c>
      <c r="D113" t="s">
        <v>652</v>
      </c>
      <c r="E113" t="s">
        <v>1746</v>
      </c>
      <c r="F113" t="s">
        <v>31</v>
      </c>
      <c r="G113">
        <v>0</v>
      </c>
      <c r="H113">
        <v>0</v>
      </c>
      <c r="I113">
        <v>26318.23</v>
      </c>
      <c r="J113">
        <v>26617.38</v>
      </c>
      <c r="K113" t="s">
        <v>1938</v>
      </c>
      <c r="M113" s="74">
        <v>0</v>
      </c>
      <c r="N113" s="74">
        <v>299.15000000000146</v>
      </c>
    </row>
    <row r="114" spans="1:14">
      <c r="A114">
        <v>91</v>
      </c>
      <c r="B114" t="s">
        <v>654</v>
      </c>
      <c r="C114" t="s">
        <v>1957</v>
      </c>
      <c r="D114" t="s">
        <v>655</v>
      </c>
      <c r="E114" t="s">
        <v>1746</v>
      </c>
      <c r="F114" t="s">
        <v>31</v>
      </c>
      <c r="G114">
        <v>0</v>
      </c>
      <c r="H114">
        <v>0</v>
      </c>
      <c r="I114">
        <v>26617.38</v>
      </c>
      <c r="J114">
        <v>26921.42</v>
      </c>
      <c r="K114" t="s">
        <v>1938</v>
      </c>
      <c r="M114" s="74">
        <v>0</v>
      </c>
      <c r="N114" s="74">
        <v>304.03999999999724</v>
      </c>
    </row>
    <row r="115" spans="1:14">
      <c r="A115">
        <v>92</v>
      </c>
      <c r="B115" t="s">
        <v>657</v>
      </c>
      <c r="C115" t="s">
        <v>1957</v>
      </c>
      <c r="D115" t="s">
        <v>658</v>
      </c>
      <c r="E115" t="s">
        <v>1746</v>
      </c>
      <c r="F115" t="s">
        <v>31</v>
      </c>
      <c r="G115">
        <v>0</v>
      </c>
      <c r="H115">
        <v>0</v>
      </c>
      <c r="I115">
        <v>26921.42</v>
      </c>
      <c r="J115">
        <v>27766.5</v>
      </c>
      <c r="K115" t="s">
        <v>1938</v>
      </c>
      <c r="L115" t="s">
        <v>1938</v>
      </c>
      <c r="M115" s="74">
        <v>0</v>
      </c>
      <c r="N115" s="74">
        <v>845.08000000000175</v>
      </c>
    </row>
    <row r="116" spans="1:14">
      <c r="A116">
        <v>93</v>
      </c>
      <c r="B116" t="s">
        <v>660</v>
      </c>
      <c r="C116" t="s">
        <v>1957</v>
      </c>
      <c r="D116" t="s">
        <v>661</v>
      </c>
      <c r="E116" t="s">
        <v>1746</v>
      </c>
      <c r="F116" t="s">
        <v>31</v>
      </c>
      <c r="G116">
        <v>0</v>
      </c>
      <c r="H116">
        <v>0</v>
      </c>
      <c r="I116">
        <v>27766.5</v>
      </c>
      <c r="J116">
        <v>27836.81</v>
      </c>
      <c r="K116" t="s">
        <v>1938</v>
      </c>
      <c r="L116" t="s">
        <v>1938</v>
      </c>
      <c r="M116" s="74">
        <v>0</v>
      </c>
      <c r="N116" s="74">
        <v>70.31000000000131</v>
      </c>
    </row>
    <row r="117" spans="1:14">
      <c r="A117">
        <v>94</v>
      </c>
      <c r="B117" t="s">
        <v>663</v>
      </c>
      <c r="C117" t="s">
        <v>1957</v>
      </c>
      <c r="D117" t="s">
        <v>664</v>
      </c>
      <c r="E117" t="s">
        <v>1746</v>
      </c>
      <c r="F117" t="s">
        <v>31</v>
      </c>
      <c r="G117">
        <v>0</v>
      </c>
      <c r="H117">
        <v>0</v>
      </c>
      <c r="I117">
        <v>27836.81</v>
      </c>
      <c r="J117">
        <v>27983.69</v>
      </c>
      <c r="K117" t="s">
        <v>1938</v>
      </c>
      <c r="M117" s="74">
        <v>0</v>
      </c>
      <c r="N117" s="74">
        <v>146.87999999999738</v>
      </c>
    </row>
    <row r="118" spans="1:14">
      <c r="A118">
        <v>95</v>
      </c>
      <c r="B118" t="s">
        <v>666</v>
      </c>
      <c r="C118" t="s">
        <v>1957</v>
      </c>
      <c r="D118" t="s">
        <v>627</v>
      </c>
      <c r="E118" t="s">
        <v>1746</v>
      </c>
      <c r="F118" t="s">
        <v>31</v>
      </c>
      <c r="G118">
        <v>26920.54</v>
      </c>
      <c r="H118">
        <v>27951.200000000001</v>
      </c>
      <c r="I118">
        <v>26911.71</v>
      </c>
      <c r="J118">
        <v>27935.88</v>
      </c>
      <c r="K118" t="s">
        <v>1938</v>
      </c>
      <c r="L118" t="s">
        <v>1938</v>
      </c>
      <c r="M118" s="74">
        <v>1030.6599999999999</v>
      </c>
      <c r="N118" s="74">
        <v>1024.1700000000019</v>
      </c>
    </row>
    <row r="119" spans="1:14">
      <c r="A119">
        <v>96</v>
      </c>
      <c r="B119" t="s">
        <v>668</v>
      </c>
      <c r="C119" t="s">
        <v>1957</v>
      </c>
      <c r="D119" t="s">
        <v>669</v>
      </c>
      <c r="E119" t="s">
        <v>1746</v>
      </c>
      <c r="F119" t="s">
        <v>31</v>
      </c>
      <c r="G119">
        <v>27951.15</v>
      </c>
      <c r="H119">
        <v>28148.31</v>
      </c>
      <c r="I119">
        <v>27936.05</v>
      </c>
      <c r="J119">
        <v>28134.7</v>
      </c>
      <c r="K119" t="s">
        <v>1938</v>
      </c>
      <c r="M119" s="74">
        <v>197.15999999999985</v>
      </c>
      <c r="N119" s="74">
        <v>198.65000000000146</v>
      </c>
    </row>
    <row r="120" spans="1:14">
      <c r="A120">
        <v>97</v>
      </c>
      <c r="B120" t="s">
        <v>671</v>
      </c>
      <c r="C120" t="s">
        <v>1957</v>
      </c>
      <c r="D120" t="s">
        <v>672</v>
      </c>
      <c r="E120" t="s">
        <v>1746</v>
      </c>
      <c r="F120" t="s">
        <v>31</v>
      </c>
      <c r="G120">
        <v>0</v>
      </c>
      <c r="H120">
        <v>0</v>
      </c>
      <c r="I120">
        <v>27983.69</v>
      </c>
      <c r="J120">
        <v>28203.69</v>
      </c>
      <c r="K120" t="s">
        <v>1938</v>
      </c>
      <c r="M120" s="74">
        <v>0</v>
      </c>
      <c r="N120" s="74">
        <v>220</v>
      </c>
    </row>
    <row r="121" spans="1:14">
      <c r="A121">
        <v>98</v>
      </c>
      <c r="B121" t="s">
        <v>674</v>
      </c>
      <c r="C121" t="s">
        <v>1957</v>
      </c>
      <c r="D121" t="s">
        <v>675</v>
      </c>
      <c r="E121" t="s">
        <v>1746</v>
      </c>
      <c r="F121" t="s">
        <v>31</v>
      </c>
      <c r="G121">
        <v>28148.32</v>
      </c>
      <c r="H121">
        <v>28200.85</v>
      </c>
      <c r="I121">
        <v>28135.55</v>
      </c>
      <c r="J121">
        <v>28184.95</v>
      </c>
      <c r="K121" t="s">
        <v>1938</v>
      </c>
      <c r="L121" t="s">
        <v>1938</v>
      </c>
      <c r="M121" s="74">
        <v>52.529999999998836</v>
      </c>
      <c r="N121" s="74">
        <v>49.400000000001455</v>
      </c>
    </row>
    <row r="122" spans="1:14">
      <c r="A122">
        <v>99</v>
      </c>
      <c r="B122" t="s">
        <v>677</v>
      </c>
      <c r="C122" t="s">
        <v>1957</v>
      </c>
      <c r="D122" t="s">
        <v>678</v>
      </c>
      <c r="E122" t="s">
        <v>1746</v>
      </c>
      <c r="F122" t="s">
        <v>31</v>
      </c>
      <c r="G122">
        <v>28200.86</v>
      </c>
      <c r="H122">
        <v>28216.86</v>
      </c>
      <c r="I122">
        <v>28184.95</v>
      </c>
      <c r="J122">
        <v>28200.95</v>
      </c>
      <c r="K122" t="s">
        <v>1938</v>
      </c>
      <c r="M122" s="74">
        <v>16</v>
      </c>
      <c r="N122" s="74">
        <v>16</v>
      </c>
    </row>
    <row r="123" spans="1:14">
      <c r="A123">
        <v>100</v>
      </c>
      <c r="B123" t="s">
        <v>680</v>
      </c>
      <c r="C123" t="s">
        <v>1957</v>
      </c>
      <c r="D123" t="s">
        <v>678</v>
      </c>
      <c r="E123" t="s">
        <v>1746</v>
      </c>
      <c r="F123" t="s">
        <v>31</v>
      </c>
      <c r="G123">
        <v>28216.86</v>
      </c>
      <c r="H123">
        <v>28343.71</v>
      </c>
      <c r="I123">
        <v>28200.95</v>
      </c>
      <c r="J123">
        <v>28330</v>
      </c>
      <c r="K123" t="s">
        <v>1938</v>
      </c>
      <c r="M123" s="74">
        <v>126.84999999999854</v>
      </c>
      <c r="N123" s="74">
        <v>129.04999999999927</v>
      </c>
    </row>
    <row r="124" spans="1:14">
      <c r="A124">
        <v>101</v>
      </c>
      <c r="B124" t="s">
        <v>682</v>
      </c>
      <c r="C124" t="s">
        <v>1957</v>
      </c>
      <c r="D124" t="s">
        <v>450</v>
      </c>
      <c r="E124" t="s">
        <v>1903</v>
      </c>
      <c r="F124" t="s">
        <v>31</v>
      </c>
      <c r="G124">
        <v>0</v>
      </c>
      <c r="H124">
        <v>0</v>
      </c>
      <c r="I124">
        <v>28203.69</v>
      </c>
      <c r="J124">
        <v>28428.47</v>
      </c>
      <c r="K124" t="s">
        <v>1939</v>
      </c>
      <c r="L124" t="s">
        <v>1938</v>
      </c>
      <c r="M124" s="74">
        <v>0</v>
      </c>
      <c r="N124" s="74">
        <v>224.78000000000247</v>
      </c>
    </row>
    <row r="125" spans="1:14">
      <c r="A125">
        <v>102</v>
      </c>
      <c r="B125" t="s">
        <v>683</v>
      </c>
      <c r="C125" t="s">
        <v>1957</v>
      </c>
      <c r="D125" t="s">
        <v>684</v>
      </c>
      <c r="E125" t="s">
        <v>1746</v>
      </c>
      <c r="F125" t="s">
        <v>31</v>
      </c>
      <c r="G125">
        <v>28330</v>
      </c>
      <c r="H125">
        <v>28370</v>
      </c>
      <c r="I125">
        <v>0</v>
      </c>
      <c r="J125">
        <v>0</v>
      </c>
      <c r="K125" t="s">
        <v>1938</v>
      </c>
      <c r="M125" s="74">
        <v>40</v>
      </c>
      <c r="N125" s="74">
        <v>0</v>
      </c>
    </row>
    <row r="126" spans="1:14">
      <c r="A126">
        <v>103</v>
      </c>
      <c r="B126" t="s">
        <v>686</v>
      </c>
      <c r="C126" t="s">
        <v>1957</v>
      </c>
      <c r="D126" t="s">
        <v>687</v>
      </c>
      <c r="E126" t="s">
        <v>1746</v>
      </c>
      <c r="F126" t="s">
        <v>31</v>
      </c>
      <c r="G126">
        <v>28370</v>
      </c>
      <c r="H126">
        <v>28468.59</v>
      </c>
      <c r="I126">
        <v>0</v>
      </c>
      <c r="J126">
        <v>0</v>
      </c>
      <c r="K126" t="s">
        <v>1938</v>
      </c>
      <c r="M126" s="74">
        <v>98.590000000000146</v>
      </c>
      <c r="N126" s="74">
        <v>0</v>
      </c>
    </row>
    <row r="127" spans="1:14">
      <c r="A127">
        <v>104</v>
      </c>
      <c r="B127" t="s">
        <v>689</v>
      </c>
      <c r="C127" t="s">
        <v>1957</v>
      </c>
      <c r="D127" t="s">
        <v>690</v>
      </c>
      <c r="E127" t="s">
        <v>1903</v>
      </c>
      <c r="F127" t="s">
        <v>31</v>
      </c>
      <c r="G127">
        <v>0</v>
      </c>
      <c r="H127">
        <v>0</v>
      </c>
      <c r="I127">
        <v>28428.47</v>
      </c>
      <c r="J127">
        <v>28478.67</v>
      </c>
      <c r="K127" t="s">
        <v>1939</v>
      </c>
      <c r="M127" s="74">
        <v>0</v>
      </c>
      <c r="N127" s="74">
        <v>50.19999999999709</v>
      </c>
    </row>
    <row r="128" spans="1:14">
      <c r="A128">
        <v>105</v>
      </c>
      <c r="B128" t="s">
        <v>691</v>
      </c>
      <c r="C128" t="s">
        <v>1957</v>
      </c>
      <c r="D128" t="s">
        <v>692</v>
      </c>
      <c r="E128" t="s">
        <v>1903</v>
      </c>
      <c r="F128" t="s">
        <v>31</v>
      </c>
      <c r="G128">
        <v>0</v>
      </c>
      <c r="H128">
        <v>0</v>
      </c>
      <c r="I128">
        <v>28478.67</v>
      </c>
      <c r="J128">
        <v>28588.28</v>
      </c>
      <c r="K128" t="s">
        <v>1939</v>
      </c>
      <c r="M128" s="74">
        <v>0</v>
      </c>
      <c r="N128" s="74">
        <v>109.61000000000058</v>
      </c>
    </row>
    <row r="129" spans="1:14">
      <c r="A129">
        <v>106</v>
      </c>
      <c r="B129" t="s">
        <v>693</v>
      </c>
      <c r="C129" t="s">
        <v>1957</v>
      </c>
      <c r="D129" t="s">
        <v>694</v>
      </c>
      <c r="E129" t="s">
        <v>1903</v>
      </c>
      <c r="F129" t="s">
        <v>31</v>
      </c>
      <c r="G129">
        <v>0</v>
      </c>
      <c r="H129">
        <v>0</v>
      </c>
      <c r="I129">
        <v>28588.28</v>
      </c>
      <c r="J129">
        <v>28757.1</v>
      </c>
      <c r="K129" t="s">
        <v>1939</v>
      </c>
      <c r="M129" s="74">
        <v>0</v>
      </c>
      <c r="N129" s="74">
        <v>168.81999999999971</v>
      </c>
    </row>
    <row r="130" spans="1:14">
      <c r="A130">
        <v>107</v>
      </c>
      <c r="B130" t="s">
        <v>695</v>
      </c>
      <c r="C130" t="s">
        <v>1957</v>
      </c>
      <c r="D130" t="s">
        <v>696</v>
      </c>
      <c r="E130" t="s">
        <v>1746</v>
      </c>
      <c r="F130" t="s">
        <v>31</v>
      </c>
      <c r="G130">
        <v>28477.4</v>
      </c>
      <c r="H130">
        <v>28708.42</v>
      </c>
      <c r="I130">
        <v>0</v>
      </c>
      <c r="J130">
        <v>0</v>
      </c>
      <c r="K130" t="s">
        <v>1938</v>
      </c>
      <c r="L130" t="s">
        <v>1938</v>
      </c>
      <c r="M130" s="74">
        <v>231.0199999999968</v>
      </c>
      <c r="N130" s="74">
        <v>0</v>
      </c>
    </row>
    <row r="131" spans="1:14">
      <c r="A131">
        <v>108</v>
      </c>
      <c r="B131" t="s">
        <v>698</v>
      </c>
      <c r="C131" t="s">
        <v>1957</v>
      </c>
      <c r="D131" t="s">
        <v>699</v>
      </c>
      <c r="E131" t="s">
        <v>1746</v>
      </c>
      <c r="F131" t="s">
        <v>31</v>
      </c>
      <c r="G131">
        <v>28708.42</v>
      </c>
      <c r="H131">
        <v>28915.24</v>
      </c>
      <c r="I131">
        <v>0</v>
      </c>
      <c r="J131">
        <v>0</v>
      </c>
      <c r="K131" t="s">
        <v>1938</v>
      </c>
      <c r="L131" t="s">
        <v>1938</v>
      </c>
      <c r="M131" s="74">
        <v>206.82000000000335</v>
      </c>
      <c r="N131" s="74">
        <v>0</v>
      </c>
    </row>
    <row r="132" spans="1:14">
      <c r="A132">
        <v>109</v>
      </c>
      <c r="B132" t="s">
        <v>701</v>
      </c>
      <c r="C132" t="s">
        <v>1957</v>
      </c>
      <c r="D132" t="s">
        <v>702</v>
      </c>
      <c r="E132" t="s">
        <v>1903</v>
      </c>
      <c r="F132" t="s">
        <v>31</v>
      </c>
      <c r="G132">
        <v>0</v>
      </c>
      <c r="H132">
        <v>0</v>
      </c>
      <c r="I132">
        <v>28757.1</v>
      </c>
      <c r="J132">
        <v>28954.28</v>
      </c>
      <c r="K132" t="s">
        <v>1939</v>
      </c>
      <c r="M132" s="74">
        <v>0</v>
      </c>
      <c r="N132" s="74">
        <v>197.18000000000029</v>
      </c>
    </row>
    <row r="133" spans="1:14">
      <c r="A133">
        <v>110</v>
      </c>
      <c r="B133" t="s">
        <v>703</v>
      </c>
      <c r="C133" t="s">
        <v>1957</v>
      </c>
      <c r="D133" t="s">
        <v>704</v>
      </c>
      <c r="E133" t="s">
        <v>1746</v>
      </c>
      <c r="F133" t="s">
        <v>31</v>
      </c>
      <c r="G133">
        <v>28915.24</v>
      </c>
      <c r="H133">
        <v>29494.11</v>
      </c>
      <c r="I133">
        <v>0</v>
      </c>
      <c r="J133">
        <v>0</v>
      </c>
      <c r="K133" t="s">
        <v>1938</v>
      </c>
      <c r="L133" t="s">
        <v>1938</v>
      </c>
      <c r="M133" s="74">
        <v>578.86999999999898</v>
      </c>
      <c r="N133" s="74">
        <v>0</v>
      </c>
    </row>
    <row r="134" spans="1:14">
      <c r="A134">
        <v>111</v>
      </c>
      <c r="B134" t="s">
        <v>706</v>
      </c>
      <c r="C134" t="s">
        <v>1957</v>
      </c>
      <c r="D134" t="s">
        <v>707</v>
      </c>
      <c r="E134" t="s">
        <v>1903</v>
      </c>
      <c r="F134" t="s">
        <v>31</v>
      </c>
      <c r="G134">
        <v>0</v>
      </c>
      <c r="H134">
        <v>0</v>
      </c>
      <c r="I134">
        <v>28954.28</v>
      </c>
      <c r="J134">
        <v>29100.2</v>
      </c>
      <c r="K134" t="s">
        <v>1939</v>
      </c>
      <c r="M134" s="74">
        <v>0</v>
      </c>
      <c r="N134" s="74">
        <v>145.92000000000189</v>
      </c>
    </row>
    <row r="135" spans="1:14">
      <c r="A135">
        <v>112</v>
      </c>
      <c r="B135" t="s">
        <v>708</v>
      </c>
      <c r="C135" t="s">
        <v>1957</v>
      </c>
      <c r="D135" t="s">
        <v>709</v>
      </c>
      <c r="E135" t="s">
        <v>1903</v>
      </c>
      <c r="F135" t="s">
        <v>31</v>
      </c>
      <c r="G135">
        <v>29098.28</v>
      </c>
      <c r="H135">
        <v>29250.03</v>
      </c>
      <c r="I135">
        <v>29102.12</v>
      </c>
      <c r="J135">
        <v>29252.17</v>
      </c>
      <c r="K135" t="s">
        <v>1939</v>
      </c>
      <c r="M135" s="74">
        <v>151.75</v>
      </c>
      <c r="N135" s="74">
        <v>150.04999999999927</v>
      </c>
    </row>
    <row r="136" spans="1:14">
      <c r="A136">
        <v>113</v>
      </c>
      <c r="B136" t="s">
        <v>710</v>
      </c>
      <c r="C136" t="s">
        <v>1957</v>
      </c>
      <c r="D136" t="s">
        <v>711</v>
      </c>
      <c r="E136" t="s">
        <v>1746</v>
      </c>
      <c r="F136" t="s">
        <v>31</v>
      </c>
      <c r="G136">
        <v>29250.03</v>
      </c>
      <c r="H136">
        <v>29402.5</v>
      </c>
      <c r="I136">
        <v>29252.17</v>
      </c>
      <c r="J136">
        <v>29401.8</v>
      </c>
      <c r="K136" t="s">
        <v>1938</v>
      </c>
      <c r="M136" s="74">
        <v>152.47000000000116</v>
      </c>
      <c r="N136" s="74">
        <v>149.63000000000102</v>
      </c>
    </row>
    <row r="137" spans="1:14">
      <c r="A137">
        <v>114</v>
      </c>
      <c r="B137" t="s">
        <v>713</v>
      </c>
      <c r="C137" t="s">
        <v>1957</v>
      </c>
      <c r="D137" t="s">
        <v>714</v>
      </c>
      <c r="E137" t="s">
        <v>1746</v>
      </c>
      <c r="F137" t="s">
        <v>31</v>
      </c>
      <c r="G137">
        <v>29402.5</v>
      </c>
      <c r="H137">
        <v>29582.33</v>
      </c>
      <c r="I137">
        <v>29401.8</v>
      </c>
      <c r="J137">
        <v>29581.5</v>
      </c>
      <c r="K137" t="s">
        <v>1938</v>
      </c>
      <c r="M137" s="74">
        <v>179.83000000000175</v>
      </c>
      <c r="N137" s="74">
        <v>179.70000000000073</v>
      </c>
    </row>
    <row r="138" spans="1:14">
      <c r="A138">
        <v>115</v>
      </c>
      <c r="B138" t="s">
        <v>716</v>
      </c>
      <c r="C138" t="s">
        <v>1957</v>
      </c>
      <c r="D138" t="s">
        <v>717</v>
      </c>
      <c r="E138" t="s">
        <v>1746</v>
      </c>
      <c r="F138" t="s">
        <v>31</v>
      </c>
      <c r="G138">
        <v>29494.11</v>
      </c>
      <c r="H138">
        <v>29574.639999999999</v>
      </c>
      <c r="I138">
        <v>0</v>
      </c>
      <c r="J138">
        <v>0</v>
      </c>
      <c r="K138" t="s">
        <v>1938</v>
      </c>
      <c r="M138" s="74">
        <v>80.529999999998836</v>
      </c>
      <c r="N138" s="74">
        <v>0</v>
      </c>
    </row>
    <row r="139" spans="1:14">
      <c r="A139">
        <v>116</v>
      </c>
      <c r="B139" t="s">
        <v>719</v>
      </c>
      <c r="C139" t="s">
        <v>1957</v>
      </c>
      <c r="D139" t="s">
        <v>720</v>
      </c>
      <c r="E139" t="s">
        <v>1746</v>
      </c>
      <c r="F139" t="s">
        <v>31</v>
      </c>
      <c r="G139">
        <v>29833.97</v>
      </c>
      <c r="H139">
        <v>29840</v>
      </c>
      <c r="I139">
        <v>0</v>
      </c>
      <c r="J139">
        <v>0</v>
      </c>
      <c r="K139" t="s">
        <v>1938</v>
      </c>
      <c r="L139" t="s">
        <v>1938</v>
      </c>
      <c r="M139" s="74">
        <v>6.0299999999988358</v>
      </c>
      <c r="N139" s="74">
        <v>0</v>
      </c>
    </row>
    <row r="140" spans="1:14">
      <c r="A140">
        <v>117</v>
      </c>
      <c r="B140" t="s">
        <v>722</v>
      </c>
      <c r="C140" t="s">
        <v>1957</v>
      </c>
      <c r="D140" t="s">
        <v>723</v>
      </c>
      <c r="E140" t="s">
        <v>1746</v>
      </c>
      <c r="F140" t="s">
        <v>31</v>
      </c>
      <c r="G140">
        <v>29574.639999999999</v>
      </c>
      <c r="H140">
        <v>29833.97</v>
      </c>
      <c r="I140">
        <v>0</v>
      </c>
      <c r="J140">
        <v>0</v>
      </c>
      <c r="K140" t="s">
        <v>1938</v>
      </c>
      <c r="M140" s="74">
        <v>259.33000000000175</v>
      </c>
      <c r="N140" s="74">
        <v>0</v>
      </c>
    </row>
    <row r="141" spans="1:14">
      <c r="A141">
        <v>118</v>
      </c>
      <c r="B141" t="s">
        <v>41</v>
      </c>
      <c r="C141" t="s">
        <v>1957</v>
      </c>
      <c r="D141" t="s">
        <v>725</v>
      </c>
      <c r="E141" t="s">
        <v>56</v>
      </c>
      <c r="F141" t="s">
        <v>31</v>
      </c>
      <c r="G141">
        <v>29582.3</v>
      </c>
      <c r="H141">
        <v>30084.86</v>
      </c>
      <c r="I141">
        <v>29581.5</v>
      </c>
      <c r="J141">
        <v>30088.639999999999</v>
      </c>
      <c r="K141" t="s">
        <v>1938</v>
      </c>
      <c r="M141" s="74">
        <v>502.56000000000131</v>
      </c>
      <c r="N141" s="74">
        <v>507.13999999999942</v>
      </c>
    </row>
    <row r="142" spans="1:14">
      <c r="A142">
        <v>119</v>
      </c>
      <c r="B142" t="s">
        <v>727</v>
      </c>
      <c r="C142" t="s">
        <v>1957</v>
      </c>
      <c r="D142" t="s">
        <v>728</v>
      </c>
      <c r="E142" t="s">
        <v>1746</v>
      </c>
      <c r="F142" t="s">
        <v>31</v>
      </c>
      <c r="G142">
        <v>29844.44</v>
      </c>
      <c r="H142">
        <v>29868.48</v>
      </c>
      <c r="I142">
        <v>0</v>
      </c>
      <c r="J142">
        <v>0</v>
      </c>
      <c r="K142" t="s">
        <v>1938</v>
      </c>
      <c r="M142" s="74">
        <v>24.040000000000873</v>
      </c>
      <c r="N142" s="74">
        <v>0</v>
      </c>
    </row>
    <row r="143" spans="1:14">
      <c r="A143">
        <v>120</v>
      </c>
      <c r="B143" t="s">
        <v>730</v>
      </c>
      <c r="C143" t="s">
        <v>1957</v>
      </c>
      <c r="D143" t="s">
        <v>731</v>
      </c>
      <c r="E143" t="s">
        <v>1746</v>
      </c>
      <c r="F143" t="s">
        <v>31</v>
      </c>
      <c r="G143">
        <v>29868.48</v>
      </c>
      <c r="H143">
        <v>29886.73</v>
      </c>
      <c r="I143">
        <v>0</v>
      </c>
      <c r="J143">
        <v>0</v>
      </c>
      <c r="K143" t="s">
        <v>1938</v>
      </c>
      <c r="M143" s="74">
        <v>18.25</v>
      </c>
      <c r="N143" s="74">
        <v>0</v>
      </c>
    </row>
    <row r="144" spans="1:14">
      <c r="A144">
        <v>121</v>
      </c>
      <c r="B144" t="s">
        <v>733</v>
      </c>
      <c r="C144" t="s">
        <v>1957</v>
      </c>
      <c r="D144" t="s">
        <v>734</v>
      </c>
      <c r="E144" t="s">
        <v>1746</v>
      </c>
      <c r="F144" t="s">
        <v>31</v>
      </c>
      <c r="G144">
        <v>29840</v>
      </c>
      <c r="H144">
        <v>29925.29</v>
      </c>
      <c r="I144">
        <v>0</v>
      </c>
      <c r="J144">
        <v>0</v>
      </c>
      <c r="K144" t="s">
        <v>1938</v>
      </c>
      <c r="M144" s="74">
        <v>85.290000000000873</v>
      </c>
      <c r="N144" s="74">
        <v>0</v>
      </c>
    </row>
    <row r="145" spans="1:14">
      <c r="A145">
        <v>122</v>
      </c>
      <c r="B145" t="s">
        <v>736</v>
      </c>
      <c r="C145" t="s">
        <v>1957</v>
      </c>
      <c r="D145" t="s">
        <v>737</v>
      </c>
      <c r="E145" t="s">
        <v>1746</v>
      </c>
      <c r="F145" t="s">
        <v>31</v>
      </c>
      <c r="G145">
        <v>29906.86</v>
      </c>
      <c r="H145">
        <v>29937.16</v>
      </c>
      <c r="I145">
        <v>0</v>
      </c>
      <c r="J145">
        <v>0</v>
      </c>
      <c r="K145" t="s">
        <v>1938</v>
      </c>
      <c r="M145" s="74">
        <v>30.299999999999272</v>
      </c>
      <c r="N145" s="74">
        <v>0</v>
      </c>
    </row>
    <row r="146" spans="1:14">
      <c r="A146">
        <v>123</v>
      </c>
      <c r="B146" t="s">
        <v>739</v>
      </c>
      <c r="C146" t="s">
        <v>1957</v>
      </c>
      <c r="D146" t="s">
        <v>740</v>
      </c>
      <c r="E146" t="s">
        <v>1746</v>
      </c>
      <c r="F146" t="s">
        <v>31</v>
      </c>
      <c r="G146">
        <v>29937.16</v>
      </c>
      <c r="H146">
        <v>29965.439999999999</v>
      </c>
      <c r="I146">
        <v>0</v>
      </c>
      <c r="J146">
        <v>0</v>
      </c>
      <c r="K146" t="s">
        <v>1938</v>
      </c>
      <c r="M146" s="74">
        <v>28.279999999998836</v>
      </c>
      <c r="N146" s="74">
        <v>0</v>
      </c>
    </row>
    <row r="147" spans="1:14">
      <c r="A147">
        <v>124</v>
      </c>
      <c r="B147" t="s">
        <v>742</v>
      </c>
      <c r="C147" t="s">
        <v>1957</v>
      </c>
      <c r="D147" t="s">
        <v>743</v>
      </c>
      <c r="E147" t="s">
        <v>1746</v>
      </c>
      <c r="F147" t="s">
        <v>31</v>
      </c>
      <c r="G147">
        <v>29965.439999999999</v>
      </c>
      <c r="H147">
        <v>30047.82</v>
      </c>
      <c r="I147">
        <v>0</v>
      </c>
      <c r="J147">
        <v>0</v>
      </c>
      <c r="K147" t="s">
        <v>1938</v>
      </c>
      <c r="M147" s="74">
        <v>82.380000000001019</v>
      </c>
      <c r="N147" s="74">
        <v>0</v>
      </c>
    </row>
    <row r="148" spans="1:14">
      <c r="A148">
        <v>125</v>
      </c>
      <c r="B148" t="s">
        <v>745</v>
      </c>
      <c r="C148" t="s">
        <v>1957</v>
      </c>
      <c r="D148" t="s">
        <v>746</v>
      </c>
      <c r="E148" t="s">
        <v>1746</v>
      </c>
      <c r="F148" t="s">
        <v>31</v>
      </c>
      <c r="G148">
        <v>30047.82</v>
      </c>
      <c r="H148">
        <v>30076.61</v>
      </c>
      <c r="I148">
        <v>0</v>
      </c>
      <c r="J148">
        <v>0</v>
      </c>
      <c r="K148" t="s">
        <v>1938</v>
      </c>
      <c r="M148" s="74">
        <v>28.790000000000873</v>
      </c>
      <c r="N148" s="74">
        <v>0</v>
      </c>
    </row>
    <row r="149" spans="1:14">
      <c r="A149">
        <v>126</v>
      </c>
      <c r="B149" t="s">
        <v>748</v>
      </c>
      <c r="C149" t="s">
        <v>1957</v>
      </c>
      <c r="D149" t="s">
        <v>749</v>
      </c>
      <c r="E149" t="s">
        <v>1746</v>
      </c>
      <c r="F149" t="s">
        <v>31</v>
      </c>
      <c r="G149">
        <v>30076.61</v>
      </c>
      <c r="H149">
        <v>30103.74</v>
      </c>
      <c r="I149">
        <v>0</v>
      </c>
      <c r="J149">
        <v>0</v>
      </c>
      <c r="K149" t="s">
        <v>1938</v>
      </c>
      <c r="M149" s="74">
        <v>27.130000000001019</v>
      </c>
      <c r="N149" s="74">
        <v>0</v>
      </c>
    </row>
    <row r="150" spans="1:14">
      <c r="A150">
        <v>127</v>
      </c>
      <c r="B150" t="s">
        <v>751</v>
      </c>
      <c r="C150" t="s">
        <v>1957</v>
      </c>
      <c r="D150" t="s">
        <v>752</v>
      </c>
      <c r="E150" t="s">
        <v>1746</v>
      </c>
      <c r="F150" t="s">
        <v>31</v>
      </c>
      <c r="G150">
        <v>30103.74</v>
      </c>
      <c r="H150">
        <v>30135.919999999998</v>
      </c>
      <c r="I150">
        <v>0</v>
      </c>
      <c r="J150">
        <v>0</v>
      </c>
      <c r="K150" t="s">
        <v>1938</v>
      </c>
      <c r="M150" s="74">
        <v>32.179999999996653</v>
      </c>
      <c r="N150" s="74">
        <v>0</v>
      </c>
    </row>
    <row r="151" spans="1:14">
      <c r="A151">
        <v>128</v>
      </c>
      <c r="B151" t="s">
        <v>60</v>
      </c>
      <c r="C151" t="s">
        <v>1957</v>
      </c>
      <c r="D151" t="s">
        <v>754</v>
      </c>
      <c r="E151" t="s">
        <v>30</v>
      </c>
      <c r="F151" t="s">
        <v>31</v>
      </c>
      <c r="G151">
        <v>30135.919999999998</v>
      </c>
      <c r="H151">
        <v>30144.23</v>
      </c>
      <c r="I151">
        <v>0</v>
      </c>
      <c r="J151">
        <v>0</v>
      </c>
      <c r="K151" t="s">
        <v>1938</v>
      </c>
      <c r="M151" s="74">
        <v>8.3100000000013097</v>
      </c>
      <c r="N151" s="74">
        <v>0</v>
      </c>
    </row>
    <row r="152" spans="1:14">
      <c r="A152">
        <v>129</v>
      </c>
      <c r="B152" t="s">
        <v>756</v>
      </c>
      <c r="C152" t="s">
        <v>1957</v>
      </c>
      <c r="D152" t="s">
        <v>757</v>
      </c>
      <c r="E152" t="s">
        <v>1746</v>
      </c>
      <c r="F152" t="s">
        <v>31</v>
      </c>
      <c r="G152">
        <v>30144.23</v>
      </c>
      <c r="H152">
        <v>30174.53</v>
      </c>
      <c r="I152">
        <v>0</v>
      </c>
      <c r="J152">
        <v>0</v>
      </c>
      <c r="K152" t="s">
        <v>1938</v>
      </c>
      <c r="M152" s="74">
        <v>30.299999999999272</v>
      </c>
      <c r="N152" s="74">
        <v>0</v>
      </c>
    </row>
    <row r="153" spans="1:14">
      <c r="A153">
        <v>130</v>
      </c>
      <c r="B153" t="s">
        <v>64</v>
      </c>
      <c r="C153" t="s">
        <v>1957</v>
      </c>
      <c r="D153" t="s">
        <v>759</v>
      </c>
      <c r="E153" t="s">
        <v>53</v>
      </c>
      <c r="F153" t="s">
        <v>31</v>
      </c>
      <c r="G153">
        <v>30165.24</v>
      </c>
      <c r="H153">
        <v>30175.119999999999</v>
      </c>
      <c r="I153">
        <v>0</v>
      </c>
      <c r="J153">
        <v>0</v>
      </c>
      <c r="K153" t="s">
        <v>1938</v>
      </c>
      <c r="M153" s="74">
        <v>9.8799999999973807</v>
      </c>
      <c r="N153" s="74">
        <v>0</v>
      </c>
    </row>
    <row r="154" spans="1:14">
      <c r="A154">
        <v>131</v>
      </c>
      <c r="B154" t="s">
        <v>62</v>
      </c>
      <c r="C154" t="s">
        <v>1957</v>
      </c>
      <c r="D154" t="s">
        <v>759</v>
      </c>
      <c r="E154" t="s">
        <v>53</v>
      </c>
      <c r="F154" t="s">
        <v>31</v>
      </c>
      <c r="G154">
        <v>30175.119999999999</v>
      </c>
      <c r="H154">
        <v>30180.54</v>
      </c>
      <c r="I154">
        <v>0</v>
      </c>
      <c r="J154">
        <v>0</v>
      </c>
      <c r="K154" t="s">
        <v>1938</v>
      </c>
      <c r="M154" s="74">
        <v>5.4200000000018917</v>
      </c>
      <c r="N154" s="74">
        <v>0</v>
      </c>
    </row>
    <row r="155" spans="1:14">
      <c r="A155">
        <v>132</v>
      </c>
      <c r="B155" t="s">
        <v>762</v>
      </c>
      <c r="C155" t="s">
        <v>1957</v>
      </c>
      <c r="D155" t="s">
        <v>763</v>
      </c>
      <c r="E155" t="s">
        <v>1746</v>
      </c>
      <c r="F155" t="s">
        <v>31</v>
      </c>
      <c r="G155">
        <v>30180.54</v>
      </c>
      <c r="H155">
        <v>30211.85</v>
      </c>
      <c r="I155">
        <v>0</v>
      </c>
      <c r="J155">
        <v>0</v>
      </c>
      <c r="K155" t="s">
        <v>1938</v>
      </c>
      <c r="M155" s="74">
        <v>31.309999999997672</v>
      </c>
      <c r="N155" s="74">
        <v>0</v>
      </c>
    </row>
    <row r="156" spans="1:14">
      <c r="A156">
        <v>133</v>
      </c>
      <c r="B156" t="s">
        <v>765</v>
      </c>
      <c r="C156" t="s">
        <v>1957</v>
      </c>
      <c r="D156" t="s">
        <v>766</v>
      </c>
      <c r="E156" t="s">
        <v>1746</v>
      </c>
      <c r="F156" t="s">
        <v>31</v>
      </c>
      <c r="G156">
        <v>30211.85</v>
      </c>
      <c r="H156">
        <v>30230.6</v>
      </c>
      <c r="I156">
        <v>0</v>
      </c>
      <c r="J156">
        <v>0</v>
      </c>
      <c r="K156" t="s">
        <v>1938</v>
      </c>
      <c r="M156" s="74">
        <v>18.75</v>
      </c>
      <c r="N156" s="74">
        <v>0</v>
      </c>
    </row>
    <row r="157" spans="1:14">
      <c r="A157">
        <v>134</v>
      </c>
      <c r="B157" t="s">
        <v>768</v>
      </c>
      <c r="C157" t="s">
        <v>1957</v>
      </c>
      <c r="D157" t="s">
        <v>769</v>
      </c>
      <c r="E157" t="s">
        <v>1746</v>
      </c>
      <c r="F157" t="s">
        <v>31</v>
      </c>
      <c r="G157">
        <v>30230.6</v>
      </c>
      <c r="H157">
        <v>30237.15</v>
      </c>
      <c r="I157">
        <v>0</v>
      </c>
      <c r="J157">
        <v>0</v>
      </c>
      <c r="K157" t="s">
        <v>1938</v>
      </c>
      <c r="M157" s="74">
        <v>6.5500000000029104</v>
      </c>
      <c r="N157" s="74">
        <v>0</v>
      </c>
    </row>
    <row r="158" spans="1:14">
      <c r="A158">
        <v>135</v>
      </c>
      <c r="B158" t="s">
        <v>771</v>
      </c>
      <c r="C158" t="s">
        <v>1957</v>
      </c>
      <c r="D158" t="s">
        <v>772</v>
      </c>
      <c r="E158" t="s">
        <v>1746</v>
      </c>
      <c r="F158" t="s">
        <v>31</v>
      </c>
      <c r="G158">
        <v>30237.15</v>
      </c>
      <c r="H158">
        <v>30267.5</v>
      </c>
      <c r="I158">
        <v>0</v>
      </c>
      <c r="J158">
        <v>0</v>
      </c>
      <c r="K158" t="s">
        <v>1938</v>
      </c>
      <c r="L158" t="s">
        <v>1938</v>
      </c>
      <c r="M158" s="74">
        <v>30.349999999998545</v>
      </c>
      <c r="N158" s="74">
        <v>0</v>
      </c>
    </row>
    <row r="159" spans="1:14">
      <c r="A159">
        <v>136</v>
      </c>
      <c r="B159" t="s">
        <v>65</v>
      </c>
      <c r="C159" t="s">
        <v>1957</v>
      </c>
      <c r="D159" t="s">
        <v>774</v>
      </c>
      <c r="E159" t="s">
        <v>1746</v>
      </c>
      <c r="F159" t="s">
        <v>31</v>
      </c>
      <c r="G159">
        <v>30267.5</v>
      </c>
      <c r="H159">
        <v>30303.4</v>
      </c>
      <c r="I159">
        <v>0</v>
      </c>
      <c r="J159">
        <v>0</v>
      </c>
      <c r="K159" t="s">
        <v>1938</v>
      </c>
      <c r="L159" t="s">
        <v>1938</v>
      </c>
      <c r="M159" s="74">
        <v>35.900000000001455</v>
      </c>
      <c r="N159" s="74">
        <v>0</v>
      </c>
    </row>
    <row r="160" spans="1:14">
      <c r="A160">
        <v>137</v>
      </c>
      <c r="B160" t="s">
        <v>50</v>
      </c>
      <c r="C160" t="s">
        <v>1957</v>
      </c>
      <c r="D160" t="s">
        <v>776</v>
      </c>
      <c r="E160" t="s">
        <v>56</v>
      </c>
      <c r="F160" t="s">
        <v>31</v>
      </c>
      <c r="G160">
        <v>30303.4</v>
      </c>
      <c r="H160">
        <v>31600</v>
      </c>
      <c r="I160">
        <v>0</v>
      </c>
      <c r="J160">
        <v>0</v>
      </c>
      <c r="K160" t="s">
        <v>1938</v>
      </c>
      <c r="M160" s="74">
        <v>1296.5999999999985</v>
      </c>
      <c r="N160" s="74">
        <v>0</v>
      </c>
    </row>
    <row r="161" spans="1:14">
      <c r="A161">
        <v>138</v>
      </c>
      <c r="B161" t="s">
        <v>43</v>
      </c>
      <c r="C161" t="s">
        <v>1957</v>
      </c>
      <c r="D161" t="s">
        <v>778</v>
      </c>
      <c r="E161" t="s">
        <v>56</v>
      </c>
      <c r="F161" t="s">
        <v>31</v>
      </c>
      <c r="G161">
        <v>30084.86</v>
      </c>
      <c r="H161">
        <v>31344.799999999999</v>
      </c>
      <c r="I161">
        <v>30088.639999999999</v>
      </c>
      <c r="J161">
        <v>31354.080000000002</v>
      </c>
      <c r="K161" t="s">
        <v>1938</v>
      </c>
      <c r="L161" t="s">
        <v>1938</v>
      </c>
      <c r="M161" s="74">
        <v>1259.9399999999987</v>
      </c>
      <c r="N161" s="74">
        <v>1265.4400000000023</v>
      </c>
    </row>
    <row r="162" spans="1:14">
      <c r="A162">
        <v>139</v>
      </c>
      <c r="B162" t="s">
        <v>44</v>
      </c>
      <c r="C162" t="s">
        <v>1957</v>
      </c>
      <c r="D162" t="s">
        <v>778</v>
      </c>
      <c r="E162" t="s">
        <v>56</v>
      </c>
      <c r="F162" t="s">
        <v>31</v>
      </c>
      <c r="G162">
        <v>31344.799999999999</v>
      </c>
      <c r="H162">
        <v>31539.24</v>
      </c>
      <c r="I162">
        <v>31354.080000000002</v>
      </c>
      <c r="J162">
        <v>31547.75</v>
      </c>
      <c r="K162" t="s">
        <v>1938</v>
      </c>
      <c r="L162" t="s">
        <v>1938</v>
      </c>
      <c r="M162" s="74">
        <v>194.44000000000233</v>
      </c>
      <c r="N162" s="74">
        <v>193.66999999999825</v>
      </c>
    </row>
    <row r="163" spans="1:14">
      <c r="A163">
        <v>140</v>
      </c>
      <c r="B163" t="s">
        <v>45</v>
      </c>
      <c r="C163" t="s">
        <v>1957</v>
      </c>
      <c r="D163" t="s">
        <v>781</v>
      </c>
      <c r="E163" t="s">
        <v>56</v>
      </c>
      <c r="F163" t="s">
        <v>31</v>
      </c>
      <c r="G163">
        <v>31554.799999999999</v>
      </c>
      <c r="H163">
        <v>31582.02</v>
      </c>
      <c r="I163">
        <v>31557.26</v>
      </c>
      <c r="J163">
        <v>31589.06</v>
      </c>
      <c r="K163" t="s">
        <v>1938</v>
      </c>
      <c r="M163" s="74">
        <v>27.220000000001164</v>
      </c>
      <c r="N163" s="74">
        <v>31.80000000000291</v>
      </c>
    </row>
    <row r="164" spans="1:14">
      <c r="A164">
        <v>141</v>
      </c>
      <c r="B164" t="s">
        <v>46</v>
      </c>
      <c r="C164" t="s">
        <v>1957</v>
      </c>
      <c r="D164" t="s">
        <v>783</v>
      </c>
      <c r="E164" t="s">
        <v>56</v>
      </c>
      <c r="F164" t="s">
        <v>31</v>
      </c>
      <c r="G164">
        <v>31582.02</v>
      </c>
      <c r="H164">
        <v>31755.59</v>
      </c>
      <c r="I164">
        <v>31589.06</v>
      </c>
      <c r="J164">
        <v>31765.97</v>
      </c>
      <c r="K164" t="s">
        <v>1938</v>
      </c>
      <c r="L164" t="s">
        <v>1938</v>
      </c>
      <c r="M164" s="74">
        <v>173.56999999999971</v>
      </c>
      <c r="N164" s="74">
        <v>176.90999999999985</v>
      </c>
    </row>
    <row r="165" spans="1:14">
      <c r="A165">
        <v>142</v>
      </c>
      <c r="B165" t="s">
        <v>47</v>
      </c>
      <c r="C165" t="s">
        <v>1957</v>
      </c>
      <c r="D165" t="s">
        <v>785</v>
      </c>
      <c r="E165" t="s">
        <v>56</v>
      </c>
      <c r="F165" t="s">
        <v>31</v>
      </c>
      <c r="G165">
        <v>31755.59</v>
      </c>
      <c r="H165">
        <v>31882.52</v>
      </c>
      <c r="I165">
        <v>31766</v>
      </c>
      <c r="J165">
        <v>31880.93</v>
      </c>
      <c r="K165" t="s">
        <v>1938</v>
      </c>
      <c r="L165" t="s">
        <v>1938</v>
      </c>
      <c r="M165" s="74">
        <v>126.93000000000029</v>
      </c>
      <c r="N165" s="74">
        <v>114.93000000000029</v>
      </c>
    </row>
    <row r="166" spans="1:14">
      <c r="A166">
        <v>143</v>
      </c>
      <c r="B166" t="s">
        <v>47</v>
      </c>
      <c r="C166" t="s">
        <v>1957</v>
      </c>
      <c r="D166">
        <v>0</v>
      </c>
      <c r="E166" t="s">
        <v>56</v>
      </c>
      <c r="F166" t="s">
        <v>31</v>
      </c>
      <c r="G166">
        <v>32000</v>
      </c>
      <c r="H166">
        <v>32089.65</v>
      </c>
      <c r="I166">
        <v>32000</v>
      </c>
      <c r="J166">
        <v>32085.03</v>
      </c>
      <c r="K166" t="s">
        <v>1938</v>
      </c>
      <c r="M166" s="74">
        <v>89.650000000001455</v>
      </c>
      <c r="N166" s="74">
        <v>85.029999999998836</v>
      </c>
    </row>
    <row r="167" spans="1:14">
      <c r="A167">
        <v>144</v>
      </c>
      <c r="B167" t="s">
        <v>66</v>
      </c>
      <c r="C167" t="s">
        <v>1957</v>
      </c>
      <c r="D167" t="s">
        <v>787</v>
      </c>
      <c r="E167" t="s">
        <v>56</v>
      </c>
      <c r="F167" t="s">
        <v>31</v>
      </c>
      <c r="G167">
        <v>31618.11</v>
      </c>
      <c r="H167">
        <v>31863.79</v>
      </c>
      <c r="I167">
        <v>0</v>
      </c>
      <c r="J167">
        <v>0</v>
      </c>
      <c r="K167" t="s">
        <v>1938</v>
      </c>
      <c r="M167" s="74">
        <v>245.68000000000029</v>
      </c>
      <c r="N167" s="74">
        <v>0</v>
      </c>
    </row>
    <row r="168" spans="1:14">
      <c r="A168">
        <v>145</v>
      </c>
      <c r="B168" t="s">
        <v>789</v>
      </c>
      <c r="C168" t="s">
        <v>1957</v>
      </c>
      <c r="D168" t="s">
        <v>790</v>
      </c>
      <c r="E168" t="s">
        <v>1746</v>
      </c>
      <c r="F168" t="s">
        <v>31</v>
      </c>
      <c r="G168">
        <v>31863.79</v>
      </c>
      <c r="H168">
        <v>32161.05</v>
      </c>
      <c r="I168">
        <v>0</v>
      </c>
      <c r="J168">
        <v>0</v>
      </c>
      <c r="K168" t="s">
        <v>1938</v>
      </c>
      <c r="M168" s="74">
        <v>297.2599999999984</v>
      </c>
      <c r="N168" s="74">
        <v>0</v>
      </c>
    </row>
    <row r="169" spans="1:14">
      <c r="A169">
        <v>146</v>
      </c>
      <c r="B169" t="s">
        <v>792</v>
      </c>
      <c r="C169" t="s">
        <v>1957</v>
      </c>
      <c r="D169" t="s">
        <v>793</v>
      </c>
      <c r="E169" t="s">
        <v>1746</v>
      </c>
      <c r="F169" t="s">
        <v>31</v>
      </c>
      <c r="G169">
        <v>32098.639999999999</v>
      </c>
      <c r="H169">
        <v>32269.73</v>
      </c>
      <c r="I169">
        <v>32091.56</v>
      </c>
      <c r="J169">
        <v>32270.77</v>
      </c>
      <c r="K169" t="s">
        <v>1938</v>
      </c>
      <c r="M169" s="74">
        <v>171.09000000000015</v>
      </c>
      <c r="N169" s="74">
        <v>179.20999999999913</v>
      </c>
    </row>
    <row r="170" spans="1:14">
      <c r="A170">
        <v>147</v>
      </c>
      <c r="B170" t="s">
        <v>795</v>
      </c>
      <c r="C170" t="s">
        <v>1957</v>
      </c>
      <c r="D170" t="s">
        <v>796</v>
      </c>
      <c r="E170" t="s">
        <v>1746</v>
      </c>
      <c r="F170" t="s">
        <v>31</v>
      </c>
      <c r="G170">
        <v>32270.77</v>
      </c>
      <c r="H170">
        <v>32405.94</v>
      </c>
      <c r="I170">
        <v>32269.73</v>
      </c>
      <c r="J170">
        <v>32407.37</v>
      </c>
      <c r="K170" t="s">
        <v>1938</v>
      </c>
      <c r="M170" s="74">
        <v>135.16999999999825</v>
      </c>
      <c r="N170" s="74">
        <v>137.63999999999942</v>
      </c>
    </row>
    <row r="171" spans="1:14">
      <c r="A171">
        <v>148</v>
      </c>
      <c r="B171" t="s">
        <v>798</v>
      </c>
      <c r="C171" t="s">
        <v>1957</v>
      </c>
      <c r="D171" t="s">
        <v>799</v>
      </c>
      <c r="E171" t="s">
        <v>1746</v>
      </c>
      <c r="F171" t="s">
        <v>31</v>
      </c>
      <c r="G171">
        <v>32407.37</v>
      </c>
      <c r="H171">
        <v>32504.39</v>
      </c>
      <c r="I171">
        <v>32405.94</v>
      </c>
      <c r="J171">
        <v>32505.16</v>
      </c>
      <c r="K171" t="s">
        <v>1938</v>
      </c>
      <c r="M171" s="74">
        <v>97.020000000000437</v>
      </c>
      <c r="N171" s="74">
        <v>99.220000000001164</v>
      </c>
    </row>
    <row r="172" spans="1:14">
      <c r="A172">
        <v>149</v>
      </c>
      <c r="B172" t="s">
        <v>801</v>
      </c>
      <c r="C172" t="s">
        <v>1957</v>
      </c>
      <c r="D172" t="s">
        <v>802</v>
      </c>
      <c r="E172" t="s">
        <v>1746</v>
      </c>
      <c r="F172" t="s">
        <v>31</v>
      </c>
      <c r="G172">
        <v>32161.05</v>
      </c>
      <c r="H172">
        <v>32352.05</v>
      </c>
      <c r="I172">
        <v>0</v>
      </c>
      <c r="J172">
        <v>0</v>
      </c>
      <c r="K172" t="s">
        <v>1938</v>
      </c>
      <c r="M172" s="74">
        <v>191</v>
      </c>
      <c r="N172" s="74">
        <v>0</v>
      </c>
    </row>
    <row r="173" spans="1:14">
      <c r="A173">
        <v>150</v>
      </c>
      <c r="B173" t="s">
        <v>33</v>
      </c>
      <c r="C173" t="s">
        <v>1957</v>
      </c>
      <c r="D173" t="s">
        <v>804</v>
      </c>
      <c r="E173" t="s">
        <v>56</v>
      </c>
      <c r="F173" t="s">
        <v>31</v>
      </c>
      <c r="G173">
        <v>32352.05</v>
      </c>
      <c r="H173">
        <v>32476.94</v>
      </c>
      <c r="I173">
        <v>0</v>
      </c>
      <c r="J173">
        <v>0</v>
      </c>
      <c r="K173" t="s">
        <v>1938</v>
      </c>
      <c r="M173" s="74">
        <v>124.88999999999942</v>
      </c>
      <c r="N173" s="74">
        <v>0</v>
      </c>
    </row>
    <row r="174" spans="1:14">
      <c r="A174">
        <v>151</v>
      </c>
      <c r="B174" t="s">
        <v>805</v>
      </c>
      <c r="C174" t="s">
        <v>1957</v>
      </c>
      <c r="D174" t="s">
        <v>806</v>
      </c>
      <c r="E174" t="s">
        <v>1746</v>
      </c>
      <c r="F174" t="s">
        <v>31</v>
      </c>
      <c r="G174">
        <v>32476.94</v>
      </c>
      <c r="H174">
        <v>32607.08</v>
      </c>
      <c r="I174">
        <v>0</v>
      </c>
      <c r="J174">
        <v>0</v>
      </c>
      <c r="K174" t="s">
        <v>1938</v>
      </c>
      <c r="L174" t="s">
        <v>1938</v>
      </c>
      <c r="M174" s="74">
        <v>130.14000000000306</v>
      </c>
      <c r="N174" s="74">
        <v>0</v>
      </c>
    </row>
    <row r="175" spans="1:14">
      <c r="A175">
        <v>152</v>
      </c>
      <c r="B175" t="s">
        <v>808</v>
      </c>
      <c r="C175" t="s">
        <v>1957</v>
      </c>
      <c r="D175" t="s">
        <v>809</v>
      </c>
      <c r="E175" t="s">
        <v>1746</v>
      </c>
      <c r="F175" t="s">
        <v>31</v>
      </c>
      <c r="G175">
        <v>32607.08</v>
      </c>
      <c r="H175">
        <v>32737.17</v>
      </c>
      <c r="I175">
        <v>0</v>
      </c>
      <c r="J175">
        <v>0</v>
      </c>
      <c r="K175" t="s">
        <v>1938</v>
      </c>
      <c r="L175" t="s">
        <v>1938</v>
      </c>
      <c r="M175" s="74">
        <v>130.08999999999651</v>
      </c>
      <c r="N175" s="74">
        <v>0</v>
      </c>
    </row>
    <row r="176" spans="1:14">
      <c r="A176">
        <v>153</v>
      </c>
      <c r="B176" t="s">
        <v>811</v>
      </c>
      <c r="C176" t="s">
        <v>1957</v>
      </c>
      <c r="D176" t="s">
        <v>812</v>
      </c>
      <c r="E176" t="s">
        <v>1746</v>
      </c>
      <c r="F176" t="s">
        <v>31</v>
      </c>
      <c r="G176">
        <v>32737.25</v>
      </c>
      <c r="H176">
        <v>32864.07</v>
      </c>
      <c r="I176">
        <v>0</v>
      </c>
      <c r="J176">
        <v>0</v>
      </c>
      <c r="K176" t="s">
        <v>1938</v>
      </c>
      <c r="L176" t="s">
        <v>1938</v>
      </c>
      <c r="M176" s="74">
        <v>126.81999999999971</v>
      </c>
      <c r="N176" s="74">
        <v>0</v>
      </c>
    </row>
    <row r="177" spans="1:14">
      <c r="A177">
        <v>154</v>
      </c>
      <c r="B177" t="s">
        <v>814</v>
      </c>
      <c r="C177" t="s">
        <v>1957</v>
      </c>
      <c r="D177" t="s">
        <v>812</v>
      </c>
      <c r="E177" t="s">
        <v>1746</v>
      </c>
      <c r="F177" t="s">
        <v>31</v>
      </c>
      <c r="G177">
        <v>32867.839999999997</v>
      </c>
      <c r="H177">
        <v>32988.89</v>
      </c>
      <c r="I177">
        <v>0</v>
      </c>
      <c r="J177">
        <v>0</v>
      </c>
      <c r="K177" t="s">
        <v>1938</v>
      </c>
      <c r="M177" s="74">
        <v>121.05000000000291</v>
      </c>
      <c r="N177" s="74">
        <v>0</v>
      </c>
    </row>
    <row r="178" spans="1:14">
      <c r="A178">
        <v>155</v>
      </c>
      <c r="B178" t="s">
        <v>816</v>
      </c>
      <c r="C178" t="s">
        <v>1957</v>
      </c>
      <c r="D178" t="s">
        <v>809</v>
      </c>
      <c r="E178" t="s">
        <v>1746</v>
      </c>
      <c r="F178" t="s">
        <v>31</v>
      </c>
      <c r="G178">
        <v>32988.89</v>
      </c>
      <c r="H178">
        <v>33117.199999999997</v>
      </c>
      <c r="I178">
        <v>0</v>
      </c>
      <c r="J178">
        <v>0</v>
      </c>
      <c r="K178" t="s">
        <v>1938</v>
      </c>
      <c r="L178" t="s">
        <v>1938</v>
      </c>
      <c r="M178" s="74">
        <v>128.30999999999767</v>
      </c>
      <c r="N178" s="74">
        <v>0</v>
      </c>
    </row>
    <row r="179" spans="1:14">
      <c r="A179">
        <v>156</v>
      </c>
      <c r="B179" t="s">
        <v>818</v>
      </c>
      <c r="C179" t="s">
        <v>1957</v>
      </c>
      <c r="D179" t="s">
        <v>819</v>
      </c>
      <c r="E179" t="s">
        <v>1746</v>
      </c>
      <c r="F179" t="s">
        <v>31</v>
      </c>
      <c r="G179">
        <v>32504.39</v>
      </c>
      <c r="H179">
        <v>33120.800000000003</v>
      </c>
      <c r="I179">
        <v>32505.16</v>
      </c>
      <c r="J179">
        <v>33120.800000000003</v>
      </c>
      <c r="K179" t="s">
        <v>1938</v>
      </c>
      <c r="L179" t="s">
        <v>1938</v>
      </c>
      <c r="M179" s="74">
        <v>616.41000000000349</v>
      </c>
      <c r="N179" s="74">
        <v>615.64000000000306</v>
      </c>
    </row>
    <row r="180" spans="1:14">
      <c r="A180">
        <v>157</v>
      </c>
      <c r="B180" t="s">
        <v>821</v>
      </c>
      <c r="C180" t="s">
        <v>1957</v>
      </c>
      <c r="D180" t="s">
        <v>822</v>
      </c>
      <c r="E180" t="s">
        <v>1903</v>
      </c>
      <c r="F180" t="s">
        <v>31</v>
      </c>
      <c r="G180">
        <v>0</v>
      </c>
      <c r="H180">
        <v>0</v>
      </c>
      <c r="I180">
        <v>33127.199999999997</v>
      </c>
      <c r="J180">
        <v>33190.86</v>
      </c>
      <c r="K180" t="s">
        <v>1939</v>
      </c>
      <c r="M180" s="74">
        <v>0</v>
      </c>
      <c r="N180" s="74">
        <v>63.660000000003492</v>
      </c>
    </row>
    <row r="181" spans="1:14">
      <c r="A181">
        <v>158</v>
      </c>
      <c r="B181" t="s">
        <v>823</v>
      </c>
      <c r="C181" t="s">
        <v>1957</v>
      </c>
      <c r="D181" t="s">
        <v>824</v>
      </c>
      <c r="E181" t="s">
        <v>1903</v>
      </c>
      <c r="F181" t="s">
        <v>31</v>
      </c>
      <c r="G181">
        <v>0</v>
      </c>
      <c r="H181">
        <v>0</v>
      </c>
      <c r="I181">
        <v>33190.86</v>
      </c>
      <c r="J181">
        <v>33773.699999999997</v>
      </c>
      <c r="K181" t="s">
        <v>1939</v>
      </c>
      <c r="M181" s="74">
        <v>0</v>
      </c>
      <c r="N181" s="74">
        <v>582.83999999999651</v>
      </c>
    </row>
    <row r="182" spans="1:14">
      <c r="A182">
        <v>159</v>
      </c>
      <c r="B182" t="s">
        <v>825</v>
      </c>
      <c r="C182" t="s">
        <v>1957</v>
      </c>
      <c r="D182" t="s">
        <v>806</v>
      </c>
      <c r="E182" t="s">
        <v>1746</v>
      </c>
      <c r="F182" t="s">
        <v>31</v>
      </c>
      <c r="G182">
        <v>33123.85</v>
      </c>
      <c r="H182">
        <v>33263.18</v>
      </c>
      <c r="I182">
        <v>0</v>
      </c>
      <c r="J182">
        <v>0</v>
      </c>
      <c r="K182" t="s">
        <v>1938</v>
      </c>
      <c r="L182" t="s">
        <v>1938</v>
      </c>
      <c r="M182" s="74">
        <v>139.33000000000175</v>
      </c>
      <c r="N182" s="74">
        <v>0</v>
      </c>
    </row>
    <row r="183" spans="1:14">
      <c r="A183">
        <v>160</v>
      </c>
      <c r="B183" t="s">
        <v>827</v>
      </c>
      <c r="C183" t="s">
        <v>1957</v>
      </c>
      <c r="D183" t="s">
        <v>828</v>
      </c>
      <c r="E183" t="s">
        <v>1746</v>
      </c>
      <c r="F183" t="s">
        <v>31</v>
      </c>
      <c r="G183">
        <v>33263.18</v>
      </c>
      <c r="H183">
        <v>34304</v>
      </c>
      <c r="I183">
        <v>0</v>
      </c>
      <c r="J183">
        <v>0</v>
      </c>
      <c r="K183" t="s">
        <v>1938</v>
      </c>
      <c r="M183" s="74">
        <v>1040.8199999999997</v>
      </c>
      <c r="N183" s="74">
        <v>0</v>
      </c>
    </row>
    <row r="184" spans="1:14">
      <c r="A184">
        <v>161</v>
      </c>
      <c r="B184" t="s">
        <v>830</v>
      </c>
      <c r="C184" t="s">
        <v>1957</v>
      </c>
      <c r="D184" t="s">
        <v>831</v>
      </c>
      <c r="E184" t="s">
        <v>1903</v>
      </c>
      <c r="F184" t="s">
        <v>31</v>
      </c>
      <c r="G184">
        <v>0</v>
      </c>
      <c r="H184">
        <v>0</v>
      </c>
      <c r="I184">
        <v>33773.699999999997</v>
      </c>
      <c r="J184">
        <v>33871.9</v>
      </c>
      <c r="K184" t="s">
        <v>1939</v>
      </c>
      <c r="M184" s="74">
        <v>0</v>
      </c>
      <c r="N184" s="74">
        <v>98.200000000004366</v>
      </c>
    </row>
    <row r="185" spans="1:14">
      <c r="A185">
        <v>162</v>
      </c>
      <c r="B185" t="s">
        <v>832</v>
      </c>
      <c r="C185" t="s">
        <v>1957</v>
      </c>
      <c r="D185" t="s">
        <v>833</v>
      </c>
      <c r="E185" t="s">
        <v>1903</v>
      </c>
      <c r="F185" t="s">
        <v>31</v>
      </c>
      <c r="G185">
        <v>0</v>
      </c>
      <c r="H185">
        <v>0</v>
      </c>
      <c r="I185">
        <v>33871.9</v>
      </c>
      <c r="J185">
        <v>34049.4</v>
      </c>
      <c r="K185" t="s">
        <v>1939</v>
      </c>
      <c r="M185" s="74">
        <v>0</v>
      </c>
      <c r="N185" s="74">
        <v>177.5</v>
      </c>
    </row>
    <row r="186" spans="1:14">
      <c r="A186">
        <v>163</v>
      </c>
      <c r="B186" t="s">
        <v>834</v>
      </c>
      <c r="C186" t="s">
        <v>1957</v>
      </c>
      <c r="D186" t="s">
        <v>835</v>
      </c>
      <c r="E186" t="s">
        <v>1903</v>
      </c>
      <c r="F186" t="s">
        <v>31</v>
      </c>
      <c r="G186">
        <v>0</v>
      </c>
      <c r="H186">
        <v>0</v>
      </c>
      <c r="I186">
        <v>34049.4</v>
      </c>
      <c r="J186">
        <v>34136.699999999997</v>
      </c>
      <c r="K186" t="s">
        <v>1939</v>
      </c>
      <c r="M186" s="74">
        <v>0</v>
      </c>
      <c r="N186" s="74">
        <v>87.299999999995634</v>
      </c>
    </row>
    <row r="187" spans="1:14">
      <c r="A187">
        <v>164</v>
      </c>
      <c r="B187" t="s">
        <v>836</v>
      </c>
      <c r="C187" t="s">
        <v>1957</v>
      </c>
      <c r="D187" t="s">
        <v>837</v>
      </c>
      <c r="E187" t="s">
        <v>1746</v>
      </c>
      <c r="F187" t="s">
        <v>31</v>
      </c>
      <c r="G187">
        <v>34134.43</v>
      </c>
      <c r="H187">
        <v>34285.550000000003</v>
      </c>
      <c r="I187">
        <v>34136.699999999997</v>
      </c>
      <c r="J187">
        <v>34287.75</v>
      </c>
      <c r="K187" t="s">
        <v>1938</v>
      </c>
      <c r="M187" s="74">
        <v>151.12000000000262</v>
      </c>
      <c r="N187" s="74">
        <v>151.05000000000291</v>
      </c>
    </row>
    <row r="188" spans="1:14">
      <c r="A188">
        <v>165</v>
      </c>
      <c r="B188" t="s">
        <v>839</v>
      </c>
      <c r="C188" t="s">
        <v>1957</v>
      </c>
      <c r="D188" t="s">
        <v>840</v>
      </c>
      <c r="E188" t="s">
        <v>1903</v>
      </c>
      <c r="F188" t="s">
        <v>31</v>
      </c>
      <c r="G188">
        <v>0</v>
      </c>
      <c r="H188">
        <v>0</v>
      </c>
      <c r="I188">
        <v>34287.75</v>
      </c>
      <c r="J188">
        <v>34372</v>
      </c>
      <c r="K188" t="s">
        <v>1939</v>
      </c>
      <c r="M188" s="74">
        <v>0</v>
      </c>
      <c r="N188" s="74">
        <v>84.25</v>
      </c>
    </row>
    <row r="189" spans="1:14">
      <c r="A189">
        <v>166</v>
      </c>
      <c r="B189" t="s">
        <v>841</v>
      </c>
      <c r="C189" t="s">
        <v>1957</v>
      </c>
      <c r="D189" t="s">
        <v>842</v>
      </c>
      <c r="E189" t="s">
        <v>1903</v>
      </c>
      <c r="F189" t="s">
        <v>31</v>
      </c>
      <c r="G189">
        <v>0</v>
      </c>
      <c r="H189">
        <v>0</v>
      </c>
      <c r="I189">
        <v>34372</v>
      </c>
      <c r="J189">
        <v>34513</v>
      </c>
      <c r="K189" t="s">
        <v>1939</v>
      </c>
      <c r="M189" s="74">
        <v>0</v>
      </c>
      <c r="N189" s="74">
        <v>141</v>
      </c>
    </row>
    <row r="190" spans="1:14">
      <c r="A190">
        <v>167</v>
      </c>
      <c r="B190" t="s">
        <v>843</v>
      </c>
      <c r="C190" t="s">
        <v>1957</v>
      </c>
      <c r="D190" t="s">
        <v>844</v>
      </c>
      <c r="E190" t="s">
        <v>1903</v>
      </c>
      <c r="F190" t="s">
        <v>31</v>
      </c>
      <c r="G190">
        <v>0</v>
      </c>
      <c r="H190">
        <v>0</v>
      </c>
      <c r="I190">
        <v>34513</v>
      </c>
      <c r="J190">
        <v>34666.54</v>
      </c>
      <c r="K190" t="s">
        <v>1939</v>
      </c>
      <c r="M190" s="74">
        <v>0</v>
      </c>
      <c r="N190" s="74">
        <v>153.54000000000087</v>
      </c>
    </row>
    <row r="191" spans="1:14">
      <c r="A191">
        <v>168</v>
      </c>
      <c r="B191" t="s">
        <v>845</v>
      </c>
      <c r="C191" t="s">
        <v>1957</v>
      </c>
      <c r="D191" t="s">
        <v>846</v>
      </c>
      <c r="E191" t="s">
        <v>1746</v>
      </c>
      <c r="F191" t="s">
        <v>31</v>
      </c>
      <c r="G191">
        <v>34321.800000000003</v>
      </c>
      <c r="H191">
        <v>34672.32</v>
      </c>
      <c r="I191">
        <v>0</v>
      </c>
      <c r="J191">
        <v>0</v>
      </c>
      <c r="K191" t="s">
        <v>1938</v>
      </c>
      <c r="L191" t="s">
        <v>1938</v>
      </c>
      <c r="M191" s="74">
        <v>350.5199999999968</v>
      </c>
      <c r="N191" s="74">
        <v>0</v>
      </c>
    </row>
    <row r="192" spans="1:14">
      <c r="A192">
        <v>169</v>
      </c>
      <c r="B192" t="s">
        <v>848</v>
      </c>
      <c r="C192" t="s">
        <v>1957</v>
      </c>
      <c r="D192" t="s">
        <v>849</v>
      </c>
      <c r="E192" t="s">
        <v>1903</v>
      </c>
      <c r="F192" t="s">
        <v>31</v>
      </c>
      <c r="G192">
        <v>0</v>
      </c>
      <c r="H192">
        <v>0</v>
      </c>
      <c r="I192">
        <v>34666.54</v>
      </c>
      <c r="J192">
        <v>34710.33</v>
      </c>
      <c r="K192" t="s">
        <v>1939</v>
      </c>
      <c r="M192" s="74">
        <v>0</v>
      </c>
      <c r="N192" s="74">
        <v>43.790000000000873</v>
      </c>
    </row>
    <row r="193" spans="1:14">
      <c r="A193">
        <v>170</v>
      </c>
      <c r="B193" t="s">
        <v>850</v>
      </c>
      <c r="C193" t="s">
        <v>1957</v>
      </c>
      <c r="D193" t="s">
        <v>851</v>
      </c>
      <c r="E193" t="s">
        <v>1903</v>
      </c>
      <c r="F193" t="s">
        <v>31</v>
      </c>
      <c r="G193">
        <v>0</v>
      </c>
      <c r="H193">
        <v>0</v>
      </c>
      <c r="I193">
        <v>34710.33</v>
      </c>
      <c r="J193">
        <v>34768.47</v>
      </c>
      <c r="K193" t="s">
        <v>1939</v>
      </c>
      <c r="M193" s="74">
        <v>0</v>
      </c>
      <c r="N193" s="74">
        <v>58.139999999999418</v>
      </c>
    </row>
    <row r="194" spans="1:14">
      <c r="A194">
        <v>171</v>
      </c>
      <c r="B194" t="s">
        <v>852</v>
      </c>
      <c r="C194" t="s">
        <v>1957</v>
      </c>
      <c r="D194" t="s">
        <v>853</v>
      </c>
      <c r="E194" t="s">
        <v>1903</v>
      </c>
      <c r="F194" t="s">
        <v>31</v>
      </c>
      <c r="G194">
        <v>0</v>
      </c>
      <c r="H194">
        <v>0</v>
      </c>
      <c r="I194">
        <v>34768.47</v>
      </c>
      <c r="J194">
        <v>34842.47</v>
      </c>
      <c r="K194" t="s">
        <v>1939</v>
      </c>
      <c r="M194" s="74">
        <v>0</v>
      </c>
      <c r="N194" s="74">
        <v>74</v>
      </c>
    </row>
    <row r="195" spans="1:14">
      <c r="A195">
        <v>172</v>
      </c>
      <c r="B195" t="s">
        <v>854</v>
      </c>
      <c r="C195" t="s">
        <v>1957</v>
      </c>
      <c r="D195" t="s">
        <v>855</v>
      </c>
      <c r="E195" t="s">
        <v>1903</v>
      </c>
      <c r="F195" t="s">
        <v>31</v>
      </c>
      <c r="G195">
        <v>0</v>
      </c>
      <c r="H195">
        <v>0</v>
      </c>
      <c r="I195">
        <v>34842.47</v>
      </c>
      <c r="J195">
        <v>34880</v>
      </c>
      <c r="K195" t="s">
        <v>1939</v>
      </c>
      <c r="M195" s="74">
        <v>0</v>
      </c>
      <c r="N195" s="74">
        <v>37.529999999998836</v>
      </c>
    </row>
    <row r="196" spans="1:14">
      <c r="A196">
        <v>173</v>
      </c>
      <c r="B196" t="s">
        <v>856</v>
      </c>
      <c r="C196" t="s">
        <v>1957</v>
      </c>
      <c r="D196" t="s">
        <v>857</v>
      </c>
      <c r="E196" t="s">
        <v>1903</v>
      </c>
      <c r="F196" t="s">
        <v>31</v>
      </c>
      <c r="G196">
        <v>0</v>
      </c>
      <c r="H196">
        <v>0</v>
      </c>
      <c r="I196">
        <v>34880</v>
      </c>
      <c r="J196">
        <v>34915.43</v>
      </c>
      <c r="K196" t="s">
        <v>1939</v>
      </c>
      <c r="M196" s="74">
        <v>0</v>
      </c>
      <c r="N196" s="74">
        <v>35.430000000000291</v>
      </c>
    </row>
    <row r="197" spans="1:14">
      <c r="A197">
        <v>174</v>
      </c>
      <c r="B197" t="s">
        <v>858</v>
      </c>
      <c r="C197" t="s">
        <v>1957</v>
      </c>
      <c r="D197" t="s">
        <v>842</v>
      </c>
      <c r="E197" t="s">
        <v>1903</v>
      </c>
      <c r="F197" t="s">
        <v>31</v>
      </c>
      <c r="G197">
        <v>0</v>
      </c>
      <c r="H197">
        <v>0</v>
      </c>
      <c r="I197">
        <v>34915.43</v>
      </c>
      <c r="J197">
        <v>34990.83</v>
      </c>
      <c r="K197" t="s">
        <v>1939</v>
      </c>
      <c r="M197" s="74">
        <v>0</v>
      </c>
      <c r="N197" s="74">
        <v>75.400000000001455</v>
      </c>
    </row>
    <row r="198" spans="1:14">
      <c r="A198">
        <v>175</v>
      </c>
      <c r="B198" t="s">
        <v>859</v>
      </c>
      <c r="C198" t="s">
        <v>1957</v>
      </c>
      <c r="D198" t="s">
        <v>860</v>
      </c>
      <c r="E198" t="s">
        <v>1903</v>
      </c>
      <c r="F198" t="s">
        <v>31</v>
      </c>
      <c r="G198">
        <v>0</v>
      </c>
      <c r="H198">
        <v>0</v>
      </c>
      <c r="I198">
        <v>34990.83</v>
      </c>
      <c r="J198">
        <v>35147.79</v>
      </c>
      <c r="K198" t="s">
        <v>1939</v>
      </c>
      <c r="M198" s="74">
        <v>0</v>
      </c>
      <c r="N198" s="74">
        <v>156.95999999999913</v>
      </c>
    </row>
    <row r="199" spans="1:14">
      <c r="A199">
        <v>176</v>
      </c>
      <c r="B199" t="s">
        <v>861</v>
      </c>
      <c r="C199" t="s">
        <v>1957</v>
      </c>
      <c r="D199" t="s">
        <v>862</v>
      </c>
      <c r="E199" t="s">
        <v>1903</v>
      </c>
      <c r="F199" t="s">
        <v>31</v>
      </c>
      <c r="G199">
        <v>0</v>
      </c>
      <c r="H199">
        <v>0</v>
      </c>
      <c r="I199">
        <v>35147.79</v>
      </c>
      <c r="J199">
        <v>35297.4</v>
      </c>
      <c r="K199" t="s">
        <v>1939</v>
      </c>
      <c r="M199" s="74">
        <v>0</v>
      </c>
      <c r="N199" s="74">
        <v>149.61000000000058</v>
      </c>
    </row>
    <row r="200" spans="1:14">
      <c r="A200">
        <v>177</v>
      </c>
      <c r="B200" t="s">
        <v>35</v>
      </c>
      <c r="C200" t="s">
        <v>1957</v>
      </c>
      <c r="D200" t="s">
        <v>776</v>
      </c>
      <c r="E200" t="s">
        <v>56</v>
      </c>
      <c r="F200" t="s">
        <v>31</v>
      </c>
      <c r="G200">
        <v>34672.32</v>
      </c>
      <c r="H200">
        <v>35322.080000000002</v>
      </c>
      <c r="I200">
        <v>0</v>
      </c>
      <c r="J200">
        <v>0</v>
      </c>
      <c r="K200" t="s">
        <v>1938</v>
      </c>
      <c r="M200" s="74">
        <v>649.76000000000204</v>
      </c>
      <c r="N200" s="74">
        <v>0</v>
      </c>
    </row>
    <row r="201" spans="1:14">
      <c r="A201">
        <v>178</v>
      </c>
      <c r="B201" t="s">
        <v>864</v>
      </c>
      <c r="C201" t="s">
        <v>1957</v>
      </c>
      <c r="D201" t="s">
        <v>865</v>
      </c>
      <c r="E201" t="s">
        <v>1746</v>
      </c>
      <c r="F201" t="s">
        <v>31</v>
      </c>
      <c r="G201">
        <v>35322.080000000002</v>
      </c>
      <c r="H201">
        <v>35557.370000000003</v>
      </c>
      <c r="I201">
        <v>0</v>
      </c>
      <c r="J201">
        <v>0</v>
      </c>
      <c r="K201" t="s">
        <v>1938</v>
      </c>
      <c r="M201" s="74">
        <v>235.29000000000087</v>
      </c>
      <c r="N201" s="74">
        <v>0</v>
      </c>
    </row>
    <row r="202" spans="1:14">
      <c r="A202">
        <v>179</v>
      </c>
      <c r="B202" t="s">
        <v>867</v>
      </c>
      <c r="C202" t="s">
        <v>1957</v>
      </c>
      <c r="D202" t="s">
        <v>868</v>
      </c>
      <c r="E202" t="s">
        <v>1746</v>
      </c>
      <c r="F202" t="s">
        <v>31</v>
      </c>
      <c r="G202">
        <v>35557.370000000003</v>
      </c>
      <c r="H202">
        <v>35772.559999999998</v>
      </c>
      <c r="I202">
        <v>0</v>
      </c>
      <c r="J202">
        <v>0</v>
      </c>
      <c r="K202" t="s">
        <v>1938</v>
      </c>
      <c r="M202" s="74">
        <v>215.18999999999505</v>
      </c>
      <c r="N202" s="74">
        <v>0</v>
      </c>
    </row>
    <row r="203" spans="1:14">
      <c r="A203">
        <v>180</v>
      </c>
      <c r="B203" t="s">
        <v>870</v>
      </c>
      <c r="C203" t="s">
        <v>1957</v>
      </c>
      <c r="D203" t="s">
        <v>868</v>
      </c>
      <c r="E203" t="s">
        <v>1746</v>
      </c>
      <c r="F203" t="s">
        <v>31</v>
      </c>
      <c r="G203">
        <v>35289.06</v>
      </c>
      <c r="H203">
        <v>36046</v>
      </c>
      <c r="I203">
        <v>35290.42</v>
      </c>
      <c r="J203">
        <v>36049.35</v>
      </c>
      <c r="K203" t="s">
        <v>1938</v>
      </c>
      <c r="M203" s="74">
        <v>756.94000000000233</v>
      </c>
      <c r="N203" s="74">
        <v>758.93000000000029</v>
      </c>
    </row>
    <row r="204" spans="1:14">
      <c r="A204">
        <v>181</v>
      </c>
      <c r="B204" t="s">
        <v>872</v>
      </c>
      <c r="C204" t="s">
        <v>1957</v>
      </c>
      <c r="D204" t="s">
        <v>873</v>
      </c>
      <c r="E204" t="s">
        <v>1746</v>
      </c>
      <c r="F204" t="s">
        <v>31</v>
      </c>
      <c r="G204">
        <v>36046</v>
      </c>
      <c r="H204">
        <v>36189.31</v>
      </c>
      <c r="I204">
        <v>36046.879999999997</v>
      </c>
      <c r="J204">
        <v>36195.03</v>
      </c>
      <c r="K204" t="s">
        <v>1938</v>
      </c>
      <c r="M204" s="74">
        <v>143.30999999999767</v>
      </c>
      <c r="N204" s="74">
        <v>148.15000000000146</v>
      </c>
    </row>
    <row r="205" spans="1:14">
      <c r="A205">
        <v>182</v>
      </c>
      <c r="B205" t="s">
        <v>875</v>
      </c>
      <c r="C205" t="s">
        <v>1957</v>
      </c>
      <c r="D205" t="s">
        <v>876</v>
      </c>
      <c r="E205" t="s">
        <v>1746</v>
      </c>
      <c r="F205" t="s">
        <v>31</v>
      </c>
      <c r="G205">
        <v>35790.699999999997</v>
      </c>
      <c r="H205">
        <v>36154.06</v>
      </c>
      <c r="I205">
        <v>0</v>
      </c>
      <c r="J205">
        <v>0</v>
      </c>
      <c r="K205" t="s">
        <v>1938</v>
      </c>
      <c r="M205" s="74">
        <v>363.36000000000058</v>
      </c>
      <c r="N205" s="74">
        <v>0</v>
      </c>
    </row>
    <row r="206" spans="1:14">
      <c r="A206">
        <v>183</v>
      </c>
      <c r="B206" t="s">
        <v>37</v>
      </c>
      <c r="C206" t="s">
        <v>1957</v>
      </c>
      <c r="D206" t="s">
        <v>878</v>
      </c>
      <c r="E206" t="s">
        <v>56</v>
      </c>
      <c r="F206" t="s">
        <v>31</v>
      </c>
      <c r="G206">
        <v>36154.06</v>
      </c>
      <c r="H206">
        <v>36482.519999999997</v>
      </c>
      <c r="I206">
        <v>0</v>
      </c>
      <c r="J206">
        <v>0</v>
      </c>
      <c r="K206" t="s">
        <v>1938</v>
      </c>
      <c r="M206" s="74">
        <v>328.45999999999913</v>
      </c>
      <c r="N206" s="74">
        <v>0</v>
      </c>
    </row>
    <row r="207" spans="1:14">
      <c r="A207">
        <v>184</v>
      </c>
      <c r="B207" t="s">
        <v>881</v>
      </c>
      <c r="C207" t="s">
        <v>1957</v>
      </c>
      <c r="D207" t="s">
        <v>882</v>
      </c>
      <c r="E207" t="s">
        <v>1746</v>
      </c>
      <c r="F207" t="s">
        <v>31</v>
      </c>
      <c r="G207">
        <v>36189.31</v>
      </c>
      <c r="H207">
        <v>36266.22</v>
      </c>
      <c r="I207">
        <v>0</v>
      </c>
      <c r="J207">
        <v>0</v>
      </c>
      <c r="K207" t="s">
        <v>1938</v>
      </c>
      <c r="M207" s="74">
        <v>76.910000000003492</v>
      </c>
      <c r="N207" s="74">
        <v>0</v>
      </c>
    </row>
    <row r="208" spans="1:14">
      <c r="A208">
        <v>185</v>
      </c>
      <c r="B208" t="s">
        <v>884</v>
      </c>
      <c r="C208" t="s">
        <v>1957</v>
      </c>
      <c r="D208" t="s">
        <v>882</v>
      </c>
      <c r="E208" t="s">
        <v>1903</v>
      </c>
      <c r="F208" t="s">
        <v>31</v>
      </c>
      <c r="G208">
        <v>0</v>
      </c>
      <c r="H208">
        <v>0</v>
      </c>
      <c r="I208">
        <v>36195.03</v>
      </c>
      <c r="J208">
        <v>36272.92</v>
      </c>
      <c r="K208" t="s">
        <v>1939</v>
      </c>
      <c r="M208" s="74">
        <v>0</v>
      </c>
      <c r="N208" s="74">
        <v>77.889999999999418</v>
      </c>
    </row>
    <row r="209" spans="1:14">
      <c r="A209">
        <v>186</v>
      </c>
      <c r="B209" t="s">
        <v>885</v>
      </c>
      <c r="C209" t="s">
        <v>1957</v>
      </c>
      <c r="D209" t="s">
        <v>886</v>
      </c>
      <c r="E209" t="s">
        <v>1746</v>
      </c>
      <c r="F209" t="s">
        <v>31</v>
      </c>
      <c r="G209">
        <v>36272.92</v>
      </c>
      <c r="H209">
        <v>36340</v>
      </c>
      <c r="I209">
        <v>36266.22</v>
      </c>
      <c r="J209">
        <v>36335.1</v>
      </c>
      <c r="K209" t="s">
        <v>1938</v>
      </c>
      <c r="L209" t="s">
        <v>1938</v>
      </c>
      <c r="M209" s="74">
        <v>67.080000000001746</v>
      </c>
      <c r="N209" s="74">
        <v>68.879999999997381</v>
      </c>
    </row>
    <row r="210" spans="1:14">
      <c r="A210">
        <v>187</v>
      </c>
      <c r="B210" t="s">
        <v>888</v>
      </c>
      <c r="C210" t="s">
        <v>1957</v>
      </c>
      <c r="D210" t="s">
        <v>889</v>
      </c>
      <c r="E210" t="s">
        <v>1746</v>
      </c>
      <c r="F210" t="s">
        <v>31</v>
      </c>
      <c r="G210">
        <v>36340</v>
      </c>
      <c r="H210">
        <v>36503.199999999997</v>
      </c>
      <c r="I210">
        <v>36335.1</v>
      </c>
      <c r="J210">
        <v>36489.35</v>
      </c>
      <c r="K210" t="s">
        <v>1938</v>
      </c>
      <c r="M210" s="74">
        <v>163.19999999999709</v>
      </c>
      <c r="N210" s="74">
        <v>154.25</v>
      </c>
    </row>
    <row r="211" spans="1:14">
      <c r="A211">
        <v>188</v>
      </c>
      <c r="B211" t="s">
        <v>891</v>
      </c>
      <c r="C211" t="s">
        <v>1957</v>
      </c>
      <c r="D211" t="s">
        <v>892</v>
      </c>
      <c r="E211" t="s">
        <v>1903</v>
      </c>
      <c r="F211" t="s">
        <v>31</v>
      </c>
      <c r="G211">
        <v>0</v>
      </c>
      <c r="H211">
        <v>0</v>
      </c>
      <c r="I211">
        <v>36518.5</v>
      </c>
      <c r="J211">
        <v>36556.6</v>
      </c>
      <c r="K211" t="s">
        <v>1939</v>
      </c>
      <c r="M211" s="74">
        <v>0</v>
      </c>
      <c r="N211" s="74">
        <v>38.099999999998545</v>
      </c>
    </row>
    <row r="212" spans="1:14">
      <c r="A212">
        <v>189</v>
      </c>
      <c r="B212" t="s">
        <v>893</v>
      </c>
      <c r="C212" t="s">
        <v>1957</v>
      </c>
      <c r="D212" t="s">
        <v>894</v>
      </c>
      <c r="E212" t="s">
        <v>1903</v>
      </c>
      <c r="F212" t="s">
        <v>31</v>
      </c>
      <c r="G212">
        <v>0</v>
      </c>
      <c r="H212">
        <v>0</v>
      </c>
      <c r="I212">
        <v>36554.870000000003</v>
      </c>
      <c r="J212">
        <v>36614.870000000003</v>
      </c>
      <c r="K212" t="s">
        <v>1939</v>
      </c>
      <c r="M212" s="74">
        <v>0</v>
      </c>
      <c r="N212" s="74">
        <v>60</v>
      </c>
    </row>
    <row r="213" spans="1:14">
      <c r="A213">
        <v>190</v>
      </c>
      <c r="B213" t="s">
        <v>895</v>
      </c>
      <c r="C213" t="s">
        <v>1957</v>
      </c>
      <c r="D213" t="s">
        <v>896</v>
      </c>
      <c r="E213" t="s">
        <v>1746</v>
      </c>
      <c r="F213" t="s">
        <v>31</v>
      </c>
      <c r="G213">
        <v>0</v>
      </c>
      <c r="H213">
        <v>0</v>
      </c>
      <c r="I213">
        <v>36517.25</v>
      </c>
      <c r="J213">
        <v>36540.32</v>
      </c>
      <c r="K213" t="s">
        <v>1938</v>
      </c>
      <c r="M213" s="74">
        <v>0</v>
      </c>
      <c r="N213" s="74">
        <v>23.069999999999709</v>
      </c>
    </row>
    <row r="214" spans="1:14">
      <c r="A214">
        <v>191</v>
      </c>
      <c r="B214" t="s">
        <v>898</v>
      </c>
      <c r="C214" t="s">
        <v>1957</v>
      </c>
      <c r="D214" t="s">
        <v>899</v>
      </c>
      <c r="E214" t="s">
        <v>1903</v>
      </c>
      <c r="F214" t="s">
        <v>31</v>
      </c>
      <c r="G214">
        <v>0</v>
      </c>
      <c r="H214">
        <v>0</v>
      </c>
      <c r="I214">
        <v>36540.32</v>
      </c>
      <c r="J214">
        <v>36554.870000000003</v>
      </c>
      <c r="K214" t="s">
        <v>1939</v>
      </c>
      <c r="M214" s="74">
        <v>0</v>
      </c>
      <c r="N214" s="74">
        <v>14.55000000000291</v>
      </c>
    </row>
    <row r="215" spans="1:14">
      <c r="A215">
        <v>192</v>
      </c>
      <c r="B215" t="s">
        <v>898</v>
      </c>
      <c r="C215" t="s">
        <v>1957</v>
      </c>
      <c r="D215">
        <v>0</v>
      </c>
      <c r="E215" t="s">
        <v>1903</v>
      </c>
      <c r="F215" t="s">
        <v>31</v>
      </c>
      <c r="G215">
        <v>0</v>
      </c>
      <c r="H215">
        <v>0</v>
      </c>
      <c r="I215">
        <v>36582</v>
      </c>
      <c r="J215">
        <v>36614.870000000003</v>
      </c>
      <c r="K215" t="s">
        <v>1939</v>
      </c>
      <c r="M215" s="74">
        <v>0</v>
      </c>
      <c r="N215" s="74">
        <v>32.870000000002619</v>
      </c>
    </row>
    <row r="216" spans="1:14">
      <c r="A216">
        <v>193</v>
      </c>
      <c r="B216" t="s">
        <v>900</v>
      </c>
      <c r="C216" t="s">
        <v>1957</v>
      </c>
      <c r="D216" t="s">
        <v>901</v>
      </c>
      <c r="E216" t="s">
        <v>1903</v>
      </c>
      <c r="F216" t="s">
        <v>31</v>
      </c>
      <c r="G216">
        <v>0</v>
      </c>
      <c r="H216">
        <v>0</v>
      </c>
      <c r="I216">
        <v>36612</v>
      </c>
      <c r="J216">
        <v>36620</v>
      </c>
      <c r="K216" t="s">
        <v>1939</v>
      </c>
      <c r="M216" s="74">
        <v>0</v>
      </c>
      <c r="N216" s="74">
        <v>8</v>
      </c>
    </row>
    <row r="217" spans="1:14">
      <c r="A217">
        <v>194</v>
      </c>
      <c r="B217" t="s">
        <v>902</v>
      </c>
      <c r="C217" t="s">
        <v>1957</v>
      </c>
      <c r="D217" t="s">
        <v>903</v>
      </c>
      <c r="E217" t="s">
        <v>1746</v>
      </c>
      <c r="F217" t="s">
        <v>31</v>
      </c>
      <c r="G217">
        <v>36492.089999999997</v>
      </c>
      <c r="H217">
        <v>36748.5</v>
      </c>
      <c r="I217">
        <v>0</v>
      </c>
      <c r="J217">
        <v>0</v>
      </c>
      <c r="K217" t="s">
        <v>1938</v>
      </c>
      <c r="M217" s="74">
        <v>256.41000000000349</v>
      </c>
      <c r="N217" s="74">
        <v>0</v>
      </c>
    </row>
    <row r="218" spans="1:14">
      <c r="A218">
        <v>195</v>
      </c>
      <c r="B218" t="s">
        <v>902</v>
      </c>
      <c r="C218" t="s">
        <v>1957</v>
      </c>
      <c r="D218">
        <v>0</v>
      </c>
      <c r="E218" t="s">
        <v>1746</v>
      </c>
      <c r="F218" t="s">
        <v>31</v>
      </c>
      <c r="G218">
        <v>0</v>
      </c>
      <c r="H218">
        <v>118.06</v>
      </c>
      <c r="I218">
        <v>0</v>
      </c>
      <c r="J218">
        <v>0</v>
      </c>
      <c r="K218" t="s">
        <v>1938</v>
      </c>
      <c r="M218" s="74">
        <v>118.06</v>
      </c>
      <c r="N218" s="74">
        <v>0</v>
      </c>
    </row>
    <row r="219" spans="1:14">
      <c r="A219">
        <v>196</v>
      </c>
      <c r="B219" t="s">
        <v>905</v>
      </c>
      <c r="C219" t="s">
        <v>1957</v>
      </c>
      <c r="D219" t="s">
        <v>717</v>
      </c>
      <c r="E219" t="s">
        <v>1746</v>
      </c>
      <c r="F219" t="s">
        <v>31</v>
      </c>
      <c r="G219">
        <v>142156.13</v>
      </c>
      <c r="H219">
        <v>142316.5</v>
      </c>
      <c r="I219">
        <v>142168.29999999999</v>
      </c>
      <c r="J219">
        <v>142316.46</v>
      </c>
      <c r="K219" t="s">
        <v>1938</v>
      </c>
      <c r="M219" s="74">
        <v>160.36999999999534</v>
      </c>
      <c r="N219" s="74">
        <v>148.16000000000349</v>
      </c>
    </row>
    <row r="220" spans="1:14">
      <c r="A220">
        <v>197</v>
      </c>
      <c r="B220" t="s">
        <v>907</v>
      </c>
      <c r="C220" t="s">
        <v>1957</v>
      </c>
      <c r="D220" t="s">
        <v>908</v>
      </c>
      <c r="E220" t="s">
        <v>1746</v>
      </c>
      <c r="F220" t="s">
        <v>31</v>
      </c>
      <c r="G220">
        <v>142338.20000000001</v>
      </c>
      <c r="H220">
        <v>143547.75</v>
      </c>
      <c r="I220">
        <v>142320</v>
      </c>
      <c r="J220">
        <v>143544.9</v>
      </c>
      <c r="K220" t="s">
        <v>1938</v>
      </c>
      <c r="L220" t="s">
        <v>1938</v>
      </c>
      <c r="M220" s="74">
        <v>1209.5499999999884</v>
      </c>
      <c r="N220" s="74">
        <v>1224.8999999999942</v>
      </c>
    </row>
    <row r="221" spans="1:14">
      <c r="A221">
        <v>198</v>
      </c>
      <c r="B221" t="s">
        <v>910</v>
      </c>
      <c r="C221" t="s">
        <v>1957</v>
      </c>
      <c r="D221" t="s">
        <v>911</v>
      </c>
      <c r="E221" t="s">
        <v>1746</v>
      </c>
      <c r="F221" t="s">
        <v>31</v>
      </c>
      <c r="G221">
        <v>143547.75</v>
      </c>
      <c r="H221">
        <v>144003.20000000001</v>
      </c>
      <c r="I221">
        <v>143544.9</v>
      </c>
      <c r="J221">
        <v>144100</v>
      </c>
      <c r="K221" t="s">
        <v>1938</v>
      </c>
      <c r="L221" t="s">
        <v>1938</v>
      </c>
      <c r="M221" s="74">
        <v>455.45000000001164</v>
      </c>
      <c r="N221" s="74">
        <v>555.10000000000582</v>
      </c>
    </row>
    <row r="222" spans="1:14">
      <c r="A222">
        <v>199</v>
      </c>
      <c r="B222" t="s">
        <v>68</v>
      </c>
      <c r="C222" t="s">
        <v>1957</v>
      </c>
      <c r="D222" t="s">
        <v>787</v>
      </c>
      <c r="E222" t="s">
        <v>56</v>
      </c>
      <c r="F222" t="s">
        <v>31</v>
      </c>
      <c r="G222">
        <v>144017.15</v>
      </c>
      <c r="H222">
        <v>144586.54999999999</v>
      </c>
      <c r="I222">
        <v>144002.9</v>
      </c>
      <c r="J222">
        <v>144565.79</v>
      </c>
      <c r="K222" t="s">
        <v>1938</v>
      </c>
      <c r="M222" s="74">
        <v>569.39999999999418</v>
      </c>
      <c r="N222" s="74">
        <v>562.89000000001397</v>
      </c>
    </row>
    <row r="223" spans="1:14">
      <c r="A223">
        <v>200</v>
      </c>
      <c r="B223" t="s">
        <v>69</v>
      </c>
      <c r="C223" t="s">
        <v>1957</v>
      </c>
      <c r="D223" t="s">
        <v>914</v>
      </c>
      <c r="E223" t="s">
        <v>56</v>
      </c>
      <c r="F223" t="s">
        <v>31</v>
      </c>
      <c r="G223">
        <v>144003.20000000001</v>
      </c>
      <c r="H223">
        <v>144056.73000000001</v>
      </c>
      <c r="I223">
        <v>143987.5</v>
      </c>
      <c r="J223">
        <v>144041.98000000001</v>
      </c>
      <c r="K223" t="s">
        <v>1938</v>
      </c>
      <c r="M223" s="74">
        <v>53.529999999998836</v>
      </c>
      <c r="N223" s="74">
        <v>54.480000000010477</v>
      </c>
    </row>
    <row r="224" spans="1:14">
      <c r="A224">
        <v>201</v>
      </c>
      <c r="B224" t="s">
        <v>69</v>
      </c>
      <c r="C224" t="s">
        <v>1957</v>
      </c>
      <c r="D224">
        <v>0</v>
      </c>
      <c r="E224" t="s">
        <v>56</v>
      </c>
      <c r="F224" t="s">
        <v>31</v>
      </c>
      <c r="G224">
        <v>144228.19</v>
      </c>
      <c r="H224">
        <v>144590.06</v>
      </c>
      <c r="I224">
        <v>144208.72</v>
      </c>
      <c r="J224">
        <v>144571.07</v>
      </c>
      <c r="K224" t="s">
        <v>1938</v>
      </c>
      <c r="M224" s="74">
        <v>361.86999999999534</v>
      </c>
      <c r="N224" s="74">
        <v>362.35000000000582</v>
      </c>
    </row>
    <row r="225" spans="1:14">
      <c r="A225">
        <v>202</v>
      </c>
      <c r="B225" t="s">
        <v>916</v>
      </c>
      <c r="C225" t="s">
        <v>1957</v>
      </c>
      <c r="D225" t="s">
        <v>917</v>
      </c>
      <c r="E225" t="s">
        <v>1746</v>
      </c>
      <c r="F225" t="s">
        <v>31</v>
      </c>
      <c r="G225">
        <v>144604.6</v>
      </c>
      <c r="H225">
        <v>145309</v>
      </c>
      <c r="I225">
        <v>144575.95000000001</v>
      </c>
      <c r="J225">
        <v>145316.45000000001</v>
      </c>
      <c r="K225" t="s">
        <v>1938</v>
      </c>
      <c r="M225" s="74">
        <v>704.39999999999418</v>
      </c>
      <c r="N225" s="74">
        <v>740.5</v>
      </c>
    </row>
    <row r="226" spans="1:14">
      <c r="A226">
        <v>203</v>
      </c>
      <c r="B226" t="s">
        <v>919</v>
      </c>
      <c r="C226" t="s">
        <v>1957</v>
      </c>
      <c r="D226" t="s">
        <v>920</v>
      </c>
      <c r="E226" t="s">
        <v>1746</v>
      </c>
      <c r="F226" t="s">
        <v>31</v>
      </c>
      <c r="G226">
        <v>145309</v>
      </c>
      <c r="H226">
        <v>145604.9</v>
      </c>
      <c r="I226">
        <v>145316.45000000001</v>
      </c>
      <c r="J226">
        <v>145558.6</v>
      </c>
      <c r="K226" t="s">
        <v>1938</v>
      </c>
      <c r="M226" s="74">
        <v>295.89999999999418</v>
      </c>
      <c r="N226" s="74">
        <v>242.14999999999418</v>
      </c>
    </row>
    <row r="227" spans="1:14">
      <c r="A227">
        <v>204</v>
      </c>
      <c r="B227" t="s">
        <v>922</v>
      </c>
      <c r="C227" t="s">
        <v>1957</v>
      </c>
      <c r="D227" t="s">
        <v>923</v>
      </c>
      <c r="E227" t="s">
        <v>1746</v>
      </c>
      <c r="F227" t="s">
        <v>31</v>
      </c>
      <c r="G227">
        <v>14437.71</v>
      </c>
      <c r="H227">
        <v>14743.87</v>
      </c>
      <c r="I227">
        <v>145592.66</v>
      </c>
      <c r="J227">
        <v>146091.62</v>
      </c>
      <c r="K227" t="s">
        <v>1938</v>
      </c>
      <c r="L227" t="s">
        <v>1938</v>
      </c>
      <c r="M227" s="74">
        <v>306.16000000000167</v>
      </c>
      <c r="N227" s="74">
        <v>498.95999999999185</v>
      </c>
    </row>
    <row r="228" spans="1:14">
      <c r="A228">
        <v>205</v>
      </c>
      <c r="B228" t="s">
        <v>925</v>
      </c>
      <c r="C228" t="s">
        <v>1957</v>
      </c>
      <c r="D228" t="s">
        <v>923</v>
      </c>
      <c r="E228" t="s">
        <v>1746</v>
      </c>
      <c r="F228" t="s">
        <v>31</v>
      </c>
      <c r="G228">
        <v>145654.53</v>
      </c>
      <c r="H228">
        <v>146107.03</v>
      </c>
      <c r="I228">
        <v>0</v>
      </c>
      <c r="J228">
        <v>0</v>
      </c>
      <c r="K228" t="s">
        <v>1938</v>
      </c>
      <c r="M228" s="74">
        <v>452.5</v>
      </c>
      <c r="N228" s="74">
        <v>0</v>
      </c>
    </row>
    <row r="229" spans="1:14">
      <c r="A229">
        <v>206</v>
      </c>
      <c r="B229" t="s">
        <v>925</v>
      </c>
      <c r="C229" t="s">
        <v>1957</v>
      </c>
      <c r="D229">
        <v>0</v>
      </c>
      <c r="E229" t="s">
        <v>1746</v>
      </c>
      <c r="F229" t="s">
        <v>31</v>
      </c>
      <c r="G229">
        <v>14775.3</v>
      </c>
      <c r="H229">
        <v>15564.79</v>
      </c>
      <c r="I229">
        <v>0</v>
      </c>
      <c r="J229">
        <v>0</v>
      </c>
      <c r="K229" t="s">
        <v>1938</v>
      </c>
      <c r="M229" s="74">
        <v>789.4900000000016</v>
      </c>
      <c r="N229" s="74">
        <v>0</v>
      </c>
    </row>
    <row r="230" spans="1:14">
      <c r="A230" s="72" t="s">
        <v>1902</v>
      </c>
      <c r="B230" s="72"/>
      <c r="C230" s="72"/>
      <c r="D230" s="72"/>
      <c r="E230" s="72"/>
      <c r="F230" s="72"/>
      <c r="G230" s="72"/>
      <c r="H230" s="72"/>
      <c r="I230" s="72"/>
      <c r="J230" s="72"/>
      <c r="K230" s="72"/>
      <c r="L230" s="72"/>
      <c r="M230" s="74">
        <v>36951.659999999989</v>
      </c>
      <c r="N230" s="74">
        <v>34360.560000000034</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5:B5"/>
    <mergeCell ref="A1:G1"/>
    <mergeCell ref="A2:G2"/>
    <mergeCell ref="A4:B4"/>
    <mergeCell ref="E4:F4"/>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ED06-E04E-464A-B691-28353B15E172}">
  <dimension ref="A1:O126"/>
  <sheetViews>
    <sheetView topLeftCell="C1" workbookViewId="0">
      <selection activeCell="L13" sqref="L13"/>
    </sheetView>
  </sheetViews>
  <sheetFormatPr baseColWidth="10" defaultColWidth="11.42578125" defaultRowHeight="12.75"/>
  <cols>
    <col min="1" max="1" width="8" customWidth="1"/>
    <col min="2" max="2" width="23.7109375" customWidth="1"/>
    <col min="3" max="3" width="14.85546875" customWidth="1"/>
    <col min="4" max="4" width="50.5703125" customWidth="1"/>
    <col min="5" max="5" width="16.42578125" customWidth="1"/>
    <col min="6" max="6" width="17" customWidth="1"/>
    <col min="7" max="9" width="15.5703125" customWidth="1"/>
    <col min="10" max="10" width="10.85546875" customWidth="1"/>
    <col min="11" max="11" width="10.28515625" customWidth="1"/>
    <col min="12" max="12" width="6.42578125" bestFit="1" customWidth="1"/>
    <col min="13" max="13" width="29.42578125" bestFit="1" customWidth="1"/>
    <col min="14" max="14" width="30.140625" bestFit="1" customWidth="1"/>
  </cols>
  <sheetData>
    <row r="1" spans="1:11">
      <c r="A1" s="356" t="s">
        <v>1940</v>
      </c>
      <c r="B1" s="357"/>
      <c r="C1" s="357"/>
      <c r="D1" s="357"/>
      <c r="E1" s="357"/>
      <c r="F1" s="357"/>
      <c r="G1" s="358"/>
    </row>
    <row r="2" spans="1:11">
      <c r="A2" s="356" t="s">
        <v>1941</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1942</v>
      </c>
      <c r="B5" s="359"/>
      <c r="C5" s="53" t="e">
        <f>F18</f>
        <v>#REF!</v>
      </c>
      <c r="E5" s="50" t="e">
        <f>#REF!</f>
        <v>#REF!</v>
      </c>
      <c r="F5" s="150" t="e">
        <f>#REF!+3</f>
        <v>#REF!</v>
      </c>
      <c r="H5" s="59">
        <f>89-15</f>
        <v>74</v>
      </c>
      <c r="I5" s="149" t="e">
        <f>H5/(F18-F16)</f>
        <v>#REF!</v>
      </c>
    </row>
    <row r="6" spans="1:11" ht="38.25">
      <c r="A6" s="216"/>
      <c r="B6" s="216"/>
      <c r="C6" s="45"/>
      <c r="E6" s="50" t="e">
        <f>#REF!</f>
        <v>#REF!</v>
      </c>
      <c r="F6" s="150" t="e">
        <f>#REF!</f>
        <v>#REF!</v>
      </c>
      <c r="H6" s="56" t="s">
        <v>1929</v>
      </c>
      <c r="I6" s="56" t="s">
        <v>1930</v>
      </c>
      <c r="K6" s="66"/>
    </row>
    <row r="7" spans="1:11" ht="15.75">
      <c r="A7" s="216"/>
      <c r="B7" s="216"/>
      <c r="C7" s="45"/>
      <c r="E7" s="50" t="e">
        <f>#REF!</f>
        <v>#REF!</v>
      </c>
      <c r="F7" s="150" t="e">
        <f>#REF!</f>
        <v>#REF!</v>
      </c>
      <c r="H7" s="57">
        <f>SUMIF($K$27:$K$127,"Si",M27:M127)</f>
        <v>21419.379999999997</v>
      </c>
      <c r="I7" s="57">
        <f>SUMIF($K$27:$K$127,"Si",N27:N127)</f>
        <v>20036.560000000001</v>
      </c>
      <c r="J7" s="57">
        <f>SUMIF($L$27:$L$127,"Si",M27:M127)</f>
        <v>14089.499999999996</v>
      </c>
      <c r="K7" s="57">
        <f>SUMIF($L$27:$L$127,"Si",N27:N127)</f>
        <v>11636.619999999997</v>
      </c>
    </row>
    <row r="8" spans="1:11">
      <c r="A8" s="216"/>
      <c r="B8" s="216"/>
      <c r="C8" s="45"/>
      <c r="E8" s="50" t="e">
        <f>#REF!</f>
        <v>#REF!</v>
      </c>
      <c r="F8" s="150" t="e">
        <f>#REF!</f>
        <v>#REF!</v>
      </c>
      <c r="H8" t="e">
        <f>H7/M128</f>
        <v>#DIV/0!</v>
      </c>
      <c r="I8" t="e">
        <f>I7/N128</f>
        <v>#DIV/0!</v>
      </c>
      <c r="J8" t="e">
        <f>J7/M128</f>
        <v>#DIV/0!</v>
      </c>
      <c r="K8" t="e">
        <f>K7/N128</f>
        <v>#DIV/0!</v>
      </c>
    </row>
    <row r="9" spans="1:11">
      <c r="A9" s="216"/>
      <c r="B9" s="216"/>
      <c r="C9" s="45"/>
      <c r="E9" s="50" t="e">
        <f>#REF!</f>
        <v>#REF!</v>
      </c>
      <c r="F9" s="150" t="e">
        <f>#REF!</f>
        <v>#REF!</v>
      </c>
    </row>
    <row r="10" spans="1:11">
      <c r="A10" s="216"/>
      <c r="B10" s="216"/>
      <c r="C10" s="45"/>
      <c r="E10" s="50" t="e">
        <f>#REF!</f>
        <v>#REF!</v>
      </c>
      <c r="F10" s="150" t="e">
        <f>#REF!</f>
        <v>#REF!</v>
      </c>
    </row>
    <row r="11" spans="1:11" ht="25.5">
      <c r="A11" s="216"/>
      <c r="B11" s="216"/>
      <c r="C11" s="45"/>
      <c r="E11" s="50" t="e">
        <f>#REF!</f>
        <v>#REF!</v>
      </c>
      <c r="F11" s="150" t="e">
        <f>#REF!</f>
        <v>#REF!</v>
      </c>
      <c r="H11" s="62" t="s">
        <v>1931</v>
      </c>
      <c r="I11" s="62"/>
    </row>
    <row r="12" spans="1:11" ht="15.75">
      <c r="A12" s="216"/>
      <c r="B12" s="216"/>
      <c r="C12" s="45"/>
      <c r="E12" s="50" t="e">
        <f>#REF!</f>
        <v>#REF!</v>
      </c>
      <c r="F12" s="150" t="e">
        <f>#REF!</f>
        <v>#REF!</v>
      </c>
      <c r="H12" s="63" t="e">
        <f>C5-H5</f>
        <v>#REF!</v>
      </c>
      <c r="I12" s="63"/>
    </row>
    <row r="13" spans="1:11" ht="38.25">
      <c r="A13" s="216"/>
      <c r="B13" s="216"/>
      <c r="C13" s="45"/>
      <c r="E13" s="50" t="e">
        <f>#REF!</f>
        <v>#REF!</v>
      </c>
      <c r="F13" s="150" t="e">
        <f>#REF!</f>
        <v>#REF!</v>
      </c>
      <c r="H13" s="61" t="s">
        <v>1932</v>
      </c>
      <c r="I13" s="61" t="s">
        <v>1933</v>
      </c>
      <c r="K13" s="66"/>
    </row>
    <row r="14" spans="1:11" ht="15.75">
      <c r="A14" s="216"/>
      <c r="B14" s="216"/>
      <c r="C14" s="45"/>
      <c r="E14" s="50" t="e">
        <f>#REF!</f>
        <v>#REF!</v>
      </c>
      <c r="F14" s="150" t="e">
        <f>#REF!</f>
        <v>#REF!</v>
      </c>
      <c r="H14" s="57">
        <f>SUMIF($K$27:$K$127,"No",M27:M127)</f>
        <v>55</v>
      </c>
      <c r="I14" s="57">
        <f>SUMIF($K$27:$K$127,"No",N27:N127)</f>
        <v>325.08999999999742</v>
      </c>
      <c r="J14" s="57">
        <f>SUMIF($L$27:$L$127,"",M27:M127)</f>
        <v>28883.78</v>
      </c>
      <c r="K14" s="57">
        <f>SUMIF($L$27:$L$127,"",N27:N127)</f>
        <v>29347.16</v>
      </c>
    </row>
    <row r="15" spans="1:11">
      <c r="A15" s="216"/>
      <c r="B15" s="216"/>
      <c r="C15" s="45"/>
      <c r="E15" s="50" t="e">
        <f>#REF!</f>
        <v>#REF!</v>
      </c>
      <c r="F15" s="150" t="e">
        <f>#REF!-3</f>
        <v>#REF!</v>
      </c>
      <c r="H15" s="67" t="e">
        <f>1-H8</f>
        <v>#DIV/0!</v>
      </c>
      <c r="I15" s="67" t="e">
        <f>1-I8</f>
        <v>#DIV/0!</v>
      </c>
      <c r="J15" s="67" t="e">
        <f>1-J8</f>
        <v>#DIV/0!</v>
      </c>
      <c r="K15" s="67" t="e">
        <f>1-K8</f>
        <v>#DIV/0!</v>
      </c>
    </row>
    <row r="16" spans="1:11">
      <c r="C16" s="45"/>
      <c r="E16" s="50" t="e">
        <f>#REF!</f>
        <v>#REF!</v>
      </c>
      <c r="F16" s="150" t="e">
        <f>#REF!</f>
        <v>#REF!</v>
      </c>
    </row>
    <row r="17" spans="1:15">
      <c r="E17" s="50" t="e">
        <f>#REF!</f>
        <v>#REF!</v>
      </c>
      <c r="F17" s="49" t="e">
        <f>#REF!</f>
        <v>#REF!</v>
      </c>
    </row>
    <row r="18" spans="1:15">
      <c r="E18" s="50" t="s">
        <v>1934</v>
      </c>
      <c r="F18" s="49" t="e">
        <f>SUM(F5:F17)</f>
        <v>#REF!</v>
      </c>
    </row>
    <row r="23" spans="1:15">
      <c r="A23" s="11" t="s">
        <v>3</v>
      </c>
      <c r="B23" t="s">
        <v>70</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207</v>
      </c>
      <c r="B27" t="s">
        <v>927</v>
      </c>
      <c r="C27" t="s">
        <v>1957</v>
      </c>
      <c r="D27" t="s">
        <v>928</v>
      </c>
      <c r="E27" t="s">
        <v>1746</v>
      </c>
      <c r="F27" t="s">
        <v>31</v>
      </c>
      <c r="G27">
        <v>274</v>
      </c>
      <c r="H27">
        <v>1558.25</v>
      </c>
      <c r="I27">
        <v>123</v>
      </c>
      <c r="J27">
        <v>1590.26</v>
      </c>
      <c r="K27" t="s">
        <v>1938</v>
      </c>
      <c r="L27" t="s">
        <v>1938</v>
      </c>
      <c r="M27" s="74">
        <v>1284.25</v>
      </c>
      <c r="N27" s="74">
        <v>1467.26</v>
      </c>
    </row>
    <row r="28" spans="1:15">
      <c r="A28">
        <v>208</v>
      </c>
      <c r="B28" t="s">
        <v>930</v>
      </c>
      <c r="C28" t="s">
        <v>1957</v>
      </c>
      <c r="D28" t="s">
        <v>931</v>
      </c>
      <c r="E28" t="s">
        <v>1746</v>
      </c>
      <c r="F28" t="s">
        <v>31</v>
      </c>
      <c r="G28">
        <v>117.8</v>
      </c>
      <c r="H28">
        <v>280</v>
      </c>
      <c r="I28">
        <v>0</v>
      </c>
      <c r="J28">
        <v>0</v>
      </c>
      <c r="K28" t="s">
        <v>1938</v>
      </c>
      <c r="M28" s="74">
        <v>162.19999999999999</v>
      </c>
      <c r="N28" s="74">
        <v>0</v>
      </c>
    </row>
    <row r="29" spans="1:15">
      <c r="A29">
        <v>209</v>
      </c>
      <c r="B29" t="s">
        <v>933</v>
      </c>
      <c r="C29" t="s">
        <v>1957</v>
      </c>
      <c r="D29" t="s">
        <v>934</v>
      </c>
      <c r="E29" t="s">
        <v>1746</v>
      </c>
      <c r="F29" t="s">
        <v>31</v>
      </c>
      <c r="G29">
        <v>1558.25</v>
      </c>
      <c r="H29">
        <v>2834.26</v>
      </c>
      <c r="I29">
        <v>1590.26</v>
      </c>
      <c r="J29">
        <v>2408.85</v>
      </c>
      <c r="K29" t="s">
        <v>1938</v>
      </c>
      <c r="L29" t="s">
        <v>1938</v>
      </c>
      <c r="M29" s="74">
        <v>1276.0100000000002</v>
      </c>
      <c r="N29" s="74">
        <v>818.58999999999992</v>
      </c>
    </row>
    <row r="30" spans="1:15">
      <c r="A30">
        <v>210</v>
      </c>
      <c r="B30" t="s">
        <v>936</v>
      </c>
      <c r="C30" t="s">
        <v>1957</v>
      </c>
      <c r="D30" t="s">
        <v>937</v>
      </c>
      <c r="E30" t="s">
        <v>1746</v>
      </c>
      <c r="F30" t="s">
        <v>31</v>
      </c>
      <c r="G30">
        <v>2412</v>
      </c>
      <c r="H30">
        <v>3268.25</v>
      </c>
      <c r="I30">
        <v>2430</v>
      </c>
      <c r="J30">
        <v>3276.43</v>
      </c>
      <c r="K30" t="s">
        <v>1938</v>
      </c>
      <c r="L30" t="s">
        <v>1938</v>
      </c>
      <c r="M30" s="74">
        <v>856.25</v>
      </c>
      <c r="N30" s="74">
        <v>846.42999999999984</v>
      </c>
    </row>
    <row r="31" spans="1:15">
      <c r="A31">
        <v>211</v>
      </c>
      <c r="B31" t="s">
        <v>939</v>
      </c>
      <c r="C31" t="s">
        <v>1957</v>
      </c>
      <c r="D31" t="s">
        <v>940</v>
      </c>
      <c r="E31" t="s">
        <v>1746</v>
      </c>
      <c r="F31" t="s">
        <v>31</v>
      </c>
      <c r="G31">
        <v>2867.95</v>
      </c>
      <c r="H31">
        <v>3685.24</v>
      </c>
      <c r="I31">
        <v>3342.65</v>
      </c>
      <c r="J31">
        <v>3646</v>
      </c>
      <c r="K31" t="s">
        <v>1938</v>
      </c>
      <c r="L31" t="s">
        <v>1938</v>
      </c>
      <c r="M31" s="74">
        <v>817.29</v>
      </c>
      <c r="N31" s="74">
        <v>303.34999999999991</v>
      </c>
    </row>
    <row r="32" spans="1:15">
      <c r="A32">
        <v>212</v>
      </c>
      <c r="B32" t="s">
        <v>942</v>
      </c>
      <c r="C32" t="s">
        <v>1957</v>
      </c>
      <c r="D32" t="s">
        <v>943</v>
      </c>
      <c r="E32" t="s">
        <v>1746</v>
      </c>
      <c r="F32" t="s">
        <v>31</v>
      </c>
      <c r="G32">
        <v>3680</v>
      </c>
      <c r="H32">
        <v>3900</v>
      </c>
      <c r="I32">
        <v>3280</v>
      </c>
      <c r="J32">
        <v>3859.83</v>
      </c>
      <c r="K32" t="s">
        <v>1938</v>
      </c>
      <c r="L32" t="s">
        <v>1938</v>
      </c>
      <c r="M32" s="74">
        <v>220</v>
      </c>
      <c r="N32" s="74">
        <v>579.82999999999993</v>
      </c>
    </row>
    <row r="33" spans="1:14">
      <c r="A33">
        <v>213</v>
      </c>
      <c r="B33" t="s">
        <v>945</v>
      </c>
      <c r="C33" t="s">
        <v>1957</v>
      </c>
      <c r="D33" t="s">
        <v>946</v>
      </c>
      <c r="E33" t="s">
        <v>1746</v>
      </c>
      <c r="F33" t="s">
        <v>31</v>
      </c>
      <c r="G33">
        <v>3671.6</v>
      </c>
      <c r="H33">
        <v>3703</v>
      </c>
      <c r="I33">
        <v>0</v>
      </c>
      <c r="J33">
        <v>0</v>
      </c>
      <c r="K33" t="s">
        <v>1938</v>
      </c>
      <c r="M33" s="74">
        <v>31.400000000000091</v>
      </c>
      <c r="N33" s="74">
        <v>0</v>
      </c>
    </row>
    <row r="34" spans="1:14">
      <c r="A34">
        <v>214</v>
      </c>
      <c r="B34" t="s">
        <v>948</v>
      </c>
      <c r="C34" t="s">
        <v>1957</v>
      </c>
      <c r="D34" t="s">
        <v>949</v>
      </c>
      <c r="E34" t="s">
        <v>1746</v>
      </c>
      <c r="F34" t="s">
        <v>31</v>
      </c>
      <c r="G34">
        <v>3900</v>
      </c>
      <c r="H34">
        <v>4152.7299999999996</v>
      </c>
      <c r="I34">
        <v>3859.83</v>
      </c>
      <c r="J34">
        <v>4172.24</v>
      </c>
      <c r="K34" t="s">
        <v>1938</v>
      </c>
      <c r="M34" s="74">
        <v>252.72999999999956</v>
      </c>
      <c r="N34" s="74">
        <v>312.40999999999985</v>
      </c>
    </row>
    <row r="35" spans="1:14">
      <c r="A35">
        <v>215</v>
      </c>
      <c r="B35" t="s">
        <v>951</v>
      </c>
      <c r="C35" t="s">
        <v>1957</v>
      </c>
      <c r="D35" t="s">
        <v>952</v>
      </c>
      <c r="E35" t="s">
        <v>1746</v>
      </c>
      <c r="F35" t="s">
        <v>31</v>
      </c>
      <c r="G35">
        <v>4088.26</v>
      </c>
      <c r="H35">
        <v>4151.5200000000004</v>
      </c>
      <c r="I35">
        <v>0</v>
      </c>
      <c r="J35">
        <v>0</v>
      </c>
      <c r="K35" t="s">
        <v>1938</v>
      </c>
      <c r="M35" s="74">
        <v>63.260000000000218</v>
      </c>
      <c r="N35" s="74">
        <v>0</v>
      </c>
    </row>
    <row r="36" spans="1:14">
      <c r="A36">
        <v>216</v>
      </c>
      <c r="B36" t="s">
        <v>954</v>
      </c>
      <c r="C36" t="s">
        <v>1957</v>
      </c>
      <c r="D36" t="s">
        <v>955</v>
      </c>
      <c r="E36" t="s">
        <v>1746</v>
      </c>
      <c r="F36" t="s">
        <v>71</v>
      </c>
      <c r="G36">
        <v>7525</v>
      </c>
      <c r="H36">
        <v>7840</v>
      </c>
      <c r="I36">
        <v>7475</v>
      </c>
      <c r="J36">
        <v>7642</v>
      </c>
      <c r="K36" t="s">
        <v>1938</v>
      </c>
      <c r="L36" t="s">
        <v>1938</v>
      </c>
      <c r="M36" s="74">
        <v>315</v>
      </c>
      <c r="N36" s="74">
        <v>167</v>
      </c>
    </row>
    <row r="37" spans="1:14">
      <c r="A37">
        <v>217</v>
      </c>
      <c r="B37" t="s">
        <v>73</v>
      </c>
      <c r="C37" t="s">
        <v>1957</v>
      </c>
      <c r="D37" t="s">
        <v>955</v>
      </c>
      <c r="E37" t="s">
        <v>0</v>
      </c>
      <c r="F37" t="s">
        <v>71</v>
      </c>
      <c r="G37">
        <v>7592.45</v>
      </c>
      <c r="H37">
        <v>7648.6</v>
      </c>
      <c r="I37">
        <v>0</v>
      </c>
      <c r="J37">
        <v>0</v>
      </c>
      <c r="K37" t="s">
        <v>1938</v>
      </c>
      <c r="M37" s="74">
        <v>56.150000000000546</v>
      </c>
      <c r="N37" s="74">
        <v>0</v>
      </c>
    </row>
    <row r="38" spans="1:14">
      <c r="A38">
        <v>218</v>
      </c>
      <c r="B38" t="s">
        <v>957</v>
      </c>
      <c r="C38" t="s">
        <v>1957</v>
      </c>
      <c r="D38" t="s">
        <v>955</v>
      </c>
      <c r="E38" t="s">
        <v>1903</v>
      </c>
      <c r="F38" t="s">
        <v>71</v>
      </c>
      <c r="G38">
        <v>0</v>
      </c>
      <c r="H38">
        <v>0</v>
      </c>
      <c r="I38">
        <v>7524</v>
      </c>
      <c r="J38">
        <v>7552</v>
      </c>
      <c r="K38" t="s">
        <v>1939</v>
      </c>
      <c r="L38" t="s">
        <v>1938</v>
      </c>
      <c r="M38" s="74">
        <v>0</v>
      </c>
      <c r="N38" s="74">
        <v>28</v>
      </c>
    </row>
    <row r="39" spans="1:14">
      <c r="A39">
        <v>219</v>
      </c>
      <c r="B39" t="s">
        <v>958</v>
      </c>
      <c r="C39" t="s">
        <v>1957</v>
      </c>
      <c r="D39" t="s">
        <v>959</v>
      </c>
      <c r="E39" t="s">
        <v>1903</v>
      </c>
      <c r="F39" t="s">
        <v>71</v>
      </c>
      <c r="G39">
        <v>0</v>
      </c>
      <c r="H39">
        <v>0</v>
      </c>
      <c r="I39">
        <v>7631</v>
      </c>
      <c r="J39">
        <v>7662.8</v>
      </c>
      <c r="K39" t="s">
        <v>1939</v>
      </c>
      <c r="M39" s="74">
        <v>0</v>
      </c>
      <c r="N39" s="74">
        <v>31.800000000000182</v>
      </c>
    </row>
    <row r="40" spans="1:14">
      <c r="A40">
        <v>220</v>
      </c>
      <c r="B40" t="s">
        <v>960</v>
      </c>
      <c r="C40" t="s">
        <v>1957</v>
      </c>
      <c r="D40" t="s">
        <v>961</v>
      </c>
      <c r="E40" t="s">
        <v>1903</v>
      </c>
      <c r="F40" t="s">
        <v>71</v>
      </c>
      <c r="G40">
        <v>0</v>
      </c>
      <c r="H40">
        <v>0</v>
      </c>
      <c r="I40">
        <v>7642</v>
      </c>
      <c r="J40">
        <v>7732</v>
      </c>
      <c r="K40" t="s">
        <v>1939</v>
      </c>
      <c r="M40" s="74">
        <v>0</v>
      </c>
      <c r="N40" s="74">
        <v>90</v>
      </c>
    </row>
    <row r="41" spans="1:14">
      <c r="A41">
        <v>221</v>
      </c>
      <c r="B41" t="s">
        <v>962</v>
      </c>
      <c r="C41" t="s">
        <v>1957</v>
      </c>
      <c r="D41" t="s">
        <v>955</v>
      </c>
      <c r="E41" t="s">
        <v>1746</v>
      </c>
      <c r="F41" t="s">
        <v>71</v>
      </c>
      <c r="G41">
        <v>7840</v>
      </c>
      <c r="H41">
        <v>7890</v>
      </c>
      <c r="I41">
        <v>7732</v>
      </c>
      <c r="J41">
        <v>7860</v>
      </c>
      <c r="K41" t="s">
        <v>1938</v>
      </c>
      <c r="L41" t="s">
        <v>1938</v>
      </c>
      <c r="M41" s="74">
        <v>50</v>
      </c>
      <c r="N41" s="74">
        <v>128</v>
      </c>
    </row>
    <row r="42" spans="1:14">
      <c r="A42">
        <v>222</v>
      </c>
      <c r="B42" t="s">
        <v>964</v>
      </c>
      <c r="C42" t="s">
        <v>1957</v>
      </c>
      <c r="D42" t="s">
        <v>955</v>
      </c>
      <c r="E42" t="s">
        <v>1746</v>
      </c>
      <c r="F42" t="s">
        <v>71</v>
      </c>
      <c r="G42">
        <v>7890</v>
      </c>
      <c r="H42">
        <v>8110</v>
      </c>
      <c r="I42">
        <v>7860</v>
      </c>
      <c r="J42">
        <v>8070</v>
      </c>
      <c r="K42" t="s">
        <v>1938</v>
      </c>
      <c r="L42" t="s">
        <v>1938</v>
      </c>
      <c r="M42" s="74">
        <v>220</v>
      </c>
      <c r="N42" s="74">
        <v>210</v>
      </c>
    </row>
    <row r="43" spans="1:14">
      <c r="A43">
        <v>223</v>
      </c>
      <c r="B43" t="s">
        <v>966</v>
      </c>
      <c r="C43" t="s">
        <v>1957</v>
      </c>
      <c r="D43" t="s">
        <v>955</v>
      </c>
      <c r="E43" t="s">
        <v>1746</v>
      </c>
      <c r="F43" t="s">
        <v>71</v>
      </c>
      <c r="G43">
        <v>8110</v>
      </c>
      <c r="H43">
        <v>8659</v>
      </c>
      <c r="I43">
        <v>8070</v>
      </c>
      <c r="J43">
        <v>8610</v>
      </c>
      <c r="K43" t="s">
        <v>1938</v>
      </c>
      <c r="L43" t="s">
        <v>1938</v>
      </c>
      <c r="M43" s="74">
        <v>549</v>
      </c>
      <c r="N43" s="74">
        <v>540</v>
      </c>
    </row>
    <row r="44" spans="1:14">
      <c r="A44">
        <v>224</v>
      </c>
      <c r="B44" t="s">
        <v>968</v>
      </c>
      <c r="C44" t="s">
        <v>1957</v>
      </c>
      <c r="D44" t="s">
        <v>969</v>
      </c>
      <c r="E44" t="s">
        <v>1903</v>
      </c>
      <c r="F44" t="s">
        <v>71</v>
      </c>
      <c r="G44">
        <v>0</v>
      </c>
      <c r="H44">
        <v>0</v>
      </c>
      <c r="I44">
        <v>8390</v>
      </c>
      <c r="J44">
        <v>8424</v>
      </c>
      <c r="K44" t="s">
        <v>1939</v>
      </c>
      <c r="M44" s="74">
        <v>0</v>
      </c>
      <c r="N44" s="74">
        <v>34</v>
      </c>
    </row>
    <row r="45" spans="1:14">
      <c r="A45">
        <v>225</v>
      </c>
      <c r="B45" t="s">
        <v>968</v>
      </c>
      <c r="C45" t="s">
        <v>1957</v>
      </c>
      <c r="D45">
        <v>0</v>
      </c>
      <c r="E45" t="s">
        <v>1903</v>
      </c>
      <c r="F45" t="s">
        <v>71</v>
      </c>
      <c r="G45">
        <v>0</v>
      </c>
      <c r="H45">
        <v>0</v>
      </c>
      <c r="I45">
        <v>8300</v>
      </c>
      <c r="J45">
        <v>8325</v>
      </c>
      <c r="K45" t="s">
        <v>1939</v>
      </c>
      <c r="M45" s="74">
        <v>0</v>
      </c>
      <c r="N45" s="74">
        <v>25</v>
      </c>
    </row>
    <row r="46" spans="1:14">
      <c r="A46">
        <v>226</v>
      </c>
      <c r="B46" t="s">
        <v>970</v>
      </c>
      <c r="C46" t="s">
        <v>1957</v>
      </c>
      <c r="D46" t="s">
        <v>971</v>
      </c>
      <c r="E46" t="s">
        <v>1746</v>
      </c>
      <c r="F46" t="s">
        <v>71</v>
      </c>
      <c r="G46">
        <v>8666.5400000000009</v>
      </c>
      <c r="H46">
        <v>8707.5300000000007</v>
      </c>
      <c r="I46">
        <v>8623.31</v>
      </c>
      <c r="J46">
        <v>8800</v>
      </c>
      <c r="K46" t="s">
        <v>1938</v>
      </c>
      <c r="L46" t="s">
        <v>1938</v>
      </c>
      <c r="M46" s="74">
        <v>40.989999999999782</v>
      </c>
      <c r="N46" s="74">
        <v>176.69000000000051</v>
      </c>
    </row>
    <row r="47" spans="1:14">
      <c r="A47">
        <v>227</v>
      </c>
      <c r="B47" t="s">
        <v>970</v>
      </c>
      <c r="C47" t="s">
        <v>1957</v>
      </c>
      <c r="D47">
        <v>0</v>
      </c>
      <c r="E47" t="s">
        <v>1746</v>
      </c>
      <c r="F47" t="s">
        <v>71</v>
      </c>
      <c r="G47">
        <v>8742.64</v>
      </c>
      <c r="H47">
        <v>8761.11</v>
      </c>
      <c r="I47">
        <v>0</v>
      </c>
      <c r="J47">
        <v>0</v>
      </c>
      <c r="K47" t="s">
        <v>1938</v>
      </c>
      <c r="M47" s="74">
        <v>18.470000000001164</v>
      </c>
      <c r="N47" s="74">
        <v>0</v>
      </c>
    </row>
    <row r="48" spans="1:14">
      <c r="A48">
        <v>228</v>
      </c>
      <c r="B48" t="s">
        <v>970</v>
      </c>
      <c r="C48" t="s">
        <v>1957</v>
      </c>
      <c r="D48">
        <v>0</v>
      </c>
      <c r="E48" t="s">
        <v>1746</v>
      </c>
      <c r="F48" t="s">
        <v>71</v>
      </c>
      <c r="G48">
        <v>8845</v>
      </c>
      <c r="H48">
        <v>8894.4</v>
      </c>
      <c r="I48">
        <v>0</v>
      </c>
      <c r="J48">
        <v>0</v>
      </c>
      <c r="K48" t="s">
        <v>1938</v>
      </c>
      <c r="M48" s="74">
        <v>49.399999999999636</v>
      </c>
      <c r="N48" s="74">
        <v>0</v>
      </c>
    </row>
    <row r="49" spans="1:14">
      <c r="A49">
        <v>229</v>
      </c>
      <c r="B49" t="s">
        <v>973</v>
      </c>
      <c r="C49" t="s">
        <v>1957</v>
      </c>
      <c r="D49" t="s">
        <v>974</v>
      </c>
      <c r="E49" t="s">
        <v>1746</v>
      </c>
      <c r="F49" t="s">
        <v>71</v>
      </c>
      <c r="G49">
        <v>8761.11</v>
      </c>
      <c r="H49">
        <v>8776.42</v>
      </c>
      <c r="I49">
        <v>0</v>
      </c>
      <c r="J49">
        <v>0</v>
      </c>
      <c r="K49" t="s">
        <v>1938</v>
      </c>
      <c r="L49" t="s">
        <v>1938</v>
      </c>
      <c r="M49" s="74">
        <v>15.309999999999491</v>
      </c>
      <c r="N49" s="74">
        <v>0</v>
      </c>
    </row>
    <row r="50" spans="1:14">
      <c r="A50">
        <v>230</v>
      </c>
      <c r="B50" t="s">
        <v>976</v>
      </c>
      <c r="C50" t="s">
        <v>1957</v>
      </c>
      <c r="D50" t="s">
        <v>977</v>
      </c>
      <c r="E50" t="s">
        <v>1746</v>
      </c>
      <c r="F50" t="s">
        <v>71</v>
      </c>
      <c r="G50">
        <v>8707.5300000000007</v>
      </c>
      <c r="H50">
        <v>8742.5400000000009</v>
      </c>
      <c r="I50">
        <v>0</v>
      </c>
      <c r="J50">
        <v>0</v>
      </c>
      <c r="K50" t="s">
        <v>1938</v>
      </c>
      <c r="M50" s="74">
        <v>35.010000000000218</v>
      </c>
      <c r="N50" s="74">
        <v>0</v>
      </c>
    </row>
    <row r="51" spans="1:14">
      <c r="A51">
        <v>231</v>
      </c>
      <c r="B51" t="s">
        <v>979</v>
      </c>
      <c r="C51" t="s">
        <v>1957</v>
      </c>
      <c r="D51" t="s">
        <v>980</v>
      </c>
      <c r="E51" t="s">
        <v>1746</v>
      </c>
      <c r="F51" t="s">
        <v>71</v>
      </c>
      <c r="G51">
        <v>8776.42</v>
      </c>
      <c r="H51">
        <v>8836.7800000000007</v>
      </c>
      <c r="I51">
        <v>8800</v>
      </c>
      <c r="J51">
        <v>8887.98</v>
      </c>
      <c r="K51" t="s">
        <v>1938</v>
      </c>
      <c r="M51" s="74">
        <v>60.360000000000582</v>
      </c>
      <c r="N51" s="74">
        <v>87.979999999999563</v>
      </c>
    </row>
    <row r="52" spans="1:14">
      <c r="A52">
        <v>232</v>
      </c>
      <c r="B52" t="s">
        <v>979</v>
      </c>
      <c r="C52" t="s">
        <v>1957</v>
      </c>
      <c r="D52">
        <v>0</v>
      </c>
      <c r="E52" t="s">
        <v>1746</v>
      </c>
      <c r="F52" t="s">
        <v>71</v>
      </c>
      <c r="G52">
        <v>8894.4</v>
      </c>
      <c r="H52">
        <v>9077.68</v>
      </c>
      <c r="I52">
        <v>9017.58</v>
      </c>
      <c r="J52">
        <v>9110</v>
      </c>
      <c r="K52" t="s">
        <v>1938</v>
      </c>
      <c r="M52" s="74">
        <v>183.28000000000065</v>
      </c>
      <c r="N52" s="74">
        <v>92.420000000000073</v>
      </c>
    </row>
    <row r="53" spans="1:14">
      <c r="A53">
        <v>233</v>
      </c>
      <c r="B53" t="s">
        <v>982</v>
      </c>
      <c r="C53" t="s">
        <v>1957</v>
      </c>
      <c r="D53" t="s">
        <v>983</v>
      </c>
      <c r="E53" t="s">
        <v>1903</v>
      </c>
      <c r="F53" t="s">
        <v>71</v>
      </c>
      <c r="G53">
        <v>0</v>
      </c>
      <c r="H53">
        <v>0</v>
      </c>
      <c r="I53">
        <v>8765</v>
      </c>
      <c r="J53">
        <v>8786.7999999999993</v>
      </c>
      <c r="K53" t="s">
        <v>1939</v>
      </c>
      <c r="M53" s="74">
        <v>0</v>
      </c>
      <c r="N53" s="74">
        <v>21.799999999999272</v>
      </c>
    </row>
    <row r="54" spans="1:14">
      <c r="A54">
        <v>234</v>
      </c>
      <c r="B54" t="s">
        <v>984</v>
      </c>
      <c r="C54" t="s">
        <v>1957</v>
      </c>
      <c r="D54" t="s">
        <v>985</v>
      </c>
      <c r="E54" t="s">
        <v>1903</v>
      </c>
      <c r="F54" t="s">
        <v>71</v>
      </c>
      <c r="G54">
        <v>0</v>
      </c>
      <c r="H54">
        <v>0</v>
      </c>
      <c r="I54">
        <v>8793.15</v>
      </c>
      <c r="J54">
        <v>8807.9500000000007</v>
      </c>
      <c r="K54" t="s">
        <v>1939</v>
      </c>
      <c r="M54" s="74">
        <v>0</v>
      </c>
      <c r="N54" s="74">
        <v>14.800000000001091</v>
      </c>
    </row>
    <row r="55" spans="1:14">
      <c r="A55">
        <v>235</v>
      </c>
      <c r="B55" t="s">
        <v>986</v>
      </c>
      <c r="C55" t="s">
        <v>1957</v>
      </c>
      <c r="D55" t="s">
        <v>987</v>
      </c>
      <c r="E55" t="s">
        <v>1903</v>
      </c>
      <c r="F55" t="s">
        <v>71</v>
      </c>
      <c r="G55">
        <v>0</v>
      </c>
      <c r="H55">
        <v>0</v>
      </c>
      <c r="I55">
        <v>8904</v>
      </c>
      <c r="J55">
        <v>8946.4</v>
      </c>
      <c r="K55" t="s">
        <v>1939</v>
      </c>
      <c r="M55" s="74">
        <v>0</v>
      </c>
      <c r="N55" s="74">
        <v>42.399999999999636</v>
      </c>
    </row>
    <row r="56" spans="1:14">
      <c r="A56">
        <v>236</v>
      </c>
      <c r="B56" t="s">
        <v>988</v>
      </c>
      <c r="C56" t="s">
        <v>1957</v>
      </c>
      <c r="D56" t="s">
        <v>989</v>
      </c>
      <c r="E56" t="s">
        <v>1746</v>
      </c>
      <c r="F56" t="s">
        <v>71</v>
      </c>
      <c r="G56">
        <v>9077.68</v>
      </c>
      <c r="H56">
        <v>9260</v>
      </c>
      <c r="I56">
        <v>9110</v>
      </c>
      <c r="J56">
        <v>9300</v>
      </c>
      <c r="K56" t="s">
        <v>1938</v>
      </c>
      <c r="M56" s="74">
        <v>182.31999999999971</v>
      </c>
      <c r="N56" s="74">
        <v>190</v>
      </c>
    </row>
    <row r="57" spans="1:14">
      <c r="A57">
        <v>237</v>
      </c>
      <c r="B57" t="s">
        <v>991</v>
      </c>
      <c r="C57" t="s">
        <v>1957</v>
      </c>
      <c r="D57" t="s">
        <v>989</v>
      </c>
      <c r="E57" t="s">
        <v>1746</v>
      </c>
      <c r="F57" t="s">
        <v>71</v>
      </c>
      <c r="G57">
        <v>9260</v>
      </c>
      <c r="H57">
        <v>9777</v>
      </c>
      <c r="I57">
        <v>9300</v>
      </c>
      <c r="J57">
        <v>9770</v>
      </c>
      <c r="K57" t="s">
        <v>1938</v>
      </c>
      <c r="M57" s="74">
        <v>517</v>
      </c>
      <c r="N57" s="74">
        <v>470</v>
      </c>
    </row>
    <row r="58" spans="1:14">
      <c r="A58">
        <v>238</v>
      </c>
      <c r="B58" t="s">
        <v>993</v>
      </c>
      <c r="C58" t="s">
        <v>1957</v>
      </c>
      <c r="D58" t="s">
        <v>994</v>
      </c>
      <c r="E58" t="s">
        <v>1746</v>
      </c>
      <c r="F58" t="s">
        <v>71</v>
      </c>
      <c r="G58">
        <v>9610</v>
      </c>
      <c r="H58">
        <v>9770</v>
      </c>
      <c r="I58">
        <v>0</v>
      </c>
      <c r="J58">
        <v>0</v>
      </c>
      <c r="K58" t="s">
        <v>1938</v>
      </c>
      <c r="M58" s="74">
        <v>160</v>
      </c>
      <c r="N58" s="74">
        <v>0</v>
      </c>
    </row>
    <row r="59" spans="1:14">
      <c r="A59">
        <v>239</v>
      </c>
      <c r="B59" t="s">
        <v>996</v>
      </c>
      <c r="C59" t="s">
        <v>1957</v>
      </c>
      <c r="D59" t="s">
        <v>994</v>
      </c>
      <c r="E59" t="s">
        <v>1746</v>
      </c>
      <c r="F59" t="s">
        <v>71</v>
      </c>
      <c r="G59">
        <v>9779</v>
      </c>
      <c r="H59">
        <v>9853.6</v>
      </c>
      <c r="I59">
        <v>9805</v>
      </c>
      <c r="J59">
        <v>10007.299999999999</v>
      </c>
      <c r="K59" t="s">
        <v>1938</v>
      </c>
      <c r="M59" s="74">
        <v>74.600000000000364</v>
      </c>
      <c r="N59" s="74">
        <v>202.29999999999927</v>
      </c>
    </row>
    <row r="60" spans="1:14">
      <c r="A60">
        <v>240</v>
      </c>
      <c r="B60" t="s">
        <v>998</v>
      </c>
      <c r="C60" t="s">
        <v>1957</v>
      </c>
      <c r="D60" t="s">
        <v>994</v>
      </c>
      <c r="E60" t="s">
        <v>1746</v>
      </c>
      <c r="F60" t="s">
        <v>71</v>
      </c>
      <c r="G60">
        <v>9870.6</v>
      </c>
      <c r="H60">
        <v>10125</v>
      </c>
      <c r="I60">
        <v>9967.2999999999993</v>
      </c>
      <c r="J60">
        <v>10092.700000000001</v>
      </c>
      <c r="K60" t="s">
        <v>1938</v>
      </c>
      <c r="M60" s="74">
        <v>254.39999999999964</v>
      </c>
      <c r="N60" s="74">
        <v>125.40000000000146</v>
      </c>
    </row>
    <row r="61" spans="1:14">
      <c r="A61">
        <v>241</v>
      </c>
      <c r="B61" t="s">
        <v>1000</v>
      </c>
      <c r="C61" t="s">
        <v>1957</v>
      </c>
      <c r="D61" t="s">
        <v>1001</v>
      </c>
      <c r="E61" t="s">
        <v>1746</v>
      </c>
      <c r="F61" t="s">
        <v>71</v>
      </c>
      <c r="G61">
        <v>10135</v>
      </c>
      <c r="H61">
        <v>10300</v>
      </c>
      <c r="I61">
        <v>10067</v>
      </c>
      <c r="J61">
        <v>10510</v>
      </c>
      <c r="K61" t="s">
        <v>1938</v>
      </c>
      <c r="M61" s="74">
        <v>165</v>
      </c>
      <c r="N61" s="74">
        <v>443</v>
      </c>
    </row>
    <row r="62" spans="1:14">
      <c r="A62">
        <v>242</v>
      </c>
      <c r="B62" t="s">
        <v>1003</v>
      </c>
      <c r="C62" t="s">
        <v>1957</v>
      </c>
      <c r="D62" t="s">
        <v>1004</v>
      </c>
      <c r="E62" t="s">
        <v>1746</v>
      </c>
      <c r="F62" t="s">
        <v>71</v>
      </c>
      <c r="G62">
        <v>10310</v>
      </c>
      <c r="H62">
        <v>10512</v>
      </c>
      <c r="I62">
        <v>10355</v>
      </c>
      <c r="J62">
        <v>10508</v>
      </c>
      <c r="K62" t="s">
        <v>1938</v>
      </c>
      <c r="L62" t="s">
        <v>1938</v>
      </c>
      <c r="M62" s="74">
        <v>202</v>
      </c>
      <c r="N62" s="74">
        <v>153</v>
      </c>
    </row>
    <row r="63" spans="1:14">
      <c r="A63">
        <v>243</v>
      </c>
      <c r="B63" t="s">
        <v>1006</v>
      </c>
      <c r="C63" t="s">
        <v>1957</v>
      </c>
      <c r="D63" t="s">
        <v>1007</v>
      </c>
      <c r="E63" t="s">
        <v>1746</v>
      </c>
      <c r="F63" t="s">
        <v>71</v>
      </c>
      <c r="G63">
        <v>10512</v>
      </c>
      <c r="H63">
        <v>10873</v>
      </c>
      <c r="I63">
        <v>10518</v>
      </c>
      <c r="J63">
        <v>10595</v>
      </c>
      <c r="K63" t="s">
        <v>1938</v>
      </c>
      <c r="L63" t="s">
        <v>1938</v>
      </c>
      <c r="M63" s="74">
        <v>361</v>
      </c>
      <c r="N63" s="74">
        <v>77</v>
      </c>
    </row>
    <row r="64" spans="1:14">
      <c r="A64">
        <v>244</v>
      </c>
      <c r="B64" t="s">
        <v>1006</v>
      </c>
      <c r="C64" t="s">
        <v>1957</v>
      </c>
      <c r="D64">
        <v>0</v>
      </c>
      <c r="E64" t="s">
        <v>1746</v>
      </c>
      <c r="F64" t="s">
        <v>71</v>
      </c>
      <c r="G64">
        <v>0</v>
      </c>
      <c r="H64">
        <v>0</v>
      </c>
      <c r="I64">
        <v>10660</v>
      </c>
      <c r="J64">
        <v>10863</v>
      </c>
      <c r="K64" t="s">
        <v>1938</v>
      </c>
      <c r="M64" s="74">
        <v>0</v>
      </c>
      <c r="N64" s="74">
        <v>203</v>
      </c>
    </row>
    <row r="65" spans="1:14">
      <c r="A65">
        <v>245</v>
      </c>
      <c r="B65" t="s">
        <v>1009</v>
      </c>
      <c r="C65" t="s">
        <v>1957</v>
      </c>
      <c r="D65" t="s">
        <v>1010</v>
      </c>
      <c r="E65" t="s">
        <v>1746</v>
      </c>
      <c r="F65" t="s">
        <v>71</v>
      </c>
      <c r="G65">
        <v>10873</v>
      </c>
      <c r="H65">
        <v>11366.48</v>
      </c>
      <c r="I65">
        <v>10863</v>
      </c>
      <c r="J65">
        <v>11350</v>
      </c>
      <c r="K65" t="s">
        <v>1938</v>
      </c>
      <c r="M65" s="74">
        <v>493.47999999999956</v>
      </c>
      <c r="N65" s="74">
        <v>487</v>
      </c>
    </row>
    <row r="66" spans="1:14">
      <c r="A66">
        <v>246</v>
      </c>
      <c r="B66" t="s">
        <v>1012</v>
      </c>
      <c r="C66" t="s">
        <v>1957</v>
      </c>
      <c r="D66" t="s">
        <v>1010</v>
      </c>
      <c r="E66" t="s">
        <v>1746</v>
      </c>
      <c r="F66" t="s">
        <v>71</v>
      </c>
      <c r="G66">
        <v>10625</v>
      </c>
      <c r="H66">
        <v>10642</v>
      </c>
      <c r="I66">
        <v>10600</v>
      </c>
      <c r="J66">
        <v>10660</v>
      </c>
      <c r="K66" t="s">
        <v>1938</v>
      </c>
      <c r="L66" t="s">
        <v>1938</v>
      </c>
      <c r="M66" s="74">
        <v>17</v>
      </c>
      <c r="N66" s="74">
        <v>60</v>
      </c>
    </row>
    <row r="67" spans="1:14">
      <c r="A67">
        <v>247</v>
      </c>
      <c r="B67" t="s">
        <v>1014</v>
      </c>
      <c r="C67" t="s">
        <v>1957</v>
      </c>
      <c r="D67" t="s">
        <v>1015</v>
      </c>
      <c r="E67" t="s">
        <v>1746</v>
      </c>
      <c r="F67" t="s">
        <v>71</v>
      </c>
      <c r="G67">
        <v>11366.48</v>
      </c>
      <c r="H67">
        <v>11625</v>
      </c>
      <c r="I67">
        <v>11350</v>
      </c>
      <c r="J67">
        <v>11620</v>
      </c>
      <c r="K67" t="s">
        <v>1938</v>
      </c>
      <c r="M67" s="74">
        <v>258.52000000000044</v>
      </c>
      <c r="N67" s="74">
        <v>270</v>
      </c>
    </row>
    <row r="68" spans="1:14">
      <c r="A68">
        <v>248</v>
      </c>
      <c r="B68" t="s">
        <v>1017</v>
      </c>
      <c r="C68" t="s">
        <v>1957</v>
      </c>
      <c r="D68" t="s">
        <v>1018</v>
      </c>
      <c r="E68" t="s">
        <v>1746</v>
      </c>
      <c r="F68" t="s">
        <v>71</v>
      </c>
      <c r="G68">
        <v>11625</v>
      </c>
      <c r="H68">
        <v>13010</v>
      </c>
      <c r="I68">
        <v>11655.2</v>
      </c>
      <c r="J68">
        <v>12808.3</v>
      </c>
      <c r="K68" t="s">
        <v>1938</v>
      </c>
      <c r="L68" t="s">
        <v>1938</v>
      </c>
      <c r="M68" s="74">
        <v>1385</v>
      </c>
      <c r="N68" s="74">
        <v>1153.0999999999985</v>
      </c>
    </row>
    <row r="69" spans="1:14">
      <c r="A69">
        <v>249</v>
      </c>
      <c r="B69" t="s">
        <v>1020</v>
      </c>
      <c r="C69" t="s">
        <v>1957</v>
      </c>
      <c r="D69" t="s">
        <v>1021</v>
      </c>
      <c r="E69" t="s">
        <v>1746</v>
      </c>
      <c r="F69" t="s">
        <v>71</v>
      </c>
      <c r="G69">
        <v>12788</v>
      </c>
      <c r="H69">
        <v>12910</v>
      </c>
      <c r="I69">
        <v>12772</v>
      </c>
      <c r="J69">
        <v>12999.3</v>
      </c>
      <c r="K69" t="s">
        <v>1938</v>
      </c>
      <c r="M69" s="74">
        <v>122</v>
      </c>
      <c r="N69" s="74">
        <v>227.29999999999927</v>
      </c>
    </row>
    <row r="70" spans="1:14">
      <c r="A70">
        <v>250</v>
      </c>
      <c r="B70" t="s">
        <v>1023</v>
      </c>
      <c r="C70" t="s">
        <v>1957</v>
      </c>
      <c r="D70" t="s">
        <v>1024</v>
      </c>
      <c r="E70" t="s">
        <v>1746</v>
      </c>
      <c r="F70" t="s">
        <v>71</v>
      </c>
      <c r="G70">
        <v>13002.5</v>
      </c>
      <c r="H70">
        <v>13366.4</v>
      </c>
      <c r="I70">
        <v>12999.3</v>
      </c>
      <c r="J70">
        <v>13190</v>
      </c>
      <c r="K70" t="s">
        <v>1938</v>
      </c>
      <c r="M70" s="74">
        <v>363.89999999999964</v>
      </c>
      <c r="N70" s="74">
        <v>190.70000000000073</v>
      </c>
    </row>
    <row r="71" spans="1:14">
      <c r="A71">
        <v>251</v>
      </c>
      <c r="B71" t="s">
        <v>1026</v>
      </c>
      <c r="C71" t="s">
        <v>1957</v>
      </c>
      <c r="D71" t="s">
        <v>1027</v>
      </c>
      <c r="E71" t="s">
        <v>1746</v>
      </c>
      <c r="F71" t="s">
        <v>71</v>
      </c>
      <c r="G71">
        <v>13366.4</v>
      </c>
      <c r="H71">
        <v>13396.7</v>
      </c>
      <c r="I71">
        <v>13190</v>
      </c>
      <c r="J71">
        <v>13430</v>
      </c>
      <c r="K71" t="s">
        <v>1938</v>
      </c>
      <c r="M71" s="74">
        <v>30.300000000001091</v>
      </c>
      <c r="N71" s="74">
        <v>240</v>
      </c>
    </row>
    <row r="72" spans="1:14">
      <c r="A72">
        <v>252</v>
      </c>
      <c r="B72" t="s">
        <v>96</v>
      </c>
      <c r="C72" t="s">
        <v>1957</v>
      </c>
      <c r="D72" t="s">
        <v>1029</v>
      </c>
      <c r="E72" t="s">
        <v>1746</v>
      </c>
      <c r="F72" t="s">
        <v>71</v>
      </c>
      <c r="G72">
        <v>13396.7</v>
      </c>
      <c r="H72">
        <v>13600</v>
      </c>
      <c r="I72">
        <v>13430</v>
      </c>
      <c r="J72">
        <v>13645</v>
      </c>
      <c r="K72" t="s">
        <v>1938</v>
      </c>
      <c r="M72" s="74">
        <v>203.29999999999927</v>
      </c>
      <c r="N72" s="74">
        <v>215</v>
      </c>
    </row>
    <row r="73" spans="1:14">
      <c r="A73">
        <v>253</v>
      </c>
      <c r="B73" t="s">
        <v>1031</v>
      </c>
      <c r="C73" t="s">
        <v>1957</v>
      </c>
      <c r="D73" t="s">
        <v>1032</v>
      </c>
      <c r="E73" t="s">
        <v>1746</v>
      </c>
      <c r="F73" t="s">
        <v>71</v>
      </c>
      <c r="G73">
        <v>13600</v>
      </c>
      <c r="H73">
        <v>13972</v>
      </c>
      <c r="I73">
        <v>13645</v>
      </c>
      <c r="J73">
        <v>14005</v>
      </c>
      <c r="K73" t="s">
        <v>1938</v>
      </c>
      <c r="L73" t="s">
        <v>1938</v>
      </c>
      <c r="M73" s="74">
        <v>372</v>
      </c>
      <c r="N73" s="74">
        <v>360</v>
      </c>
    </row>
    <row r="74" spans="1:14">
      <c r="A74">
        <v>254</v>
      </c>
      <c r="B74" t="s">
        <v>90</v>
      </c>
      <c r="C74" t="s">
        <v>1957</v>
      </c>
      <c r="D74" t="s">
        <v>1034</v>
      </c>
      <c r="E74" t="s">
        <v>1746</v>
      </c>
      <c r="F74" t="s">
        <v>71</v>
      </c>
      <c r="G74">
        <v>13972</v>
      </c>
      <c r="H74">
        <v>14032</v>
      </c>
      <c r="I74">
        <v>14005</v>
      </c>
      <c r="J74">
        <v>14048</v>
      </c>
      <c r="K74" t="s">
        <v>1938</v>
      </c>
      <c r="M74" s="74">
        <v>60</v>
      </c>
      <c r="N74" s="74">
        <v>43</v>
      </c>
    </row>
    <row r="75" spans="1:14">
      <c r="A75">
        <v>255</v>
      </c>
      <c r="B75" t="s">
        <v>1036</v>
      </c>
      <c r="C75" t="s">
        <v>1957</v>
      </c>
      <c r="D75" t="s">
        <v>1037</v>
      </c>
      <c r="E75" t="s">
        <v>1903</v>
      </c>
      <c r="F75" t="s">
        <v>71</v>
      </c>
      <c r="G75">
        <v>0</v>
      </c>
      <c r="H75">
        <v>0</v>
      </c>
      <c r="I75">
        <v>14022</v>
      </c>
      <c r="J75">
        <v>14040</v>
      </c>
      <c r="K75" t="s">
        <v>1939</v>
      </c>
      <c r="M75" s="74">
        <v>0</v>
      </c>
      <c r="N75" s="74">
        <v>18</v>
      </c>
    </row>
    <row r="76" spans="1:14">
      <c r="A76">
        <v>256</v>
      </c>
      <c r="B76" t="s">
        <v>93</v>
      </c>
      <c r="C76" t="s">
        <v>1957</v>
      </c>
      <c r="D76" t="s">
        <v>1038</v>
      </c>
      <c r="E76" t="s">
        <v>20</v>
      </c>
      <c r="F76" t="s">
        <v>71</v>
      </c>
      <c r="G76">
        <v>14032</v>
      </c>
      <c r="H76">
        <v>14232</v>
      </c>
      <c r="I76">
        <v>14048</v>
      </c>
      <c r="J76">
        <v>14245</v>
      </c>
      <c r="K76" t="s">
        <v>1938</v>
      </c>
      <c r="M76" s="74">
        <v>200</v>
      </c>
      <c r="N76" s="74">
        <v>197</v>
      </c>
    </row>
    <row r="77" spans="1:14">
      <c r="A77">
        <v>257</v>
      </c>
      <c r="B77" t="s">
        <v>1040</v>
      </c>
      <c r="C77" t="s">
        <v>1957</v>
      </c>
      <c r="D77" t="s">
        <v>1041</v>
      </c>
      <c r="E77" t="s">
        <v>1746</v>
      </c>
      <c r="F77" t="s">
        <v>71</v>
      </c>
      <c r="G77">
        <v>14232</v>
      </c>
      <c r="H77">
        <v>15290</v>
      </c>
      <c r="I77">
        <v>14245</v>
      </c>
      <c r="J77">
        <v>15064.2</v>
      </c>
      <c r="K77" t="s">
        <v>1938</v>
      </c>
      <c r="M77" s="74">
        <v>1058</v>
      </c>
      <c r="N77" s="74">
        <v>819.20000000000073</v>
      </c>
    </row>
    <row r="78" spans="1:14">
      <c r="A78">
        <v>258</v>
      </c>
      <c r="B78" t="s">
        <v>1040</v>
      </c>
      <c r="C78" t="s">
        <v>1957</v>
      </c>
      <c r="D78">
        <v>0</v>
      </c>
      <c r="E78" t="s">
        <v>1746</v>
      </c>
      <c r="F78" t="s">
        <v>71</v>
      </c>
      <c r="G78">
        <v>0</v>
      </c>
      <c r="H78">
        <v>0</v>
      </c>
      <c r="I78">
        <v>15123.06</v>
      </c>
      <c r="J78">
        <v>15304.12</v>
      </c>
      <c r="K78" t="s">
        <v>1938</v>
      </c>
      <c r="M78" s="74">
        <v>0</v>
      </c>
      <c r="N78" s="74">
        <v>181.06000000000131</v>
      </c>
    </row>
    <row r="79" spans="1:14">
      <c r="A79">
        <v>259</v>
      </c>
      <c r="B79" t="s">
        <v>1043</v>
      </c>
      <c r="C79" t="s">
        <v>1957</v>
      </c>
      <c r="D79" t="s">
        <v>1044</v>
      </c>
      <c r="E79" t="s">
        <v>1746</v>
      </c>
      <c r="F79" t="s">
        <v>71</v>
      </c>
      <c r="G79">
        <v>0</v>
      </c>
      <c r="H79">
        <v>0</v>
      </c>
      <c r="I79">
        <v>15064.2</v>
      </c>
      <c r="J79">
        <v>15123.06</v>
      </c>
      <c r="K79" t="s">
        <v>1938</v>
      </c>
      <c r="M79" s="74">
        <v>0</v>
      </c>
      <c r="N79" s="74">
        <v>58.859999999998763</v>
      </c>
    </row>
    <row r="80" spans="1:14">
      <c r="A80">
        <v>260</v>
      </c>
      <c r="B80" t="s">
        <v>1046</v>
      </c>
      <c r="C80" t="s">
        <v>1957</v>
      </c>
      <c r="D80" t="s">
        <v>1047</v>
      </c>
      <c r="E80" t="s">
        <v>1746</v>
      </c>
      <c r="F80" t="s">
        <v>71</v>
      </c>
      <c r="G80">
        <v>15290</v>
      </c>
      <c r="H80">
        <v>15330</v>
      </c>
      <c r="I80">
        <v>15305</v>
      </c>
      <c r="J80">
        <v>15325</v>
      </c>
      <c r="K80" t="s">
        <v>1938</v>
      </c>
      <c r="M80" s="74">
        <v>40</v>
      </c>
      <c r="N80" s="74">
        <v>20</v>
      </c>
    </row>
    <row r="81" spans="1:14">
      <c r="A81">
        <v>261</v>
      </c>
      <c r="B81" t="s">
        <v>1049</v>
      </c>
      <c r="C81" t="s">
        <v>1957</v>
      </c>
      <c r="D81" t="s">
        <v>1050</v>
      </c>
      <c r="E81" t="s">
        <v>1746</v>
      </c>
      <c r="F81" t="s">
        <v>71</v>
      </c>
      <c r="G81">
        <v>15330</v>
      </c>
      <c r="H81">
        <v>15348</v>
      </c>
      <c r="I81">
        <v>0</v>
      </c>
      <c r="J81">
        <v>0</v>
      </c>
      <c r="K81" t="s">
        <v>1938</v>
      </c>
      <c r="M81" s="74">
        <v>18</v>
      </c>
      <c r="N81" s="74">
        <v>0</v>
      </c>
    </row>
    <row r="82" spans="1:14">
      <c r="A82">
        <v>262</v>
      </c>
      <c r="B82" t="s">
        <v>1052</v>
      </c>
      <c r="C82" t="s">
        <v>1957</v>
      </c>
      <c r="D82" t="s">
        <v>1053</v>
      </c>
      <c r="E82" t="s">
        <v>1746</v>
      </c>
      <c r="F82" t="s">
        <v>71</v>
      </c>
      <c r="G82">
        <v>15348</v>
      </c>
      <c r="H82">
        <v>15395</v>
      </c>
      <c r="I82">
        <v>15326.8</v>
      </c>
      <c r="J82">
        <v>15370</v>
      </c>
      <c r="K82" t="s">
        <v>1938</v>
      </c>
      <c r="M82" s="74">
        <v>47</v>
      </c>
      <c r="N82" s="74">
        <v>43.200000000000728</v>
      </c>
    </row>
    <row r="83" spans="1:14">
      <c r="A83">
        <v>263</v>
      </c>
      <c r="B83" t="s">
        <v>1055</v>
      </c>
      <c r="C83" t="s">
        <v>1957</v>
      </c>
      <c r="D83" t="s">
        <v>1056</v>
      </c>
      <c r="E83" t="s">
        <v>1746</v>
      </c>
      <c r="F83" t="s">
        <v>71</v>
      </c>
      <c r="G83">
        <v>15395</v>
      </c>
      <c r="H83">
        <v>15422</v>
      </c>
      <c r="I83">
        <v>15370</v>
      </c>
      <c r="J83">
        <v>15380</v>
      </c>
      <c r="K83" t="s">
        <v>1938</v>
      </c>
      <c r="M83" s="74">
        <v>27</v>
      </c>
      <c r="N83" s="74">
        <v>10</v>
      </c>
    </row>
    <row r="84" spans="1:14">
      <c r="A84">
        <v>264</v>
      </c>
      <c r="B84" t="s">
        <v>1058</v>
      </c>
      <c r="C84" t="s">
        <v>1957</v>
      </c>
      <c r="D84" t="s">
        <v>1059</v>
      </c>
      <c r="E84" t="s">
        <v>1903</v>
      </c>
      <c r="F84" t="s">
        <v>71</v>
      </c>
      <c r="G84">
        <v>0</v>
      </c>
      <c r="H84">
        <v>0</v>
      </c>
      <c r="I84">
        <v>15354.41</v>
      </c>
      <c r="J84">
        <v>15368.64</v>
      </c>
      <c r="K84" t="s">
        <v>1939</v>
      </c>
      <c r="M84" s="74">
        <v>0</v>
      </c>
      <c r="N84" s="74">
        <v>14.229999999999563</v>
      </c>
    </row>
    <row r="85" spans="1:14">
      <c r="A85">
        <v>265</v>
      </c>
      <c r="B85" t="s">
        <v>1060</v>
      </c>
      <c r="C85" t="s">
        <v>1957</v>
      </c>
      <c r="D85" t="s">
        <v>1061</v>
      </c>
      <c r="E85" t="s">
        <v>1746</v>
      </c>
      <c r="F85" t="s">
        <v>71</v>
      </c>
      <c r="G85">
        <v>15402</v>
      </c>
      <c r="H85">
        <v>15422</v>
      </c>
      <c r="I85">
        <v>15380</v>
      </c>
      <c r="J85">
        <v>15425</v>
      </c>
      <c r="K85" t="s">
        <v>1938</v>
      </c>
      <c r="M85" s="74">
        <v>20</v>
      </c>
      <c r="N85" s="74">
        <v>45</v>
      </c>
    </row>
    <row r="86" spans="1:14">
      <c r="A86">
        <v>266</v>
      </c>
      <c r="B86" t="s">
        <v>1063</v>
      </c>
      <c r="C86" t="s">
        <v>1957</v>
      </c>
      <c r="D86" t="s">
        <v>1064</v>
      </c>
      <c r="E86" t="s">
        <v>1746</v>
      </c>
      <c r="F86" t="s">
        <v>71</v>
      </c>
      <c r="G86">
        <v>15422</v>
      </c>
      <c r="H86">
        <v>15457</v>
      </c>
      <c r="I86">
        <v>15425</v>
      </c>
      <c r="J86">
        <v>15460</v>
      </c>
      <c r="K86" t="s">
        <v>1938</v>
      </c>
      <c r="M86" s="74">
        <v>35</v>
      </c>
      <c r="N86" s="74">
        <v>35</v>
      </c>
    </row>
    <row r="87" spans="1:14">
      <c r="A87">
        <v>267</v>
      </c>
      <c r="B87" t="s">
        <v>1066</v>
      </c>
      <c r="C87" t="s">
        <v>1957</v>
      </c>
      <c r="D87" t="s">
        <v>1067</v>
      </c>
      <c r="E87" t="s">
        <v>1746</v>
      </c>
      <c r="F87" t="s">
        <v>71</v>
      </c>
      <c r="G87">
        <v>15473</v>
      </c>
      <c r="H87">
        <v>15548.6</v>
      </c>
      <c r="I87">
        <v>15475</v>
      </c>
      <c r="J87">
        <v>15552.38</v>
      </c>
      <c r="K87" t="s">
        <v>1938</v>
      </c>
      <c r="M87" s="74">
        <v>75.600000000000364</v>
      </c>
      <c r="N87" s="74">
        <v>77.3799999999992</v>
      </c>
    </row>
    <row r="88" spans="1:14">
      <c r="A88">
        <v>268</v>
      </c>
      <c r="B88" t="s">
        <v>75</v>
      </c>
      <c r="C88" t="s">
        <v>1957</v>
      </c>
      <c r="D88" t="s">
        <v>1069</v>
      </c>
      <c r="E88" t="s">
        <v>0</v>
      </c>
      <c r="F88" t="s">
        <v>71</v>
      </c>
      <c r="G88">
        <v>15548.6</v>
      </c>
      <c r="H88">
        <v>15703.36</v>
      </c>
      <c r="I88">
        <v>15552.38</v>
      </c>
      <c r="J88">
        <v>15720</v>
      </c>
      <c r="K88" t="s">
        <v>1938</v>
      </c>
      <c r="M88" s="74">
        <v>154.76000000000022</v>
      </c>
      <c r="N88" s="74">
        <v>167.6200000000008</v>
      </c>
    </row>
    <row r="89" spans="1:14">
      <c r="A89">
        <v>269</v>
      </c>
      <c r="B89" t="s">
        <v>1071</v>
      </c>
      <c r="C89" t="s">
        <v>1957</v>
      </c>
      <c r="D89" t="s">
        <v>1072</v>
      </c>
      <c r="E89" t="s">
        <v>1746</v>
      </c>
      <c r="F89" t="s">
        <v>71</v>
      </c>
      <c r="G89">
        <v>15703.36</v>
      </c>
      <c r="H89">
        <v>15985</v>
      </c>
      <c r="I89">
        <v>15720</v>
      </c>
      <c r="J89">
        <v>15990</v>
      </c>
      <c r="K89" t="s">
        <v>1938</v>
      </c>
      <c r="M89" s="74">
        <v>281.63999999999942</v>
      </c>
      <c r="N89" s="74">
        <v>270</v>
      </c>
    </row>
    <row r="90" spans="1:14">
      <c r="A90">
        <v>270</v>
      </c>
      <c r="B90" t="s">
        <v>1074</v>
      </c>
      <c r="C90" t="s">
        <v>1957</v>
      </c>
      <c r="D90" t="s">
        <v>1075</v>
      </c>
      <c r="E90" t="s">
        <v>1746</v>
      </c>
      <c r="F90" t="s">
        <v>71</v>
      </c>
      <c r="G90">
        <v>15985</v>
      </c>
      <c r="H90">
        <v>16110</v>
      </c>
      <c r="I90">
        <v>15990</v>
      </c>
      <c r="J90">
        <v>16125</v>
      </c>
      <c r="K90" t="s">
        <v>1938</v>
      </c>
      <c r="L90" t="s">
        <v>1938</v>
      </c>
      <c r="M90" s="74">
        <v>125</v>
      </c>
      <c r="N90" s="74">
        <v>135</v>
      </c>
    </row>
    <row r="91" spans="1:14">
      <c r="A91">
        <v>271</v>
      </c>
      <c r="B91" t="s">
        <v>1077</v>
      </c>
      <c r="C91" t="s">
        <v>1957</v>
      </c>
      <c r="D91" t="s">
        <v>1078</v>
      </c>
      <c r="E91" t="s">
        <v>1746</v>
      </c>
      <c r="F91" t="s">
        <v>71</v>
      </c>
      <c r="G91">
        <v>16125</v>
      </c>
      <c r="H91">
        <v>16460</v>
      </c>
      <c r="I91">
        <v>16125</v>
      </c>
      <c r="J91">
        <v>16492</v>
      </c>
      <c r="K91" t="s">
        <v>1938</v>
      </c>
      <c r="M91" s="74">
        <v>335</v>
      </c>
      <c r="N91" s="74">
        <v>367</v>
      </c>
    </row>
    <row r="92" spans="1:14">
      <c r="A92">
        <v>272</v>
      </c>
      <c r="B92" t="s">
        <v>1080</v>
      </c>
      <c r="C92" t="s">
        <v>1957</v>
      </c>
      <c r="D92" t="s">
        <v>1081</v>
      </c>
      <c r="E92" t="s">
        <v>1746</v>
      </c>
      <c r="F92" t="s">
        <v>71</v>
      </c>
      <c r="G92">
        <v>17439</v>
      </c>
      <c r="H92">
        <v>17490</v>
      </c>
      <c r="I92">
        <v>0</v>
      </c>
      <c r="J92">
        <v>0</v>
      </c>
      <c r="K92" t="s">
        <v>1938</v>
      </c>
      <c r="L92" t="s">
        <v>1938</v>
      </c>
      <c r="M92" s="74">
        <v>51</v>
      </c>
      <c r="N92" s="74">
        <v>0</v>
      </c>
    </row>
    <row r="93" spans="1:14">
      <c r="A93">
        <v>273</v>
      </c>
      <c r="B93" t="s">
        <v>1083</v>
      </c>
      <c r="C93" t="s">
        <v>1957</v>
      </c>
      <c r="D93" t="s">
        <v>1081</v>
      </c>
      <c r="E93" t="s">
        <v>1746</v>
      </c>
      <c r="F93" t="s">
        <v>71</v>
      </c>
      <c r="G93">
        <v>16475</v>
      </c>
      <c r="H93">
        <v>16633</v>
      </c>
      <c r="I93">
        <v>16505</v>
      </c>
      <c r="J93">
        <v>16636</v>
      </c>
      <c r="K93" t="s">
        <v>1938</v>
      </c>
      <c r="L93" t="s">
        <v>1938</v>
      </c>
      <c r="M93" s="74">
        <v>158</v>
      </c>
      <c r="N93" s="74">
        <v>131</v>
      </c>
    </row>
    <row r="94" spans="1:14">
      <c r="A94">
        <v>274</v>
      </c>
      <c r="B94" t="s">
        <v>1083</v>
      </c>
      <c r="C94" t="s">
        <v>1957</v>
      </c>
      <c r="D94">
        <v>0</v>
      </c>
      <c r="E94" t="s">
        <v>1746</v>
      </c>
      <c r="F94" t="s">
        <v>71</v>
      </c>
      <c r="G94">
        <v>16895</v>
      </c>
      <c r="H94">
        <v>17439</v>
      </c>
      <c r="I94">
        <v>17080</v>
      </c>
      <c r="J94">
        <v>17480</v>
      </c>
      <c r="K94" t="s">
        <v>1938</v>
      </c>
      <c r="M94" s="74">
        <v>544</v>
      </c>
      <c r="N94" s="74">
        <v>400</v>
      </c>
    </row>
    <row r="95" spans="1:14">
      <c r="A95">
        <v>275</v>
      </c>
      <c r="B95" t="s">
        <v>1085</v>
      </c>
      <c r="C95" t="s">
        <v>1957</v>
      </c>
      <c r="D95" t="s">
        <v>1086</v>
      </c>
      <c r="E95" t="s">
        <v>1746</v>
      </c>
      <c r="F95" t="s">
        <v>71</v>
      </c>
      <c r="G95">
        <v>16641</v>
      </c>
      <c r="H95">
        <v>16895</v>
      </c>
      <c r="I95">
        <v>16642</v>
      </c>
      <c r="J95">
        <v>17070</v>
      </c>
      <c r="K95" t="s">
        <v>1938</v>
      </c>
      <c r="L95" t="s">
        <v>1938</v>
      </c>
      <c r="M95" s="74">
        <v>254</v>
      </c>
      <c r="N95" s="74">
        <v>428</v>
      </c>
    </row>
    <row r="96" spans="1:14">
      <c r="A96">
        <v>276</v>
      </c>
      <c r="B96" t="s">
        <v>1088</v>
      </c>
      <c r="C96" t="s">
        <v>1957</v>
      </c>
      <c r="D96" t="s">
        <v>1089</v>
      </c>
      <c r="E96" t="s">
        <v>1746</v>
      </c>
      <c r="F96" t="s">
        <v>71</v>
      </c>
      <c r="G96">
        <v>17496.7</v>
      </c>
      <c r="H96">
        <v>18230</v>
      </c>
      <c r="I96">
        <v>17496</v>
      </c>
      <c r="J96">
        <v>18270</v>
      </c>
      <c r="K96" t="s">
        <v>1938</v>
      </c>
      <c r="L96" t="s">
        <v>1938</v>
      </c>
      <c r="M96" s="74">
        <v>733.29999999999927</v>
      </c>
      <c r="N96" s="74">
        <v>774</v>
      </c>
    </row>
    <row r="97" spans="1:14">
      <c r="A97">
        <v>277</v>
      </c>
      <c r="B97" t="s">
        <v>1091</v>
      </c>
      <c r="C97" t="s">
        <v>1957</v>
      </c>
      <c r="D97" t="s">
        <v>1081</v>
      </c>
      <c r="E97" t="s">
        <v>1746</v>
      </c>
      <c r="F97" t="s">
        <v>71</v>
      </c>
      <c r="G97">
        <v>17496.8</v>
      </c>
      <c r="H97">
        <v>17540</v>
      </c>
      <c r="I97">
        <v>0</v>
      </c>
      <c r="J97">
        <v>0</v>
      </c>
      <c r="K97" t="s">
        <v>1938</v>
      </c>
      <c r="L97" t="s">
        <v>1938</v>
      </c>
      <c r="M97" s="74">
        <v>43.200000000000728</v>
      </c>
      <c r="N97" s="74">
        <v>0</v>
      </c>
    </row>
    <row r="98" spans="1:14">
      <c r="A98">
        <v>278</v>
      </c>
      <c r="B98" t="s">
        <v>1093</v>
      </c>
      <c r="C98" t="s">
        <v>1957</v>
      </c>
      <c r="D98" t="s">
        <v>1094</v>
      </c>
      <c r="E98" t="s">
        <v>1746</v>
      </c>
      <c r="F98" t="s">
        <v>71</v>
      </c>
      <c r="G98">
        <v>18230</v>
      </c>
      <c r="H98">
        <v>19040</v>
      </c>
      <c r="I98">
        <v>18270</v>
      </c>
      <c r="J98">
        <v>19014</v>
      </c>
      <c r="K98" t="s">
        <v>1938</v>
      </c>
      <c r="L98" t="s">
        <v>1938</v>
      </c>
      <c r="M98" s="74">
        <v>810</v>
      </c>
      <c r="N98" s="74">
        <v>744</v>
      </c>
    </row>
    <row r="99" spans="1:14">
      <c r="A99">
        <v>279</v>
      </c>
      <c r="B99" t="s">
        <v>94</v>
      </c>
      <c r="C99" t="s">
        <v>1957</v>
      </c>
      <c r="D99" t="s">
        <v>1096</v>
      </c>
      <c r="E99" t="s">
        <v>56</v>
      </c>
      <c r="F99" t="s">
        <v>71</v>
      </c>
      <c r="G99">
        <v>19040</v>
      </c>
      <c r="H99">
        <v>19115</v>
      </c>
      <c r="I99">
        <v>18640</v>
      </c>
      <c r="J99">
        <v>18770</v>
      </c>
      <c r="K99" t="s">
        <v>1938</v>
      </c>
      <c r="L99" t="s">
        <v>1938</v>
      </c>
      <c r="M99" s="74">
        <v>75</v>
      </c>
      <c r="N99" s="74">
        <v>130</v>
      </c>
    </row>
    <row r="100" spans="1:14">
      <c r="A100">
        <v>280</v>
      </c>
      <c r="B100" t="s">
        <v>94</v>
      </c>
      <c r="C100" t="s">
        <v>1957</v>
      </c>
      <c r="D100">
        <v>0</v>
      </c>
      <c r="E100" t="s">
        <v>56</v>
      </c>
      <c r="F100" t="s">
        <v>71</v>
      </c>
      <c r="G100">
        <v>0</v>
      </c>
      <c r="H100">
        <v>0</v>
      </c>
      <c r="I100">
        <v>18860</v>
      </c>
      <c r="J100">
        <v>19100</v>
      </c>
      <c r="K100" t="s">
        <v>1938</v>
      </c>
      <c r="M100" s="74">
        <v>0</v>
      </c>
      <c r="N100" s="74">
        <v>240</v>
      </c>
    </row>
    <row r="101" spans="1:14">
      <c r="A101">
        <v>281</v>
      </c>
      <c r="B101" t="s">
        <v>77</v>
      </c>
      <c r="C101" t="s">
        <v>1957</v>
      </c>
      <c r="D101" t="s">
        <v>1096</v>
      </c>
      <c r="E101" t="s">
        <v>56</v>
      </c>
      <c r="F101" t="s">
        <v>71</v>
      </c>
      <c r="G101">
        <v>19150</v>
      </c>
      <c r="H101">
        <v>19492.8</v>
      </c>
      <c r="I101">
        <v>19148.3</v>
      </c>
      <c r="J101">
        <v>19430</v>
      </c>
      <c r="K101" t="s">
        <v>1938</v>
      </c>
      <c r="L101" t="s">
        <v>1938</v>
      </c>
      <c r="M101" s="74">
        <v>342.79999999999927</v>
      </c>
      <c r="N101" s="74">
        <v>281.70000000000073</v>
      </c>
    </row>
    <row r="102" spans="1:14">
      <c r="A102">
        <v>282</v>
      </c>
      <c r="B102" t="s">
        <v>1099</v>
      </c>
      <c r="C102" t="s">
        <v>1957</v>
      </c>
      <c r="D102" t="s">
        <v>1100</v>
      </c>
      <c r="E102" t="s">
        <v>1746</v>
      </c>
      <c r="F102" t="s">
        <v>71</v>
      </c>
      <c r="G102">
        <v>19400</v>
      </c>
      <c r="H102">
        <v>20580</v>
      </c>
      <c r="I102">
        <v>19405</v>
      </c>
      <c r="J102">
        <v>19942</v>
      </c>
      <c r="K102" t="s">
        <v>1938</v>
      </c>
      <c r="L102" t="s">
        <v>1938</v>
      </c>
      <c r="M102" s="74">
        <v>1180</v>
      </c>
      <c r="N102" s="74">
        <v>537</v>
      </c>
    </row>
    <row r="103" spans="1:14">
      <c r="A103">
        <v>283</v>
      </c>
      <c r="B103" t="s">
        <v>1099</v>
      </c>
      <c r="C103" t="s">
        <v>1957</v>
      </c>
      <c r="D103">
        <v>0</v>
      </c>
      <c r="E103" t="s">
        <v>1746</v>
      </c>
      <c r="F103" t="s">
        <v>71</v>
      </c>
      <c r="G103">
        <v>0</v>
      </c>
      <c r="H103">
        <v>0</v>
      </c>
      <c r="I103">
        <v>19975.8</v>
      </c>
      <c r="J103">
        <v>20575</v>
      </c>
      <c r="K103" t="s">
        <v>1938</v>
      </c>
      <c r="M103" s="74">
        <v>0</v>
      </c>
      <c r="N103" s="74">
        <v>599.20000000000073</v>
      </c>
    </row>
    <row r="104" spans="1:14">
      <c r="A104">
        <v>284</v>
      </c>
      <c r="B104" t="s">
        <v>1102</v>
      </c>
      <c r="C104" t="s">
        <v>1957</v>
      </c>
      <c r="D104" t="s">
        <v>1103</v>
      </c>
      <c r="E104" t="s">
        <v>1746</v>
      </c>
      <c r="F104" t="s">
        <v>71</v>
      </c>
      <c r="G104">
        <v>20580</v>
      </c>
      <c r="H104">
        <v>21145.8</v>
      </c>
      <c r="I104">
        <v>19942</v>
      </c>
      <c r="J104">
        <v>19975.8</v>
      </c>
      <c r="K104" t="s">
        <v>1938</v>
      </c>
      <c r="L104" t="s">
        <v>1938</v>
      </c>
      <c r="M104" s="74">
        <v>565.79999999999927</v>
      </c>
      <c r="N104" s="74">
        <v>33.799999999999272</v>
      </c>
    </row>
    <row r="105" spans="1:14">
      <c r="A105">
        <v>285</v>
      </c>
      <c r="B105" t="s">
        <v>1102</v>
      </c>
      <c r="C105" t="s">
        <v>1957</v>
      </c>
      <c r="D105">
        <v>0</v>
      </c>
      <c r="E105" t="s">
        <v>1746</v>
      </c>
      <c r="F105" t="s">
        <v>71</v>
      </c>
      <c r="G105">
        <v>0</v>
      </c>
      <c r="H105">
        <v>0</v>
      </c>
      <c r="I105">
        <v>20390</v>
      </c>
      <c r="J105">
        <v>21170</v>
      </c>
      <c r="K105" t="s">
        <v>1938</v>
      </c>
      <c r="M105" s="74">
        <v>0</v>
      </c>
      <c r="N105" s="74">
        <v>780</v>
      </c>
    </row>
    <row r="106" spans="1:14">
      <c r="A106">
        <v>286</v>
      </c>
      <c r="B106" t="s">
        <v>1105</v>
      </c>
      <c r="C106" t="s">
        <v>1957</v>
      </c>
      <c r="D106" t="s">
        <v>1100</v>
      </c>
      <c r="E106" t="s">
        <v>1746</v>
      </c>
      <c r="F106" t="s">
        <v>71</v>
      </c>
      <c r="G106">
        <v>20650</v>
      </c>
      <c r="H106">
        <v>21030</v>
      </c>
      <c r="I106">
        <v>0</v>
      </c>
      <c r="J106">
        <v>0</v>
      </c>
      <c r="K106" t="s">
        <v>1938</v>
      </c>
      <c r="L106" t="s">
        <v>1938</v>
      </c>
      <c r="M106" s="74">
        <v>380</v>
      </c>
      <c r="N106" s="74">
        <v>0</v>
      </c>
    </row>
    <row r="107" spans="1:14">
      <c r="A107">
        <v>287</v>
      </c>
      <c r="B107" t="s">
        <v>1107</v>
      </c>
      <c r="C107" t="s">
        <v>1957</v>
      </c>
      <c r="D107" t="s">
        <v>1108</v>
      </c>
      <c r="E107" t="s">
        <v>1746</v>
      </c>
      <c r="F107" t="s">
        <v>71</v>
      </c>
      <c r="G107">
        <v>16083.43</v>
      </c>
      <c r="H107">
        <v>16121.6</v>
      </c>
      <c r="I107">
        <v>0</v>
      </c>
      <c r="J107">
        <v>0</v>
      </c>
      <c r="K107" t="s">
        <v>1938</v>
      </c>
      <c r="M107" s="74">
        <v>38.170000000000073</v>
      </c>
      <c r="N107" s="74">
        <v>0</v>
      </c>
    </row>
    <row r="108" spans="1:14">
      <c r="A108">
        <v>288</v>
      </c>
      <c r="B108" t="s">
        <v>1110</v>
      </c>
      <c r="C108" t="s">
        <v>1957</v>
      </c>
      <c r="D108" t="s">
        <v>1111</v>
      </c>
      <c r="E108" t="s">
        <v>1746</v>
      </c>
      <c r="F108" t="s">
        <v>71</v>
      </c>
      <c r="G108">
        <v>21145.8</v>
      </c>
      <c r="H108">
        <v>21340</v>
      </c>
      <c r="I108">
        <v>21170</v>
      </c>
      <c r="J108">
        <v>21440</v>
      </c>
      <c r="K108" t="s">
        <v>1938</v>
      </c>
      <c r="L108" t="s">
        <v>1938</v>
      </c>
      <c r="M108" s="74">
        <v>194.20000000000073</v>
      </c>
      <c r="N108" s="74">
        <v>270</v>
      </c>
    </row>
    <row r="109" spans="1:14">
      <c r="A109">
        <v>289</v>
      </c>
      <c r="B109" t="s">
        <v>1110</v>
      </c>
      <c r="C109" t="s">
        <v>1957</v>
      </c>
      <c r="D109">
        <v>0</v>
      </c>
      <c r="E109" t="s">
        <v>1746</v>
      </c>
      <c r="F109" t="s">
        <v>71</v>
      </c>
      <c r="G109">
        <v>21485</v>
      </c>
      <c r="H109">
        <v>21551.43</v>
      </c>
      <c r="I109">
        <v>21510</v>
      </c>
      <c r="J109">
        <v>21577.06</v>
      </c>
      <c r="K109" t="s">
        <v>1938</v>
      </c>
      <c r="M109" s="74">
        <v>66.430000000000291</v>
      </c>
      <c r="N109" s="74">
        <v>67.06000000000131</v>
      </c>
    </row>
    <row r="110" spans="1:14">
      <c r="A110">
        <v>290</v>
      </c>
      <c r="B110" t="s">
        <v>1113</v>
      </c>
      <c r="C110" t="s">
        <v>1957</v>
      </c>
      <c r="D110" t="s">
        <v>1114</v>
      </c>
      <c r="E110" t="s">
        <v>1746</v>
      </c>
      <c r="F110" t="s">
        <v>71</v>
      </c>
      <c r="G110">
        <v>21340</v>
      </c>
      <c r="H110">
        <v>21485</v>
      </c>
      <c r="I110">
        <v>21440</v>
      </c>
      <c r="J110">
        <v>21510</v>
      </c>
      <c r="K110" t="s">
        <v>1938</v>
      </c>
      <c r="L110" t="s">
        <v>1938</v>
      </c>
      <c r="M110" s="74">
        <v>145</v>
      </c>
      <c r="N110" s="74">
        <v>70</v>
      </c>
    </row>
    <row r="111" spans="1:14">
      <c r="A111">
        <v>291</v>
      </c>
      <c r="B111" t="s">
        <v>1116</v>
      </c>
      <c r="C111" t="s">
        <v>1957</v>
      </c>
      <c r="D111" t="s">
        <v>1111</v>
      </c>
      <c r="E111" t="s">
        <v>1746</v>
      </c>
      <c r="F111" t="s">
        <v>71</v>
      </c>
      <c r="G111">
        <v>21550</v>
      </c>
      <c r="H111">
        <v>22016</v>
      </c>
      <c r="I111">
        <v>21578</v>
      </c>
      <c r="J111">
        <v>22073</v>
      </c>
      <c r="K111" t="s">
        <v>1938</v>
      </c>
      <c r="L111" t="s">
        <v>1938</v>
      </c>
      <c r="M111" s="74">
        <v>466</v>
      </c>
      <c r="N111" s="74">
        <v>495</v>
      </c>
    </row>
    <row r="112" spans="1:14">
      <c r="A112">
        <v>292</v>
      </c>
      <c r="B112" t="s">
        <v>1118</v>
      </c>
      <c r="C112" t="s">
        <v>1957</v>
      </c>
      <c r="D112" t="s">
        <v>1119</v>
      </c>
      <c r="E112" t="s">
        <v>1746</v>
      </c>
      <c r="F112" t="s">
        <v>71</v>
      </c>
      <c r="G112">
        <v>22016</v>
      </c>
      <c r="H112">
        <v>22080</v>
      </c>
      <c r="I112">
        <v>22073</v>
      </c>
      <c r="J112">
        <v>22105</v>
      </c>
      <c r="K112" t="s">
        <v>1938</v>
      </c>
      <c r="M112" s="74">
        <v>64</v>
      </c>
      <c r="N112" s="74">
        <v>32</v>
      </c>
    </row>
    <row r="113" spans="1:14">
      <c r="A113">
        <v>293</v>
      </c>
      <c r="B113" t="s">
        <v>1121</v>
      </c>
      <c r="C113" t="s">
        <v>1957</v>
      </c>
      <c r="D113" t="s">
        <v>1122</v>
      </c>
      <c r="E113" t="s">
        <v>1746</v>
      </c>
      <c r="F113" t="s">
        <v>71</v>
      </c>
      <c r="G113">
        <v>22016.3</v>
      </c>
      <c r="H113">
        <v>22076.35</v>
      </c>
      <c r="I113">
        <v>0</v>
      </c>
      <c r="J113">
        <v>0</v>
      </c>
      <c r="K113" t="s">
        <v>1938</v>
      </c>
      <c r="M113" s="74">
        <v>60.049999999999272</v>
      </c>
      <c r="N113" s="74">
        <v>0</v>
      </c>
    </row>
    <row r="114" spans="1:14">
      <c r="A114">
        <v>294</v>
      </c>
      <c r="B114" t="s">
        <v>81</v>
      </c>
      <c r="C114" t="s">
        <v>1957</v>
      </c>
      <c r="D114" t="s">
        <v>1119</v>
      </c>
      <c r="E114" t="s">
        <v>186</v>
      </c>
      <c r="F114" t="s">
        <v>71</v>
      </c>
      <c r="G114">
        <v>0</v>
      </c>
      <c r="H114">
        <v>0</v>
      </c>
      <c r="I114">
        <v>22105</v>
      </c>
      <c r="J114">
        <v>22123.34</v>
      </c>
      <c r="K114" t="s">
        <v>1943</v>
      </c>
      <c r="M114" s="74">
        <v>0</v>
      </c>
      <c r="N114" s="74">
        <v>18.340000000000146</v>
      </c>
    </row>
    <row r="115" spans="1:14">
      <c r="A115">
        <v>295</v>
      </c>
      <c r="B115" t="s">
        <v>83</v>
      </c>
      <c r="C115" t="s">
        <v>1957</v>
      </c>
      <c r="D115" t="s">
        <v>1119</v>
      </c>
      <c r="E115" t="s">
        <v>186</v>
      </c>
      <c r="F115" t="s">
        <v>71</v>
      </c>
      <c r="G115">
        <v>22124</v>
      </c>
      <c r="H115">
        <v>22136.26</v>
      </c>
      <c r="I115">
        <v>22123.34</v>
      </c>
      <c r="J115">
        <v>22189.39</v>
      </c>
      <c r="K115" t="s">
        <v>1943</v>
      </c>
      <c r="M115" s="74">
        <v>12.259999999998399</v>
      </c>
      <c r="N115" s="74">
        <v>66.049999999999272</v>
      </c>
    </row>
    <row r="116" spans="1:14">
      <c r="A116">
        <v>296</v>
      </c>
      <c r="B116" t="s">
        <v>79</v>
      </c>
      <c r="C116" t="s">
        <v>1957</v>
      </c>
      <c r="D116" t="s">
        <v>1119</v>
      </c>
      <c r="E116" t="s">
        <v>186</v>
      </c>
      <c r="F116" t="s">
        <v>71</v>
      </c>
      <c r="G116">
        <v>22080</v>
      </c>
      <c r="H116">
        <v>22135</v>
      </c>
      <c r="I116">
        <v>0</v>
      </c>
      <c r="J116">
        <v>0</v>
      </c>
      <c r="K116" t="s">
        <v>1939</v>
      </c>
      <c r="M116" s="74">
        <v>55</v>
      </c>
      <c r="N116" s="74">
        <v>0</v>
      </c>
    </row>
    <row r="117" spans="1:14">
      <c r="A117">
        <v>297</v>
      </c>
      <c r="B117" t="s">
        <v>1124</v>
      </c>
      <c r="C117" t="s">
        <v>1957</v>
      </c>
      <c r="D117" t="s">
        <v>1122</v>
      </c>
      <c r="E117" t="s">
        <v>1746</v>
      </c>
      <c r="F117" t="s">
        <v>71</v>
      </c>
      <c r="G117">
        <v>22156</v>
      </c>
      <c r="H117">
        <v>22208</v>
      </c>
      <c r="I117">
        <v>22203.57</v>
      </c>
      <c r="J117">
        <v>22215</v>
      </c>
      <c r="K117" t="s">
        <v>1938</v>
      </c>
      <c r="M117" s="74">
        <v>52</v>
      </c>
      <c r="N117" s="74">
        <v>11.430000000000291</v>
      </c>
    </row>
    <row r="118" spans="1:14">
      <c r="A118">
        <v>298</v>
      </c>
      <c r="B118" t="s">
        <v>84</v>
      </c>
      <c r="C118" t="s">
        <v>1957</v>
      </c>
      <c r="D118" t="s">
        <v>1122</v>
      </c>
      <c r="E118" t="s">
        <v>0</v>
      </c>
      <c r="F118" t="s">
        <v>71</v>
      </c>
      <c r="G118">
        <v>0</v>
      </c>
      <c r="H118">
        <v>0</v>
      </c>
      <c r="I118">
        <v>22215</v>
      </c>
      <c r="J118">
        <v>22260.85</v>
      </c>
      <c r="K118" t="s">
        <v>1943</v>
      </c>
      <c r="M118" s="74">
        <v>0</v>
      </c>
      <c r="N118" s="74">
        <v>45.849999999998545</v>
      </c>
    </row>
    <row r="119" spans="1:14">
      <c r="A119">
        <v>299</v>
      </c>
      <c r="B119" t="s">
        <v>1126</v>
      </c>
      <c r="C119" t="s">
        <v>1957</v>
      </c>
      <c r="D119" t="s">
        <v>1122</v>
      </c>
      <c r="E119" t="s">
        <v>1903</v>
      </c>
      <c r="F119" t="s">
        <v>71</v>
      </c>
      <c r="G119">
        <v>0</v>
      </c>
      <c r="H119">
        <v>0</v>
      </c>
      <c r="I119">
        <v>22265.47</v>
      </c>
      <c r="J119">
        <v>22270.53</v>
      </c>
      <c r="K119" t="s">
        <v>1939</v>
      </c>
      <c r="M119" s="74">
        <v>0</v>
      </c>
      <c r="N119" s="74">
        <v>5.0599999999976717</v>
      </c>
    </row>
    <row r="120" spans="1:14">
      <c r="A120">
        <v>300</v>
      </c>
      <c r="B120" t="s">
        <v>86</v>
      </c>
      <c r="C120" t="s">
        <v>1957</v>
      </c>
      <c r="D120" t="s">
        <v>1127</v>
      </c>
      <c r="E120" t="s">
        <v>85</v>
      </c>
      <c r="F120" t="s">
        <v>71</v>
      </c>
      <c r="G120">
        <v>22136.26</v>
      </c>
      <c r="H120">
        <v>22156.01</v>
      </c>
      <c r="I120">
        <v>22189.360000000001</v>
      </c>
      <c r="J120">
        <v>22203.57</v>
      </c>
      <c r="K120" t="s">
        <v>1938</v>
      </c>
      <c r="M120" s="74">
        <v>19.75</v>
      </c>
      <c r="N120" s="74">
        <v>14.209999999999127</v>
      </c>
    </row>
    <row r="121" spans="1:14">
      <c r="A121">
        <v>301</v>
      </c>
      <c r="B121" t="s">
        <v>86</v>
      </c>
      <c r="C121" t="s">
        <v>1957</v>
      </c>
      <c r="D121">
        <v>0</v>
      </c>
      <c r="E121" t="s">
        <v>85</v>
      </c>
      <c r="F121" t="s">
        <v>71</v>
      </c>
      <c r="G121">
        <v>22208.52</v>
      </c>
      <c r="H121">
        <v>22234.54</v>
      </c>
      <c r="I121">
        <v>22260.85</v>
      </c>
      <c r="J121">
        <v>22280.22</v>
      </c>
      <c r="K121" t="s">
        <v>1938</v>
      </c>
      <c r="M121" s="74">
        <v>26.020000000000437</v>
      </c>
      <c r="N121" s="74">
        <v>19.370000000002619</v>
      </c>
    </row>
    <row r="122" spans="1:14">
      <c r="A122">
        <v>302</v>
      </c>
      <c r="B122" t="s">
        <v>1128</v>
      </c>
      <c r="C122" t="s">
        <v>1957</v>
      </c>
      <c r="D122" t="s">
        <v>1129</v>
      </c>
      <c r="E122" t="s">
        <v>1746</v>
      </c>
      <c r="F122" t="s">
        <v>71</v>
      </c>
      <c r="G122">
        <v>22234.54</v>
      </c>
      <c r="H122">
        <v>22395.48</v>
      </c>
      <c r="I122">
        <v>22280</v>
      </c>
      <c r="J122">
        <v>22428.39</v>
      </c>
      <c r="K122" t="s">
        <v>1938</v>
      </c>
      <c r="L122" t="s">
        <v>1938</v>
      </c>
      <c r="M122" s="74">
        <v>160.93999999999869</v>
      </c>
      <c r="N122" s="74">
        <v>148.38999999999942</v>
      </c>
    </row>
    <row r="123" spans="1:14">
      <c r="A123">
        <v>303</v>
      </c>
      <c r="B123" t="s">
        <v>95</v>
      </c>
      <c r="C123" t="s">
        <v>1957</v>
      </c>
      <c r="D123" t="s">
        <v>1131</v>
      </c>
      <c r="E123" t="s">
        <v>20</v>
      </c>
      <c r="F123" t="s">
        <v>71</v>
      </c>
      <c r="G123">
        <v>22395.48</v>
      </c>
      <c r="H123">
        <v>22819.64</v>
      </c>
      <c r="I123">
        <v>22428.39</v>
      </c>
      <c r="J123">
        <v>22818.87</v>
      </c>
      <c r="K123" t="s">
        <v>1938</v>
      </c>
      <c r="L123" t="s">
        <v>1938</v>
      </c>
      <c r="M123" s="74">
        <v>424.15999999999985</v>
      </c>
      <c r="N123" s="74">
        <v>390.47999999999956</v>
      </c>
    </row>
    <row r="124" spans="1:14">
      <c r="A124">
        <v>305</v>
      </c>
      <c r="B124" t="s">
        <v>92</v>
      </c>
      <c r="C124" t="s">
        <v>1957</v>
      </c>
      <c r="D124" t="s">
        <v>1133</v>
      </c>
      <c r="E124" t="s">
        <v>30</v>
      </c>
      <c r="F124" t="s">
        <v>71</v>
      </c>
      <c r="G124">
        <v>22934.47</v>
      </c>
      <c r="H124">
        <v>23110</v>
      </c>
      <c r="I124">
        <v>22930.16</v>
      </c>
      <c r="J124">
        <v>23104</v>
      </c>
      <c r="K124" t="s">
        <v>1938</v>
      </c>
      <c r="M124" s="74">
        <v>175.52999999999884</v>
      </c>
      <c r="N124" s="74">
        <v>173.84000000000015</v>
      </c>
    </row>
    <row r="125" spans="1:14">
      <c r="A125">
        <v>307</v>
      </c>
      <c r="B125" t="s">
        <v>88</v>
      </c>
      <c r="C125" t="s">
        <v>1957</v>
      </c>
      <c r="D125" t="s">
        <v>1133</v>
      </c>
      <c r="E125" t="s">
        <v>30</v>
      </c>
      <c r="F125" t="s">
        <v>71</v>
      </c>
      <c r="G125">
        <v>22968.3</v>
      </c>
      <c r="H125">
        <v>23163.15</v>
      </c>
      <c r="I125">
        <v>0</v>
      </c>
      <c r="J125">
        <v>0</v>
      </c>
      <c r="K125" t="s">
        <v>1938</v>
      </c>
      <c r="M125" s="74">
        <v>194.85000000000218</v>
      </c>
      <c r="N125" s="74">
        <v>0</v>
      </c>
    </row>
    <row r="126" spans="1:14">
      <c r="A126" s="72" t="s">
        <v>1902</v>
      </c>
      <c r="B126" s="72"/>
      <c r="C126" s="72"/>
      <c r="D126" s="72"/>
      <c r="E126" s="72"/>
      <c r="F126" s="72"/>
      <c r="G126" s="72"/>
      <c r="H126" s="72"/>
      <c r="I126" s="72"/>
      <c r="J126" s="72"/>
      <c r="K126" s="72"/>
      <c r="L126" s="72"/>
      <c r="M126" s="74">
        <v>21486.639999999996</v>
      </c>
      <c r="N126" s="74">
        <v>20491.89</v>
      </c>
    </row>
  </sheetData>
  <mergeCells count="5">
    <mergeCell ref="A1:G1"/>
    <mergeCell ref="A2:G2"/>
    <mergeCell ref="A4:B4"/>
    <mergeCell ref="E4:F4"/>
    <mergeCell ref="A5:B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1115-0990-41CC-82D4-4386523C8017}">
  <dimension ref="A1:O178"/>
  <sheetViews>
    <sheetView topLeftCell="A4" workbookViewId="0">
      <selection activeCell="D19" sqref="D19"/>
    </sheetView>
  </sheetViews>
  <sheetFormatPr baseColWidth="10" defaultColWidth="11.42578125" defaultRowHeight="12.75"/>
  <cols>
    <col min="1" max="1" width="8.7109375" customWidth="1"/>
    <col min="2" max="2" width="28.5703125" customWidth="1"/>
    <col min="3" max="3" width="20.28515625" customWidth="1"/>
    <col min="4" max="4" width="41.7109375" customWidth="1"/>
    <col min="5" max="5" width="18.7109375" customWidth="1"/>
    <col min="6" max="6" width="10.5703125" customWidth="1"/>
    <col min="7" max="7" width="15.28515625" bestFit="1" customWidth="1"/>
    <col min="8" max="8" width="15.42578125" bestFit="1" customWidth="1"/>
    <col min="9" max="9" width="15.28515625" bestFit="1" customWidth="1"/>
    <col min="10" max="10" width="15.42578125" bestFit="1" customWidth="1"/>
    <col min="11" max="11" width="14.28515625" customWidth="1"/>
    <col min="12" max="12" width="6.42578125" bestFit="1" customWidth="1"/>
    <col min="13" max="13" width="29.42578125" bestFit="1" customWidth="1"/>
    <col min="14" max="14" width="30.140625" bestFit="1" customWidth="1"/>
  </cols>
  <sheetData>
    <row r="1" spans="1:11">
      <c r="A1" s="356" t="s">
        <v>1944</v>
      </c>
      <c r="B1" s="357"/>
      <c r="C1" s="357"/>
      <c r="D1" s="357"/>
      <c r="E1" s="357"/>
      <c r="F1" s="357"/>
      <c r="G1" s="358"/>
    </row>
    <row r="2" spans="1:11">
      <c r="A2" s="356" t="s">
        <v>1945</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1955</v>
      </c>
      <c r="B5" s="359"/>
      <c r="C5" s="53">
        <f>COUNTA(E27:E175)</f>
        <v>149</v>
      </c>
      <c r="E5" s="50" t="e">
        <f>#REF!</f>
        <v>#REF!</v>
      </c>
      <c r="F5" s="50" t="e">
        <f>#REF!+1</f>
        <v>#REF!</v>
      </c>
      <c r="H5" s="59">
        <f>127-32</f>
        <v>95</v>
      </c>
      <c r="I5" s="149" t="e">
        <f>H5/(F18-F16)</f>
        <v>#REF!</v>
      </c>
    </row>
    <row r="6" spans="1:11" ht="38.25">
      <c r="A6" s="216"/>
      <c r="B6" s="216"/>
      <c r="C6" s="45"/>
      <c r="E6" s="50" t="e">
        <f>#REF!</f>
        <v>#REF!</v>
      </c>
      <c r="F6" s="50" t="e">
        <f>#REF!</f>
        <v>#REF!</v>
      </c>
      <c r="H6" s="56" t="s">
        <v>1929</v>
      </c>
      <c r="I6" s="56" t="s">
        <v>1930</v>
      </c>
      <c r="K6" s="66"/>
    </row>
    <row r="7" spans="1:11" ht="15.75">
      <c r="A7" s="216"/>
      <c r="B7" s="216"/>
      <c r="C7" s="45"/>
      <c r="E7" s="50" t="e">
        <f>#REF!</f>
        <v>#REF!</v>
      </c>
      <c r="F7" s="50" t="e">
        <f>#REF!</f>
        <v>#REF!</v>
      </c>
      <c r="H7" s="57">
        <f>SUMIF($K$27:$K$175,"Si",M27:M175)</f>
        <v>22321.850000000006</v>
      </c>
      <c r="I7" s="57">
        <f>SUMIF($K$27:$K$175,"Si",N27:N175)</f>
        <v>23445.207999999995</v>
      </c>
      <c r="J7" s="57">
        <f>SUMIF($L$27:$L$175,"Si",M27:M175)</f>
        <v>14624.379999999997</v>
      </c>
      <c r="K7" s="57">
        <f>SUMIF($L$27:$L$175,"Si",N27:N175)</f>
        <v>12542.739999999996</v>
      </c>
    </row>
    <row r="8" spans="1:11">
      <c r="A8" s="216"/>
      <c r="B8" s="216"/>
      <c r="C8" s="45"/>
      <c r="E8" s="50" t="e">
        <f>#REF!</f>
        <v>#REF!</v>
      </c>
      <c r="F8" s="50" t="e">
        <f>#REF!</f>
        <v>#REF!</v>
      </c>
      <c r="H8">
        <f>H7/M176</f>
        <v>8.5099808617547836</v>
      </c>
      <c r="I8">
        <f>I7/N176</f>
        <v>109.47008451230418</v>
      </c>
      <c r="J8">
        <f>J7/M176</f>
        <v>5.5753978238824011</v>
      </c>
      <c r="K8">
        <f>K7/N176</f>
        <v>58.564411448849505</v>
      </c>
    </row>
    <row r="9" spans="1:11">
      <c r="A9" s="216"/>
      <c r="B9" s="216"/>
      <c r="C9" s="45"/>
      <c r="E9" s="50" t="e">
        <f>#REF!</f>
        <v>#REF!</v>
      </c>
      <c r="F9" s="50" t="e">
        <f>#REF!</f>
        <v>#REF!</v>
      </c>
    </row>
    <row r="10" spans="1:11">
      <c r="A10" s="216"/>
      <c r="B10" s="216"/>
      <c r="C10" s="45"/>
      <c r="E10" s="50" t="e">
        <f>#REF!</f>
        <v>#REF!</v>
      </c>
      <c r="F10" s="50" t="e">
        <f>#REF!</f>
        <v>#REF!</v>
      </c>
    </row>
    <row r="11" spans="1:11" ht="25.5">
      <c r="A11" s="216"/>
      <c r="B11" s="216"/>
      <c r="C11" s="45"/>
      <c r="E11" s="50" t="e">
        <f>#REF!</f>
        <v>#REF!</v>
      </c>
      <c r="F11" s="50" t="e">
        <f>#REF!</f>
        <v>#REF!</v>
      </c>
      <c r="H11" s="62" t="s">
        <v>1931</v>
      </c>
      <c r="I11" s="62"/>
    </row>
    <row r="12" spans="1:11" ht="15.75">
      <c r="A12" s="216"/>
      <c r="B12" s="216"/>
      <c r="C12" s="45"/>
      <c r="E12" s="50" t="e">
        <f>#REF!</f>
        <v>#REF!</v>
      </c>
      <c r="F12" s="50" t="e">
        <f>#REF!</f>
        <v>#REF!</v>
      </c>
      <c r="H12" s="63">
        <f>C5-H5</f>
        <v>54</v>
      </c>
      <c r="I12" s="63"/>
    </row>
    <row r="13" spans="1:11" ht="38.25">
      <c r="A13" s="216"/>
      <c r="B13" s="216"/>
      <c r="C13" s="45"/>
      <c r="E13" s="50" t="e">
        <f>#REF!</f>
        <v>#REF!</v>
      </c>
      <c r="F13" s="50" t="e">
        <f>#REF!</f>
        <v>#REF!</v>
      </c>
      <c r="H13" s="61" t="s">
        <v>1932</v>
      </c>
      <c r="I13" s="61" t="s">
        <v>1933</v>
      </c>
      <c r="K13" s="66"/>
    </row>
    <row r="14" spans="1:11" ht="15.75">
      <c r="A14" s="216"/>
      <c r="B14" s="216"/>
      <c r="C14" s="45"/>
      <c r="E14" s="50" t="e">
        <f>#REF!</f>
        <v>#REF!</v>
      </c>
      <c r="F14" s="50" t="e">
        <f>#REF!</f>
        <v>#REF!</v>
      </c>
      <c r="H14" s="57">
        <f>SUMIF($K$27:$K$175,"No",M27:M175)</f>
        <v>3155.429999999998</v>
      </c>
      <c r="I14" s="57">
        <f>SUMIF($K$27:$K$175,"No",N27:N175)</f>
        <v>1409.9800000000005</v>
      </c>
      <c r="J14" s="57">
        <f>SUMIF($L$27:$L$175,"",M27:M175)</f>
        <v>10852.900000000009</v>
      </c>
      <c r="K14" s="57">
        <f>SUMIF($L$27:$L$175,"",N27:N175)</f>
        <v>12500.338000000002</v>
      </c>
    </row>
    <row r="15" spans="1:11">
      <c r="A15" s="216"/>
      <c r="B15" s="216"/>
      <c r="C15" s="45"/>
      <c r="E15" s="50" t="e">
        <f>#REF!</f>
        <v>#REF!</v>
      </c>
      <c r="F15" s="50" t="e">
        <f>#REF!-1</f>
        <v>#REF!</v>
      </c>
      <c r="H15" s="67">
        <f>1-H8</f>
        <v>-7.5099808617547836</v>
      </c>
      <c r="I15" s="67">
        <f>1-I8</f>
        <v>-108.47008451230418</v>
      </c>
      <c r="J15" s="67">
        <f>1-J8</f>
        <v>-4.5753978238824011</v>
      </c>
      <c r="K15" s="67">
        <f>1-K8</f>
        <v>-57.564411448849505</v>
      </c>
    </row>
    <row r="16" spans="1:11">
      <c r="C16" s="45"/>
      <c r="E16" s="50" t="e">
        <f>#REF!</f>
        <v>#REF!</v>
      </c>
      <c r="F16" s="50" t="e">
        <f>#REF!</f>
        <v>#REF!</v>
      </c>
    </row>
    <row r="17" spans="1:15">
      <c r="E17" s="50" t="e">
        <f>#REF!</f>
        <v>#REF!</v>
      </c>
      <c r="F17" s="49"/>
    </row>
    <row r="18" spans="1:15">
      <c r="E18" s="50" t="s">
        <v>1934</v>
      </c>
      <c r="F18" s="49" t="e">
        <f>SUM(F5:F17)</f>
        <v>#REF!</v>
      </c>
    </row>
    <row r="20" spans="1:15">
      <c r="G20">
        <f>127-32</f>
        <v>95</v>
      </c>
      <c r="H20">
        <v>80</v>
      </c>
    </row>
    <row r="23" spans="1:15">
      <c r="A23" s="11" t="s">
        <v>3</v>
      </c>
      <c r="B23" t="s">
        <v>101</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308</v>
      </c>
      <c r="B27" t="s">
        <v>1134</v>
      </c>
      <c r="C27" t="s">
        <v>1957</v>
      </c>
      <c r="D27" t="s">
        <v>1135</v>
      </c>
      <c r="E27" t="s">
        <v>1746</v>
      </c>
      <c r="F27" t="s">
        <v>154</v>
      </c>
      <c r="G27">
        <v>8.6199999999999992</v>
      </c>
      <c r="H27">
        <v>104.5</v>
      </c>
      <c r="I27">
        <v>24.13</v>
      </c>
      <c r="J27">
        <v>96.8</v>
      </c>
      <c r="K27" t="s">
        <v>1938</v>
      </c>
      <c r="M27" s="74">
        <v>95.88</v>
      </c>
      <c r="N27" s="74">
        <v>72.67</v>
      </c>
    </row>
    <row r="28" spans="1:15">
      <c r="A28">
        <v>309</v>
      </c>
      <c r="B28" t="s">
        <v>1137</v>
      </c>
      <c r="C28" t="s">
        <v>1957</v>
      </c>
      <c r="D28" t="s">
        <v>1138</v>
      </c>
      <c r="E28" t="s">
        <v>1746</v>
      </c>
      <c r="F28" t="s">
        <v>154</v>
      </c>
      <c r="G28">
        <v>104.5</v>
      </c>
      <c r="H28">
        <v>352.1</v>
      </c>
      <c r="I28">
        <v>96.8</v>
      </c>
      <c r="J28">
        <v>164.1</v>
      </c>
      <c r="K28" t="s">
        <v>1938</v>
      </c>
      <c r="M28" s="74">
        <v>247.60000000000002</v>
      </c>
      <c r="N28" s="74">
        <v>67.3</v>
      </c>
    </row>
    <row r="29" spans="1:15">
      <c r="A29">
        <v>310</v>
      </c>
      <c r="B29" t="s">
        <v>1137</v>
      </c>
      <c r="C29" t="s">
        <v>1957</v>
      </c>
      <c r="D29">
        <v>0</v>
      </c>
      <c r="E29" t="s">
        <v>1746</v>
      </c>
      <c r="F29" t="s">
        <v>154</v>
      </c>
      <c r="G29">
        <v>0</v>
      </c>
      <c r="H29">
        <v>0</v>
      </c>
      <c r="I29">
        <v>395</v>
      </c>
      <c r="J29">
        <v>427.7</v>
      </c>
      <c r="K29" t="s">
        <v>1938</v>
      </c>
      <c r="M29" s="74">
        <v>0</v>
      </c>
      <c r="N29" s="74">
        <v>32.699999999999989</v>
      </c>
    </row>
    <row r="30" spans="1:15">
      <c r="B30" t="s">
        <v>422</v>
      </c>
      <c r="C30" t="s">
        <v>1957</v>
      </c>
      <c r="D30" t="s">
        <v>1140</v>
      </c>
      <c r="E30" t="s">
        <v>186</v>
      </c>
      <c r="F30" t="s">
        <v>154</v>
      </c>
      <c r="G30">
        <v>0</v>
      </c>
      <c r="H30">
        <v>0</v>
      </c>
      <c r="I30">
        <v>138.30000000000001</v>
      </c>
      <c r="J30">
        <v>220</v>
      </c>
      <c r="K30" t="s">
        <v>1943</v>
      </c>
      <c r="M30" s="74">
        <v>0</v>
      </c>
      <c r="N30" s="74">
        <v>81.699999999999989</v>
      </c>
    </row>
    <row r="31" spans="1:15">
      <c r="B31" t="s">
        <v>421</v>
      </c>
      <c r="C31" t="s">
        <v>1957</v>
      </c>
      <c r="D31" t="s">
        <v>1141</v>
      </c>
      <c r="E31" t="s">
        <v>186</v>
      </c>
      <c r="F31" t="s">
        <v>154</v>
      </c>
      <c r="G31">
        <v>0</v>
      </c>
      <c r="H31">
        <v>0</v>
      </c>
      <c r="I31">
        <v>220</v>
      </c>
      <c r="J31">
        <v>326.19</v>
      </c>
      <c r="K31" t="s">
        <v>1943</v>
      </c>
      <c r="M31" s="74">
        <v>0</v>
      </c>
      <c r="N31" s="74">
        <v>106.19</v>
      </c>
    </row>
    <row r="32" spans="1:15">
      <c r="A32">
        <v>311</v>
      </c>
      <c r="B32" t="s">
        <v>1142</v>
      </c>
      <c r="C32" t="s">
        <v>1957</v>
      </c>
      <c r="D32" t="s">
        <v>1138</v>
      </c>
      <c r="E32" t="s">
        <v>1746</v>
      </c>
      <c r="F32" t="s">
        <v>154</v>
      </c>
      <c r="G32">
        <v>0</v>
      </c>
      <c r="H32">
        <v>0</v>
      </c>
      <c r="I32">
        <v>41.34</v>
      </c>
      <c r="J32">
        <v>424.33</v>
      </c>
      <c r="K32" t="s">
        <v>1938</v>
      </c>
      <c r="M32" s="74">
        <v>0</v>
      </c>
      <c r="N32" s="74">
        <v>382.99</v>
      </c>
    </row>
    <row r="33" spans="1:14">
      <c r="A33">
        <v>312</v>
      </c>
      <c r="B33" t="s">
        <v>169</v>
      </c>
      <c r="C33" t="s">
        <v>1957</v>
      </c>
      <c r="D33" t="s">
        <v>1144</v>
      </c>
      <c r="E33" t="s">
        <v>56</v>
      </c>
      <c r="F33" t="s">
        <v>154</v>
      </c>
      <c r="G33">
        <v>430</v>
      </c>
      <c r="H33">
        <v>938.59</v>
      </c>
      <c r="I33">
        <v>656.65</v>
      </c>
      <c r="J33">
        <v>931.65</v>
      </c>
      <c r="K33" t="s">
        <v>1938</v>
      </c>
      <c r="M33" s="74">
        <v>508.59000000000003</v>
      </c>
      <c r="N33" s="74">
        <v>275</v>
      </c>
    </row>
    <row r="34" spans="1:14">
      <c r="A34">
        <v>313</v>
      </c>
      <c r="B34" t="s">
        <v>169</v>
      </c>
      <c r="C34" t="s">
        <v>1957</v>
      </c>
      <c r="D34">
        <v>0</v>
      </c>
      <c r="E34" t="s">
        <v>56</v>
      </c>
      <c r="F34" t="s">
        <v>154</v>
      </c>
      <c r="G34">
        <v>1055.46</v>
      </c>
      <c r="H34">
        <v>1297.68</v>
      </c>
      <c r="I34">
        <v>0</v>
      </c>
      <c r="J34">
        <v>0</v>
      </c>
      <c r="K34" t="s">
        <v>1938</v>
      </c>
      <c r="M34" s="74">
        <v>242.22000000000003</v>
      </c>
      <c r="N34" s="74">
        <v>0</v>
      </c>
    </row>
    <row r="35" spans="1:14">
      <c r="A35">
        <v>314</v>
      </c>
      <c r="B35" t="s">
        <v>169</v>
      </c>
      <c r="C35" t="s">
        <v>1957</v>
      </c>
      <c r="D35">
        <v>0</v>
      </c>
      <c r="E35" t="s">
        <v>56</v>
      </c>
      <c r="F35" t="s">
        <v>154</v>
      </c>
      <c r="G35">
        <v>1416.25</v>
      </c>
      <c r="H35">
        <v>1527.91</v>
      </c>
      <c r="I35">
        <v>0</v>
      </c>
      <c r="J35">
        <v>0</v>
      </c>
      <c r="K35" t="s">
        <v>1938</v>
      </c>
      <c r="M35" s="74">
        <v>111.66000000000008</v>
      </c>
      <c r="N35" s="74">
        <v>0</v>
      </c>
    </row>
    <row r="36" spans="1:14">
      <c r="A36">
        <v>315</v>
      </c>
      <c r="B36" t="s">
        <v>169</v>
      </c>
      <c r="C36" t="s">
        <v>1957</v>
      </c>
      <c r="D36">
        <v>0</v>
      </c>
      <c r="E36" t="s">
        <v>56</v>
      </c>
      <c r="F36" t="s">
        <v>154</v>
      </c>
      <c r="G36">
        <v>1636.82</v>
      </c>
      <c r="H36">
        <v>1717.78</v>
      </c>
      <c r="I36">
        <v>0</v>
      </c>
      <c r="J36">
        <v>0</v>
      </c>
      <c r="K36" t="s">
        <v>1938</v>
      </c>
      <c r="M36" s="74">
        <v>80.960000000000036</v>
      </c>
      <c r="N36" s="74">
        <v>0</v>
      </c>
    </row>
    <row r="37" spans="1:14">
      <c r="A37">
        <v>316</v>
      </c>
      <c r="B37" t="s">
        <v>1146</v>
      </c>
      <c r="C37" t="s">
        <v>1957</v>
      </c>
      <c r="D37" t="s">
        <v>1147</v>
      </c>
      <c r="E37" t="s">
        <v>1746</v>
      </c>
      <c r="F37" t="s">
        <v>154</v>
      </c>
      <c r="G37">
        <v>948.08</v>
      </c>
      <c r="H37">
        <v>1088.02</v>
      </c>
      <c r="I37">
        <v>486</v>
      </c>
      <c r="J37">
        <v>640.9</v>
      </c>
      <c r="K37" t="s">
        <v>1938</v>
      </c>
      <c r="L37" t="s">
        <v>1938</v>
      </c>
      <c r="M37" s="74">
        <v>139.93999999999994</v>
      </c>
      <c r="N37" s="74">
        <v>154.89999999999998</v>
      </c>
    </row>
    <row r="38" spans="1:14">
      <c r="A38">
        <v>317</v>
      </c>
      <c r="B38" t="s">
        <v>1146</v>
      </c>
      <c r="C38" t="s">
        <v>1957</v>
      </c>
      <c r="D38">
        <v>0</v>
      </c>
      <c r="E38" t="s">
        <v>1746</v>
      </c>
      <c r="F38" t="s">
        <v>154</v>
      </c>
      <c r="G38">
        <v>1248.02</v>
      </c>
      <c r="H38">
        <v>1634.32</v>
      </c>
      <c r="I38">
        <v>941.4</v>
      </c>
      <c r="J38">
        <v>2400</v>
      </c>
      <c r="K38" t="s">
        <v>1938</v>
      </c>
      <c r="M38" s="74">
        <v>386.29999999999995</v>
      </c>
      <c r="N38" s="74">
        <v>1458.6</v>
      </c>
    </row>
    <row r="39" spans="1:14">
      <c r="A39">
        <v>318</v>
      </c>
      <c r="B39" t="s">
        <v>1146</v>
      </c>
      <c r="C39" t="s">
        <v>1957</v>
      </c>
      <c r="D39">
        <v>0</v>
      </c>
      <c r="E39" t="s">
        <v>1746</v>
      </c>
      <c r="F39" t="s">
        <v>154</v>
      </c>
      <c r="G39">
        <v>0</v>
      </c>
      <c r="H39">
        <v>0</v>
      </c>
      <c r="I39">
        <v>2719.55</v>
      </c>
      <c r="J39">
        <v>2803.25</v>
      </c>
      <c r="K39" t="s">
        <v>1938</v>
      </c>
      <c r="M39" s="74">
        <v>0</v>
      </c>
      <c r="N39" s="74">
        <v>83.699999999999818</v>
      </c>
    </row>
    <row r="40" spans="1:14">
      <c r="A40">
        <v>319</v>
      </c>
      <c r="B40" t="s">
        <v>1149</v>
      </c>
      <c r="C40" t="s">
        <v>1957</v>
      </c>
      <c r="D40" t="s">
        <v>1150</v>
      </c>
      <c r="E40" t="s">
        <v>1746</v>
      </c>
      <c r="F40" t="s">
        <v>154</v>
      </c>
      <c r="G40">
        <v>2421.2199999999998</v>
      </c>
      <c r="H40">
        <v>2666.11</v>
      </c>
      <c r="I40">
        <v>1717.78</v>
      </c>
      <c r="J40">
        <v>3062.23</v>
      </c>
      <c r="K40" t="s">
        <v>1938</v>
      </c>
      <c r="L40" t="s">
        <v>1938</v>
      </c>
      <c r="M40" s="74">
        <v>244.89000000000033</v>
      </c>
      <c r="N40" s="74">
        <v>1344.45</v>
      </c>
    </row>
    <row r="41" spans="1:14">
      <c r="A41">
        <v>320</v>
      </c>
      <c r="B41" t="s">
        <v>1149</v>
      </c>
      <c r="C41" t="s">
        <v>1957</v>
      </c>
      <c r="D41">
        <v>0</v>
      </c>
      <c r="E41" t="s">
        <v>1746</v>
      </c>
      <c r="F41" t="s">
        <v>154</v>
      </c>
      <c r="G41">
        <v>2803.25</v>
      </c>
      <c r="H41">
        <v>3077.85</v>
      </c>
      <c r="I41">
        <v>0</v>
      </c>
      <c r="J41">
        <v>0</v>
      </c>
      <c r="K41" t="s">
        <v>1938</v>
      </c>
      <c r="M41" s="74">
        <v>274.59999999999991</v>
      </c>
      <c r="N41" s="74">
        <v>0</v>
      </c>
    </row>
    <row r="42" spans="1:14">
      <c r="A42">
        <v>321</v>
      </c>
      <c r="B42" t="s">
        <v>1152</v>
      </c>
      <c r="C42" t="s">
        <v>1957</v>
      </c>
      <c r="D42" t="s">
        <v>1153</v>
      </c>
      <c r="E42" t="s">
        <v>1746</v>
      </c>
      <c r="F42" t="s">
        <v>154</v>
      </c>
      <c r="G42">
        <v>3095.54</v>
      </c>
      <c r="H42">
        <v>3623.45</v>
      </c>
      <c r="I42">
        <v>3110.85</v>
      </c>
      <c r="J42">
        <v>3650</v>
      </c>
      <c r="K42" t="s">
        <v>1938</v>
      </c>
      <c r="L42" t="s">
        <v>1938</v>
      </c>
      <c r="M42" s="74">
        <v>527.90999999999985</v>
      </c>
      <c r="N42" s="74">
        <v>539.15000000000009</v>
      </c>
    </row>
    <row r="43" spans="1:14">
      <c r="A43">
        <v>322</v>
      </c>
      <c r="B43" t="s">
        <v>1155</v>
      </c>
      <c r="C43" t="s">
        <v>1957</v>
      </c>
      <c r="D43" t="s">
        <v>1156</v>
      </c>
      <c r="E43" t="s">
        <v>1746</v>
      </c>
      <c r="F43" t="s">
        <v>154</v>
      </c>
      <c r="G43">
        <v>3623.45</v>
      </c>
      <c r="H43">
        <v>4230.05</v>
      </c>
      <c r="I43">
        <v>3650</v>
      </c>
      <c r="J43">
        <v>4237.95</v>
      </c>
      <c r="K43" t="s">
        <v>1938</v>
      </c>
      <c r="L43" t="s">
        <v>1938</v>
      </c>
      <c r="M43" s="74">
        <v>606.60000000000036</v>
      </c>
      <c r="N43" s="74">
        <v>587.94999999999982</v>
      </c>
    </row>
    <row r="44" spans="1:14">
      <c r="A44">
        <v>323</v>
      </c>
      <c r="B44" t="s">
        <v>1158</v>
      </c>
      <c r="C44" t="s">
        <v>1957</v>
      </c>
      <c r="D44" t="s">
        <v>1159</v>
      </c>
      <c r="E44" t="s">
        <v>1903</v>
      </c>
      <c r="F44" t="s">
        <v>154</v>
      </c>
      <c r="G44">
        <v>4230.05</v>
      </c>
      <c r="H44">
        <v>4279.67</v>
      </c>
      <c r="I44">
        <v>0</v>
      </c>
      <c r="J44">
        <v>0</v>
      </c>
      <c r="K44" t="s">
        <v>1939</v>
      </c>
      <c r="M44" s="74">
        <v>49.619999999999891</v>
      </c>
      <c r="N44" s="74">
        <v>0</v>
      </c>
    </row>
    <row r="45" spans="1:14">
      <c r="A45">
        <v>324</v>
      </c>
      <c r="B45" t="s">
        <v>1158</v>
      </c>
      <c r="C45" t="s">
        <v>1957</v>
      </c>
      <c r="D45">
        <v>0</v>
      </c>
      <c r="E45" t="s">
        <v>1903</v>
      </c>
      <c r="F45" t="s">
        <v>154</v>
      </c>
      <c r="G45">
        <v>4322.74</v>
      </c>
      <c r="H45">
        <v>4358.12</v>
      </c>
      <c r="I45">
        <v>0</v>
      </c>
      <c r="J45">
        <v>0</v>
      </c>
      <c r="K45" t="s">
        <v>1939</v>
      </c>
      <c r="M45" s="74">
        <v>35.380000000000109</v>
      </c>
      <c r="N45" s="74">
        <v>0</v>
      </c>
    </row>
    <row r="46" spans="1:14">
      <c r="A46">
        <v>325</v>
      </c>
      <c r="B46" t="s">
        <v>1160</v>
      </c>
      <c r="C46" t="s">
        <v>1957</v>
      </c>
      <c r="D46" t="s">
        <v>1161</v>
      </c>
      <c r="E46" t="s">
        <v>1746</v>
      </c>
      <c r="F46" t="s">
        <v>154</v>
      </c>
      <c r="G46">
        <v>4230.05</v>
      </c>
      <c r="H46">
        <v>4340</v>
      </c>
      <c r="I46">
        <v>4237.95</v>
      </c>
      <c r="J46">
        <v>4541.8500000000004</v>
      </c>
      <c r="K46" t="s">
        <v>1938</v>
      </c>
      <c r="L46" t="s">
        <v>1938</v>
      </c>
      <c r="M46" s="74">
        <v>109.94999999999982</v>
      </c>
      <c r="N46" s="74">
        <v>303.90000000000055</v>
      </c>
    </row>
    <row r="47" spans="1:14">
      <c r="A47">
        <v>326</v>
      </c>
      <c r="B47" t="s">
        <v>1163</v>
      </c>
      <c r="C47" t="s">
        <v>1957</v>
      </c>
      <c r="D47" t="s">
        <v>1164</v>
      </c>
      <c r="E47" t="s">
        <v>1903</v>
      </c>
      <c r="F47" t="s">
        <v>154</v>
      </c>
      <c r="G47">
        <v>4358.12</v>
      </c>
      <c r="H47">
        <v>4530.0600000000004</v>
      </c>
      <c r="I47">
        <v>0</v>
      </c>
      <c r="J47">
        <v>0</v>
      </c>
      <c r="K47" t="s">
        <v>1939</v>
      </c>
      <c r="M47" s="74">
        <v>171.94000000000051</v>
      </c>
      <c r="N47" s="74">
        <v>0</v>
      </c>
    </row>
    <row r="48" spans="1:14">
      <c r="A48">
        <v>327</v>
      </c>
      <c r="B48" t="s">
        <v>1165</v>
      </c>
      <c r="C48" t="s">
        <v>1957</v>
      </c>
      <c r="D48" t="s">
        <v>1166</v>
      </c>
      <c r="E48" t="s">
        <v>1746</v>
      </c>
      <c r="F48" t="s">
        <v>154</v>
      </c>
      <c r="G48">
        <v>4530.58</v>
      </c>
      <c r="H48">
        <v>5296.16</v>
      </c>
      <c r="I48">
        <v>4691.1000000000004</v>
      </c>
      <c r="J48">
        <v>4874.2700000000004</v>
      </c>
      <c r="K48" t="s">
        <v>1938</v>
      </c>
      <c r="M48" s="74">
        <v>765.57999999999993</v>
      </c>
      <c r="N48" s="74">
        <v>183.17000000000007</v>
      </c>
    </row>
    <row r="49" spans="1:14">
      <c r="A49">
        <v>328</v>
      </c>
      <c r="B49" t="s">
        <v>1168</v>
      </c>
      <c r="C49" t="s">
        <v>1957</v>
      </c>
      <c r="D49" t="s">
        <v>1169</v>
      </c>
      <c r="E49" t="s">
        <v>1903</v>
      </c>
      <c r="F49" t="s">
        <v>154</v>
      </c>
      <c r="G49">
        <v>5296.16</v>
      </c>
      <c r="H49">
        <v>5551.16</v>
      </c>
      <c r="I49">
        <v>0</v>
      </c>
      <c r="J49">
        <v>0</v>
      </c>
      <c r="K49" t="s">
        <v>1939</v>
      </c>
      <c r="M49" s="74">
        <v>255</v>
      </c>
      <c r="N49" s="74">
        <v>0</v>
      </c>
    </row>
    <row r="50" spans="1:14">
      <c r="A50">
        <v>329</v>
      </c>
      <c r="B50" t="s">
        <v>1170</v>
      </c>
      <c r="C50" t="s">
        <v>1957</v>
      </c>
      <c r="D50" t="s">
        <v>1169</v>
      </c>
      <c r="E50" t="s">
        <v>1903</v>
      </c>
      <c r="F50" t="s">
        <v>154</v>
      </c>
      <c r="G50">
        <v>5551.16</v>
      </c>
      <c r="H50">
        <v>5591.26</v>
      </c>
      <c r="I50">
        <v>0</v>
      </c>
      <c r="J50">
        <v>0</v>
      </c>
      <c r="K50" t="s">
        <v>1939</v>
      </c>
      <c r="M50" s="74">
        <v>40.100000000000364</v>
      </c>
      <c r="N50" s="74">
        <v>0</v>
      </c>
    </row>
    <row r="51" spans="1:14">
      <c r="A51">
        <v>330</v>
      </c>
      <c r="B51" t="s">
        <v>1171</v>
      </c>
      <c r="C51" t="s">
        <v>1957</v>
      </c>
      <c r="D51" t="s">
        <v>1169</v>
      </c>
      <c r="E51" t="s">
        <v>1903</v>
      </c>
      <c r="F51" t="s">
        <v>154</v>
      </c>
      <c r="G51">
        <v>5591.26</v>
      </c>
      <c r="H51">
        <v>5621.23</v>
      </c>
      <c r="I51">
        <v>0</v>
      </c>
      <c r="J51">
        <v>0</v>
      </c>
      <c r="K51" t="s">
        <v>1939</v>
      </c>
      <c r="M51" s="74">
        <v>29.969999999999345</v>
      </c>
      <c r="N51" s="74">
        <v>0</v>
      </c>
    </row>
    <row r="52" spans="1:14">
      <c r="A52">
        <v>331</v>
      </c>
      <c r="B52" t="s">
        <v>1172</v>
      </c>
      <c r="C52" t="s">
        <v>1957</v>
      </c>
      <c r="D52" t="s">
        <v>1169</v>
      </c>
      <c r="E52" t="s">
        <v>1903</v>
      </c>
      <c r="F52" t="s">
        <v>154</v>
      </c>
      <c r="G52">
        <v>5621.23</v>
      </c>
      <c r="H52">
        <v>5651.19</v>
      </c>
      <c r="I52">
        <v>0</v>
      </c>
      <c r="J52">
        <v>0</v>
      </c>
      <c r="K52" t="s">
        <v>1939</v>
      </c>
      <c r="M52" s="74">
        <v>29.960000000000036</v>
      </c>
      <c r="N52" s="74">
        <v>0</v>
      </c>
    </row>
    <row r="53" spans="1:14">
      <c r="A53">
        <v>332</v>
      </c>
      <c r="B53" t="s">
        <v>1173</v>
      </c>
      <c r="C53" t="s">
        <v>1957</v>
      </c>
      <c r="D53" t="s">
        <v>1169</v>
      </c>
      <c r="E53" t="s">
        <v>1903</v>
      </c>
      <c r="F53" t="s">
        <v>154</v>
      </c>
      <c r="G53">
        <v>5651.19</v>
      </c>
      <c r="H53">
        <v>5926.29</v>
      </c>
      <c r="I53">
        <v>0</v>
      </c>
      <c r="J53">
        <v>0</v>
      </c>
      <c r="K53" t="s">
        <v>1939</v>
      </c>
      <c r="M53" s="74">
        <v>275.10000000000036</v>
      </c>
      <c r="N53" s="74">
        <v>0</v>
      </c>
    </row>
    <row r="54" spans="1:14">
      <c r="A54">
        <v>333</v>
      </c>
      <c r="B54" t="s">
        <v>1174</v>
      </c>
      <c r="C54" t="s">
        <v>1957</v>
      </c>
      <c r="D54" t="s">
        <v>1169</v>
      </c>
      <c r="E54" t="s">
        <v>1903</v>
      </c>
      <c r="F54" t="s">
        <v>154</v>
      </c>
      <c r="G54">
        <v>5926.29</v>
      </c>
      <c r="H54">
        <v>6013.62</v>
      </c>
      <c r="I54">
        <v>0</v>
      </c>
      <c r="J54">
        <v>0</v>
      </c>
      <c r="K54" t="s">
        <v>1939</v>
      </c>
      <c r="M54" s="74">
        <v>87.329999999999927</v>
      </c>
      <c r="N54" s="74">
        <v>0</v>
      </c>
    </row>
    <row r="55" spans="1:14">
      <c r="A55">
        <v>334</v>
      </c>
      <c r="B55" t="s">
        <v>1175</v>
      </c>
      <c r="C55" t="s">
        <v>1957</v>
      </c>
      <c r="D55" t="s">
        <v>1176</v>
      </c>
      <c r="E55" t="s">
        <v>1903</v>
      </c>
      <c r="F55" t="s">
        <v>154</v>
      </c>
      <c r="G55">
        <v>6013.62</v>
      </c>
      <c r="H55">
        <v>6106.57</v>
      </c>
      <c r="I55">
        <v>0</v>
      </c>
      <c r="J55">
        <v>0</v>
      </c>
      <c r="K55" t="s">
        <v>1939</v>
      </c>
      <c r="M55" s="74">
        <v>92.949999999999818</v>
      </c>
      <c r="N55" s="74">
        <v>0</v>
      </c>
    </row>
    <row r="56" spans="1:14">
      <c r="A56">
        <v>335</v>
      </c>
      <c r="B56" t="s">
        <v>1177</v>
      </c>
      <c r="C56" t="s">
        <v>1957</v>
      </c>
      <c r="D56" t="s">
        <v>1178</v>
      </c>
      <c r="E56" t="s">
        <v>1746</v>
      </c>
      <c r="F56" t="s">
        <v>154</v>
      </c>
      <c r="G56" t="s">
        <v>1179</v>
      </c>
      <c r="H56" t="s">
        <v>1180</v>
      </c>
      <c r="I56" t="s">
        <v>1181</v>
      </c>
      <c r="J56" t="s">
        <v>1182</v>
      </c>
      <c r="K56" t="s">
        <v>1938</v>
      </c>
      <c r="L56" t="s">
        <v>1938</v>
      </c>
      <c r="M56" s="74">
        <v>215.47</v>
      </c>
      <c r="N56" s="74">
        <v>938.2</v>
      </c>
    </row>
    <row r="57" spans="1:14">
      <c r="A57">
        <v>336</v>
      </c>
      <c r="B57" t="s">
        <v>1177</v>
      </c>
      <c r="C57" t="s">
        <v>1957</v>
      </c>
      <c r="D57">
        <v>0</v>
      </c>
      <c r="E57" t="s">
        <v>1746</v>
      </c>
      <c r="F57" t="s">
        <v>154</v>
      </c>
      <c r="G57">
        <v>0</v>
      </c>
      <c r="H57">
        <v>0</v>
      </c>
      <c r="I57">
        <v>0</v>
      </c>
      <c r="J57">
        <v>0</v>
      </c>
      <c r="K57" t="s">
        <v>1938</v>
      </c>
      <c r="M57" s="74">
        <v>0</v>
      </c>
      <c r="N57" s="74">
        <v>0</v>
      </c>
    </row>
    <row r="58" spans="1:14">
      <c r="A58">
        <v>337</v>
      </c>
      <c r="B58" t="s">
        <v>1184</v>
      </c>
      <c r="C58" t="s">
        <v>1957</v>
      </c>
      <c r="D58" t="s">
        <v>1185</v>
      </c>
      <c r="E58" t="s">
        <v>1746</v>
      </c>
      <c r="F58" t="s">
        <v>154</v>
      </c>
      <c r="G58">
        <v>0</v>
      </c>
      <c r="H58">
        <v>0</v>
      </c>
      <c r="I58">
        <v>5758.2</v>
      </c>
      <c r="J58">
        <v>6120</v>
      </c>
      <c r="K58" t="s">
        <v>1938</v>
      </c>
      <c r="M58" s="74">
        <v>0</v>
      </c>
      <c r="N58" s="74">
        <v>361.80000000000018</v>
      </c>
    </row>
    <row r="59" spans="1:14">
      <c r="A59">
        <v>338</v>
      </c>
      <c r="B59" t="s">
        <v>1187</v>
      </c>
      <c r="C59" t="s">
        <v>1957</v>
      </c>
      <c r="D59" t="s">
        <v>1188</v>
      </c>
      <c r="E59" t="s">
        <v>1903</v>
      </c>
      <c r="F59" t="s">
        <v>154</v>
      </c>
      <c r="G59">
        <v>6106.57</v>
      </c>
      <c r="H59">
        <v>6183.51</v>
      </c>
      <c r="I59">
        <v>0</v>
      </c>
      <c r="J59">
        <v>0</v>
      </c>
      <c r="K59" t="s">
        <v>1939</v>
      </c>
      <c r="M59" s="74">
        <v>76.940000000000509</v>
      </c>
      <c r="N59" s="74">
        <v>0</v>
      </c>
    </row>
    <row r="60" spans="1:14">
      <c r="A60">
        <v>339</v>
      </c>
      <c r="B60" t="s">
        <v>1189</v>
      </c>
      <c r="C60" t="s">
        <v>1957</v>
      </c>
      <c r="D60" t="s">
        <v>1188</v>
      </c>
      <c r="E60" t="s">
        <v>1746</v>
      </c>
      <c r="F60" t="s">
        <v>154</v>
      </c>
      <c r="G60">
        <v>0</v>
      </c>
      <c r="H60">
        <v>0</v>
      </c>
      <c r="I60">
        <v>6120</v>
      </c>
      <c r="J60">
        <v>6579.25</v>
      </c>
      <c r="K60" t="s">
        <v>1938</v>
      </c>
      <c r="M60" s="74">
        <v>0</v>
      </c>
      <c r="N60" s="74">
        <v>459.25</v>
      </c>
    </row>
    <row r="61" spans="1:14">
      <c r="A61">
        <v>340</v>
      </c>
      <c r="B61" t="s">
        <v>1191</v>
      </c>
      <c r="C61" t="s">
        <v>1957</v>
      </c>
      <c r="D61" t="s">
        <v>1188</v>
      </c>
      <c r="E61" t="s">
        <v>1903</v>
      </c>
      <c r="F61" t="s">
        <v>154</v>
      </c>
      <c r="G61">
        <v>6183.51</v>
      </c>
      <c r="H61">
        <v>6579.03</v>
      </c>
      <c r="I61">
        <v>0</v>
      </c>
      <c r="J61">
        <v>0</v>
      </c>
      <c r="K61" t="s">
        <v>1939</v>
      </c>
      <c r="M61" s="74">
        <v>395.51999999999953</v>
      </c>
      <c r="N61" s="74">
        <v>0</v>
      </c>
    </row>
    <row r="62" spans="1:14">
      <c r="A62">
        <v>341</v>
      </c>
      <c r="B62" t="s">
        <v>1192</v>
      </c>
      <c r="C62" t="s">
        <v>1957</v>
      </c>
      <c r="D62" t="s">
        <v>1193</v>
      </c>
      <c r="E62" t="s">
        <v>1746</v>
      </c>
      <c r="F62" t="s">
        <v>154</v>
      </c>
      <c r="G62">
        <v>0</v>
      </c>
      <c r="H62">
        <v>0</v>
      </c>
      <c r="I62">
        <v>6579.25</v>
      </c>
      <c r="J62">
        <v>7668.35</v>
      </c>
      <c r="K62" t="s">
        <v>1938</v>
      </c>
      <c r="L62" t="s">
        <v>1938</v>
      </c>
      <c r="M62" s="74">
        <v>0</v>
      </c>
      <c r="N62" s="74">
        <v>1089.1000000000004</v>
      </c>
    </row>
    <row r="63" spans="1:14">
      <c r="A63">
        <v>342</v>
      </c>
      <c r="B63" t="s">
        <v>1195</v>
      </c>
      <c r="C63" t="s">
        <v>1957</v>
      </c>
      <c r="D63" t="s">
        <v>1196</v>
      </c>
      <c r="E63" t="s">
        <v>1903</v>
      </c>
      <c r="F63" t="s">
        <v>154</v>
      </c>
      <c r="G63">
        <v>6579.03</v>
      </c>
      <c r="H63">
        <v>7016.2</v>
      </c>
      <c r="I63">
        <v>0</v>
      </c>
      <c r="J63">
        <v>0</v>
      </c>
      <c r="K63" t="s">
        <v>1939</v>
      </c>
      <c r="L63" t="s">
        <v>1938</v>
      </c>
      <c r="M63" s="74">
        <v>437.17000000000007</v>
      </c>
      <c r="N63" s="74">
        <v>0</v>
      </c>
    </row>
    <row r="64" spans="1:14">
      <c r="A64">
        <v>343</v>
      </c>
      <c r="B64" t="s">
        <v>1197</v>
      </c>
      <c r="C64" t="s">
        <v>1957</v>
      </c>
      <c r="D64" t="s">
        <v>1198</v>
      </c>
      <c r="E64" t="s">
        <v>1903</v>
      </c>
      <c r="F64" t="s">
        <v>154</v>
      </c>
      <c r="G64">
        <v>7016.2</v>
      </c>
      <c r="H64">
        <v>7373.33</v>
      </c>
      <c r="I64">
        <v>0</v>
      </c>
      <c r="J64">
        <v>0</v>
      </c>
      <c r="K64" t="s">
        <v>1939</v>
      </c>
      <c r="L64" t="s">
        <v>1938</v>
      </c>
      <c r="M64" s="74">
        <v>357.13000000000011</v>
      </c>
      <c r="N64" s="74">
        <v>0</v>
      </c>
    </row>
    <row r="65" spans="1:14">
      <c r="A65">
        <v>344</v>
      </c>
      <c r="B65" t="s">
        <v>1199</v>
      </c>
      <c r="C65" t="s">
        <v>1957</v>
      </c>
      <c r="D65" t="s">
        <v>1196</v>
      </c>
      <c r="E65" t="s">
        <v>1903</v>
      </c>
      <c r="F65" t="s">
        <v>154</v>
      </c>
      <c r="G65">
        <v>0</v>
      </c>
      <c r="H65">
        <v>0</v>
      </c>
      <c r="I65">
        <v>7668.47</v>
      </c>
      <c r="J65">
        <v>8070</v>
      </c>
      <c r="K65" t="s">
        <v>1939</v>
      </c>
      <c r="L65" t="s">
        <v>1938</v>
      </c>
      <c r="M65" s="74">
        <v>0</v>
      </c>
      <c r="N65" s="74">
        <v>401.52999999999975</v>
      </c>
    </row>
    <row r="66" spans="1:14">
      <c r="A66">
        <v>345</v>
      </c>
      <c r="B66" t="s">
        <v>1200</v>
      </c>
      <c r="C66" t="s">
        <v>1957</v>
      </c>
      <c r="D66" t="s">
        <v>1201</v>
      </c>
      <c r="E66" t="s">
        <v>1903</v>
      </c>
      <c r="F66" t="s">
        <v>154</v>
      </c>
      <c r="G66">
        <v>0</v>
      </c>
      <c r="H66">
        <v>0</v>
      </c>
      <c r="I66">
        <v>8070</v>
      </c>
      <c r="J66">
        <v>8417.4500000000007</v>
      </c>
      <c r="K66" t="s">
        <v>1939</v>
      </c>
      <c r="M66" s="74">
        <v>0</v>
      </c>
      <c r="N66" s="74">
        <v>347.45000000000073</v>
      </c>
    </row>
    <row r="67" spans="1:14">
      <c r="A67">
        <v>346</v>
      </c>
      <c r="B67" t="s">
        <v>1202</v>
      </c>
      <c r="C67" t="s">
        <v>1957</v>
      </c>
      <c r="D67" t="s">
        <v>1201</v>
      </c>
      <c r="E67" t="s">
        <v>1903</v>
      </c>
      <c r="F67" t="s">
        <v>154</v>
      </c>
      <c r="G67">
        <v>0</v>
      </c>
      <c r="H67">
        <v>0</v>
      </c>
      <c r="I67">
        <v>8417.4500000000007</v>
      </c>
      <c r="J67">
        <v>8528.25</v>
      </c>
      <c r="K67" t="s">
        <v>1939</v>
      </c>
      <c r="M67" s="74">
        <v>0</v>
      </c>
      <c r="N67" s="74">
        <v>110.79999999999927</v>
      </c>
    </row>
    <row r="68" spans="1:14">
      <c r="A68">
        <v>347</v>
      </c>
      <c r="B68" t="s">
        <v>1203</v>
      </c>
      <c r="C68" t="s">
        <v>1957</v>
      </c>
      <c r="D68" t="s">
        <v>1204</v>
      </c>
      <c r="E68" t="s">
        <v>1746</v>
      </c>
      <c r="F68" t="s">
        <v>154</v>
      </c>
      <c r="G68">
        <v>7373.33</v>
      </c>
      <c r="H68">
        <v>8079.39</v>
      </c>
      <c r="I68">
        <v>0</v>
      </c>
      <c r="J68">
        <v>0</v>
      </c>
      <c r="K68" t="s">
        <v>1938</v>
      </c>
      <c r="L68" t="s">
        <v>1938</v>
      </c>
      <c r="M68" s="74">
        <v>706.0600000000004</v>
      </c>
      <c r="N68" s="74">
        <v>0</v>
      </c>
    </row>
    <row r="69" spans="1:14">
      <c r="A69">
        <v>348</v>
      </c>
      <c r="B69" t="s">
        <v>1206</v>
      </c>
      <c r="C69" t="s">
        <v>1957</v>
      </c>
      <c r="D69" t="s">
        <v>1207</v>
      </c>
      <c r="E69" t="s">
        <v>1746</v>
      </c>
      <c r="F69" t="s">
        <v>154</v>
      </c>
      <c r="G69">
        <v>8079.39</v>
      </c>
      <c r="H69">
        <v>8106.39</v>
      </c>
      <c r="I69">
        <v>0</v>
      </c>
      <c r="J69">
        <v>0</v>
      </c>
      <c r="K69" t="s">
        <v>1938</v>
      </c>
      <c r="M69" s="74">
        <v>27</v>
      </c>
      <c r="N69" s="74">
        <v>0</v>
      </c>
    </row>
    <row r="70" spans="1:14">
      <c r="A70">
        <v>349</v>
      </c>
      <c r="B70" t="s">
        <v>156</v>
      </c>
      <c r="C70" t="s">
        <v>1957</v>
      </c>
      <c r="D70" t="s">
        <v>1209</v>
      </c>
      <c r="E70" t="s">
        <v>53</v>
      </c>
      <c r="F70" t="s">
        <v>154</v>
      </c>
      <c r="G70">
        <v>8106.39</v>
      </c>
      <c r="H70">
        <v>8518.39</v>
      </c>
      <c r="I70">
        <v>0</v>
      </c>
      <c r="J70">
        <v>0</v>
      </c>
      <c r="K70" t="s">
        <v>1938</v>
      </c>
      <c r="M70" s="74">
        <v>411.99999999999909</v>
      </c>
      <c r="N70" s="74">
        <v>0</v>
      </c>
    </row>
    <row r="71" spans="1:14">
      <c r="A71">
        <v>350</v>
      </c>
      <c r="B71" t="s">
        <v>167</v>
      </c>
      <c r="C71" t="s">
        <v>1957</v>
      </c>
      <c r="D71" t="s">
        <v>1211</v>
      </c>
      <c r="E71" t="s">
        <v>56</v>
      </c>
      <c r="F71" t="s">
        <v>154</v>
      </c>
      <c r="G71">
        <v>8518.39</v>
      </c>
      <c r="H71">
        <v>8652.7000000000007</v>
      </c>
      <c r="I71">
        <v>8528.25</v>
      </c>
      <c r="J71">
        <v>8655.2000000000007</v>
      </c>
      <c r="K71" t="s">
        <v>1938</v>
      </c>
      <c r="M71" s="74">
        <v>134.31000000000131</v>
      </c>
      <c r="N71" s="74">
        <v>126.95000000000073</v>
      </c>
    </row>
    <row r="72" spans="1:14">
      <c r="A72">
        <v>351</v>
      </c>
      <c r="B72" t="s">
        <v>132</v>
      </c>
      <c r="C72" t="s">
        <v>1957</v>
      </c>
      <c r="D72" t="s">
        <v>1214</v>
      </c>
      <c r="E72" t="s">
        <v>30</v>
      </c>
      <c r="F72" t="s">
        <v>71</v>
      </c>
      <c r="G72">
        <v>8652.7000000000007</v>
      </c>
      <c r="H72">
        <v>8954.07</v>
      </c>
      <c r="I72">
        <v>0</v>
      </c>
      <c r="J72">
        <v>0</v>
      </c>
      <c r="K72" t="s">
        <v>1938</v>
      </c>
      <c r="M72" s="74">
        <v>301.36999999999898</v>
      </c>
      <c r="N72" s="74">
        <v>0</v>
      </c>
    </row>
    <row r="73" spans="1:14">
      <c r="A73">
        <v>352</v>
      </c>
      <c r="B73" t="s">
        <v>131</v>
      </c>
      <c r="C73" t="s">
        <v>1957</v>
      </c>
      <c r="D73" t="s">
        <v>1214</v>
      </c>
      <c r="E73" t="s">
        <v>30</v>
      </c>
      <c r="F73" t="s">
        <v>71</v>
      </c>
      <c r="G73">
        <v>8954.07</v>
      </c>
      <c r="H73">
        <v>9018.7800000000007</v>
      </c>
      <c r="I73">
        <v>0</v>
      </c>
      <c r="J73">
        <v>0</v>
      </c>
      <c r="K73" t="s">
        <v>1938</v>
      </c>
      <c r="M73" s="74">
        <v>64.710000000000946</v>
      </c>
      <c r="N73" s="74">
        <v>0</v>
      </c>
    </row>
    <row r="74" spans="1:14">
      <c r="A74">
        <v>353</v>
      </c>
      <c r="B74" t="s">
        <v>130</v>
      </c>
      <c r="C74" t="s">
        <v>1957</v>
      </c>
      <c r="D74" t="s">
        <v>1214</v>
      </c>
      <c r="E74" t="s">
        <v>30</v>
      </c>
      <c r="F74" t="s">
        <v>71</v>
      </c>
      <c r="G74">
        <v>9018.7800000000007</v>
      </c>
      <c r="H74">
        <v>9248.98</v>
      </c>
      <c r="I74">
        <v>0</v>
      </c>
      <c r="J74">
        <v>0</v>
      </c>
      <c r="K74" t="s">
        <v>1938</v>
      </c>
      <c r="M74" s="74">
        <v>230.19999999999891</v>
      </c>
      <c r="N74" s="74">
        <v>0</v>
      </c>
    </row>
    <row r="75" spans="1:14">
      <c r="A75">
        <v>354</v>
      </c>
      <c r="B75" t="s">
        <v>1215</v>
      </c>
      <c r="C75" t="s">
        <v>1957</v>
      </c>
      <c r="D75" t="s">
        <v>1216</v>
      </c>
      <c r="E75" t="s">
        <v>1746</v>
      </c>
      <c r="F75" t="s">
        <v>71</v>
      </c>
      <c r="G75">
        <v>9806.7999999999993</v>
      </c>
      <c r="H75">
        <v>9941.82</v>
      </c>
      <c r="I75">
        <v>0</v>
      </c>
      <c r="J75">
        <v>0</v>
      </c>
      <c r="K75" t="s">
        <v>1938</v>
      </c>
      <c r="L75" t="s">
        <v>1938</v>
      </c>
      <c r="M75" s="74">
        <v>135.02000000000044</v>
      </c>
      <c r="N75" s="74">
        <v>0</v>
      </c>
    </row>
    <row r="76" spans="1:14">
      <c r="A76">
        <v>355</v>
      </c>
      <c r="B76" t="s">
        <v>1218</v>
      </c>
      <c r="C76" t="s">
        <v>1957</v>
      </c>
      <c r="D76" t="s">
        <v>1219</v>
      </c>
      <c r="E76" t="s">
        <v>1746</v>
      </c>
      <c r="F76" t="s">
        <v>71</v>
      </c>
      <c r="G76">
        <v>0</v>
      </c>
      <c r="H76">
        <v>0</v>
      </c>
      <c r="I76">
        <v>9728</v>
      </c>
      <c r="J76" t="s">
        <v>1220</v>
      </c>
      <c r="K76" t="s">
        <v>1938</v>
      </c>
      <c r="M76" s="74">
        <v>0</v>
      </c>
      <c r="N76" s="74">
        <v>199.63</v>
      </c>
    </row>
    <row r="77" spans="1:14">
      <c r="A77">
        <v>356</v>
      </c>
      <c r="B77" t="s">
        <v>1222</v>
      </c>
      <c r="C77" t="s">
        <v>1957</v>
      </c>
      <c r="D77" t="s">
        <v>1223</v>
      </c>
      <c r="E77" t="s">
        <v>1903</v>
      </c>
      <c r="F77" t="s">
        <v>71</v>
      </c>
      <c r="G77">
        <v>0</v>
      </c>
      <c r="H77">
        <v>0</v>
      </c>
      <c r="I77">
        <v>9647.58</v>
      </c>
      <c r="J77">
        <v>9728</v>
      </c>
      <c r="K77" t="s">
        <v>1939</v>
      </c>
      <c r="M77" s="74">
        <v>0</v>
      </c>
      <c r="N77" s="74">
        <v>80.420000000000073</v>
      </c>
    </row>
    <row r="78" spans="1:14">
      <c r="A78">
        <v>357</v>
      </c>
      <c r="B78" t="s">
        <v>144</v>
      </c>
      <c r="C78" t="s">
        <v>1957</v>
      </c>
      <c r="D78" t="s">
        <v>1224</v>
      </c>
      <c r="E78" t="s">
        <v>1746</v>
      </c>
      <c r="F78" t="s">
        <v>71</v>
      </c>
      <c r="G78">
        <v>9656.9500000000007</v>
      </c>
      <c r="H78">
        <v>9667.4500000000007</v>
      </c>
      <c r="I78">
        <v>0</v>
      </c>
      <c r="J78">
        <v>0</v>
      </c>
      <c r="K78" t="s">
        <v>1938</v>
      </c>
      <c r="M78" s="74">
        <v>10.5</v>
      </c>
      <c r="N78" s="74">
        <v>0</v>
      </c>
    </row>
    <row r="79" spans="1:14">
      <c r="A79">
        <v>358</v>
      </c>
      <c r="B79" t="s">
        <v>133</v>
      </c>
      <c r="C79" t="s">
        <v>1957</v>
      </c>
      <c r="D79" t="s">
        <v>1226</v>
      </c>
      <c r="E79" t="s">
        <v>30</v>
      </c>
      <c r="F79" t="s">
        <v>71</v>
      </c>
      <c r="G79">
        <v>9248.98</v>
      </c>
      <c r="H79">
        <v>9656.9500000000007</v>
      </c>
      <c r="I79">
        <v>8655.2000000000007</v>
      </c>
      <c r="J79">
        <v>8997.3700000000008</v>
      </c>
      <c r="K79" t="s">
        <v>1938</v>
      </c>
      <c r="M79" s="74">
        <v>407.97000000000116</v>
      </c>
      <c r="N79" s="74">
        <v>342.17000000000007</v>
      </c>
    </row>
    <row r="80" spans="1:14">
      <c r="A80">
        <v>359</v>
      </c>
      <c r="B80" t="s">
        <v>133</v>
      </c>
      <c r="C80" t="s">
        <v>1957</v>
      </c>
      <c r="D80">
        <v>0</v>
      </c>
      <c r="E80" t="s">
        <v>30</v>
      </c>
      <c r="F80" t="s">
        <v>71</v>
      </c>
      <c r="G80">
        <v>0</v>
      </c>
      <c r="H80">
        <v>0</v>
      </c>
      <c r="I80">
        <v>9451.89</v>
      </c>
      <c r="J80">
        <v>9647.58</v>
      </c>
      <c r="K80" t="s">
        <v>1938</v>
      </c>
      <c r="M80" s="74">
        <v>0</v>
      </c>
      <c r="N80" s="74">
        <v>195.69000000000051</v>
      </c>
    </row>
    <row r="81" spans="1:14">
      <c r="A81">
        <v>360</v>
      </c>
      <c r="B81" t="s">
        <v>171</v>
      </c>
      <c r="C81" t="s">
        <v>1957</v>
      </c>
      <c r="D81" t="s">
        <v>1227</v>
      </c>
      <c r="E81" t="s">
        <v>26</v>
      </c>
      <c r="F81" t="s">
        <v>71</v>
      </c>
      <c r="G81">
        <v>9667.4500000000007</v>
      </c>
      <c r="H81">
        <v>9738.6</v>
      </c>
      <c r="I81">
        <v>0</v>
      </c>
      <c r="J81">
        <v>0</v>
      </c>
      <c r="K81" t="s">
        <v>1938</v>
      </c>
      <c r="M81" s="74">
        <v>71.149999999999636</v>
      </c>
      <c r="N81" s="74">
        <v>0</v>
      </c>
    </row>
    <row r="82" spans="1:14">
      <c r="A82">
        <v>361</v>
      </c>
      <c r="B82" t="s">
        <v>107</v>
      </c>
      <c r="C82" t="s">
        <v>1957</v>
      </c>
      <c r="D82" t="s">
        <v>1229</v>
      </c>
      <c r="E82" t="s">
        <v>0</v>
      </c>
      <c r="F82" t="s">
        <v>71</v>
      </c>
      <c r="G82">
        <v>9711.11</v>
      </c>
      <c r="H82">
        <v>9762.7000000000007</v>
      </c>
      <c r="I82">
        <v>0</v>
      </c>
      <c r="J82">
        <v>0</v>
      </c>
      <c r="K82" t="s">
        <v>1938</v>
      </c>
      <c r="M82" s="74">
        <v>51.590000000000146</v>
      </c>
      <c r="N82" s="74">
        <v>0</v>
      </c>
    </row>
    <row r="83" spans="1:14">
      <c r="A83">
        <v>362</v>
      </c>
      <c r="B83" t="s">
        <v>119</v>
      </c>
      <c r="C83" t="s">
        <v>1957</v>
      </c>
      <c r="D83" t="s">
        <v>1231</v>
      </c>
      <c r="E83" t="s">
        <v>56</v>
      </c>
      <c r="F83" t="s">
        <v>71</v>
      </c>
      <c r="G83">
        <v>9743.93</v>
      </c>
      <c r="H83">
        <v>9762.7000000000007</v>
      </c>
      <c r="I83">
        <v>0</v>
      </c>
      <c r="J83">
        <v>0</v>
      </c>
      <c r="K83" t="s">
        <v>1938</v>
      </c>
      <c r="M83" s="74">
        <v>18.770000000000437</v>
      </c>
      <c r="N83" s="74">
        <v>0</v>
      </c>
    </row>
    <row r="84" spans="1:14">
      <c r="A84">
        <v>363</v>
      </c>
      <c r="B84" t="s">
        <v>118</v>
      </c>
      <c r="C84" t="s">
        <v>1957</v>
      </c>
      <c r="D84" t="s">
        <v>1233</v>
      </c>
      <c r="E84" t="s">
        <v>85</v>
      </c>
      <c r="F84" t="s">
        <v>71</v>
      </c>
      <c r="G84">
        <v>9767.3700000000008</v>
      </c>
      <c r="H84">
        <v>9806.7999999999993</v>
      </c>
      <c r="I84">
        <v>0</v>
      </c>
      <c r="J84">
        <v>0</v>
      </c>
      <c r="K84" t="s">
        <v>1938</v>
      </c>
      <c r="M84" s="74">
        <v>39.429999999998472</v>
      </c>
      <c r="N84" s="74">
        <v>0</v>
      </c>
    </row>
    <row r="85" spans="1:14">
      <c r="A85">
        <v>364</v>
      </c>
      <c r="B85" t="s">
        <v>134</v>
      </c>
      <c r="C85" t="s">
        <v>1957</v>
      </c>
      <c r="D85" t="s">
        <v>1214</v>
      </c>
      <c r="E85" t="s">
        <v>30</v>
      </c>
      <c r="F85" t="s">
        <v>71</v>
      </c>
      <c r="G85">
        <v>0</v>
      </c>
      <c r="H85">
        <v>0</v>
      </c>
      <c r="I85">
        <v>8997.3700000000008</v>
      </c>
      <c r="J85">
        <v>9451.89</v>
      </c>
      <c r="K85" t="s">
        <v>1938</v>
      </c>
      <c r="M85" s="74">
        <v>0</v>
      </c>
      <c r="N85" s="74">
        <v>454.51999999999862</v>
      </c>
    </row>
    <row r="86" spans="1:14">
      <c r="A86">
        <v>365</v>
      </c>
      <c r="B86" t="s">
        <v>147</v>
      </c>
      <c r="C86" t="s">
        <v>1957</v>
      </c>
      <c r="D86" t="s">
        <v>1235</v>
      </c>
      <c r="E86" t="s">
        <v>0</v>
      </c>
      <c r="F86" t="s">
        <v>71</v>
      </c>
      <c r="G86">
        <v>9944.6</v>
      </c>
      <c r="H86">
        <v>10042.6</v>
      </c>
      <c r="I86">
        <v>9928.7000000000007</v>
      </c>
      <c r="J86">
        <v>10017.6</v>
      </c>
      <c r="K86" t="s">
        <v>1938</v>
      </c>
      <c r="M86" s="74">
        <v>98</v>
      </c>
      <c r="N86" s="74">
        <v>88.899999999999636</v>
      </c>
    </row>
    <row r="87" spans="1:14">
      <c r="A87">
        <v>366</v>
      </c>
      <c r="B87" t="s">
        <v>1237</v>
      </c>
      <c r="C87" t="s">
        <v>1957</v>
      </c>
      <c r="D87" t="s">
        <v>1238</v>
      </c>
      <c r="E87" t="s">
        <v>1903</v>
      </c>
      <c r="F87" t="s">
        <v>71</v>
      </c>
      <c r="G87">
        <v>0</v>
      </c>
      <c r="H87">
        <v>0</v>
      </c>
      <c r="I87">
        <v>9997.02</v>
      </c>
      <c r="J87">
        <v>10010</v>
      </c>
      <c r="K87" t="s">
        <v>1938</v>
      </c>
      <c r="M87" s="74">
        <v>0</v>
      </c>
      <c r="N87" s="74">
        <v>12.979999999999563</v>
      </c>
    </row>
    <row r="88" spans="1:14">
      <c r="A88">
        <v>367</v>
      </c>
      <c r="B88" t="s">
        <v>116</v>
      </c>
      <c r="C88" t="s">
        <v>1957</v>
      </c>
      <c r="D88" t="s">
        <v>1238</v>
      </c>
      <c r="E88" t="s">
        <v>0</v>
      </c>
      <c r="F88" t="s">
        <v>71</v>
      </c>
      <c r="G88">
        <v>0</v>
      </c>
      <c r="H88">
        <v>0</v>
      </c>
      <c r="I88">
        <v>10017.6</v>
      </c>
      <c r="J88">
        <v>10077.99</v>
      </c>
      <c r="K88" t="s">
        <v>1938</v>
      </c>
      <c r="M88" s="74">
        <v>0</v>
      </c>
      <c r="N88" s="74">
        <v>60.389999999999418</v>
      </c>
    </row>
    <row r="89" spans="1:14">
      <c r="A89">
        <v>368</v>
      </c>
      <c r="B89" t="s">
        <v>115</v>
      </c>
      <c r="C89" t="s">
        <v>1957</v>
      </c>
      <c r="D89" t="s">
        <v>1239</v>
      </c>
      <c r="E89" t="s">
        <v>0</v>
      </c>
      <c r="F89" t="s">
        <v>71</v>
      </c>
      <c r="G89">
        <v>0</v>
      </c>
      <c r="H89">
        <v>0</v>
      </c>
      <c r="I89">
        <v>10077.99</v>
      </c>
      <c r="J89">
        <v>10096.77</v>
      </c>
      <c r="K89" t="s">
        <v>1938</v>
      </c>
      <c r="M89" s="74">
        <v>0</v>
      </c>
      <c r="N89" s="74">
        <v>18.780000000000655</v>
      </c>
    </row>
    <row r="90" spans="1:14">
      <c r="A90">
        <v>369</v>
      </c>
      <c r="B90" t="s">
        <v>125</v>
      </c>
      <c r="C90" t="s">
        <v>1957</v>
      </c>
      <c r="D90" t="s">
        <v>1240</v>
      </c>
      <c r="E90" t="s">
        <v>0</v>
      </c>
      <c r="F90" t="s">
        <v>71</v>
      </c>
      <c r="G90">
        <v>0</v>
      </c>
      <c r="H90">
        <v>0</v>
      </c>
      <c r="I90">
        <v>10096.77</v>
      </c>
      <c r="J90">
        <v>10108.67</v>
      </c>
      <c r="K90" t="s">
        <v>1938</v>
      </c>
      <c r="L90" t="s">
        <v>1938</v>
      </c>
      <c r="M90" s="74">
        <v>0</v>
      </c>
      <c r="N90" s="74">
        <v>11.899999999999636</v>
      </c>
    </row>
    <row r="91" spans="1:14">
      <c r="A91">
        <v>370</v>
      </c>
      <c r="B91" t="s">
        <v>113</v>
      </c>
      <c r="C91" t="s">
        <v>1957</v>
      </c>
      <c r="D91" t="s">
        <v>1241</v>
      </c>
      <c r="E91" t="s">
        <v>0</v>
      </c>
      <c r="F91" t="s">
        <v>71</v>
      </c>
      <c r="G91">
        <v>0</v>
      </c>
      <c r="H91">
        <v>0</v>
      </c>
      <c r="I91">
        <v>10108.67</v>
      </c>
      <c r="J91">
        <v>10128.99</v>
      </c>
      <c r="K91" t="s">
        <v>1938</v>
      </c>
      <c r="L91" t="s">
        <v>1938</v>
      </c>
      <c r="M91" s="74">
        <v>0</v>
      </c>
      <c r="N91" s="74">
        <v>20.319999999999709</v>
      </c>
    </row>
    <row r="92" spans="1:14">
      <c r="A92">
        <v>371</v>
      </c>
      <c r="B92" t="s">
        <v>111</v>
      </c>
      <c r="C92" t="s">
        <v>1957</v>
      </c>
      <c r="D92" t="s">
        <v>1242</v>
      </c>
      <c r="E92" t="s">
        <v>0</v>
      </c>
      <c r="F92" t="s">
        <v>71</v>
      </c>
      <c r="G92">
        <v>0</v>
      </c>
      <c r="H92">
        <v>0</v>
      </c>
      <c r="I92">
        <v>10128.99</v>
      </c>
      <c r="J92">
        <v>10140.43</v>
      </c>
      <c r="K92" t="s">
        <v>1938</v>
      </c>
      <c r="M92" s="74">
        <v>0</v>
      </c>
      <c r="N92" s="74">
        <v>11.440000000000509</v>
      </c>
    </row>
    <row r="93" spans="1:14">
      <c r="A93">
        <v>372</v>
      </c>
      <c r="B93" t="s">
        <v>124</v>
      </c>
      <c r="C93" t="s">
        <v>1957</v>
      </c>
      <c r="D93" t="s">
        <v>1243</v>
      </c>
      <c r="E93" t="s">
        <v>0</v>
      </c>
      <c r="F93" t="s">
        <v>71</v>
      </c>
      <c r="G93">
        <v>0</v>
      </c>
      <c r="H93">
        <v>0</v>
      </c>
      <c r="I93">
        <v>10140.43</v>
      </c>
      <c r="J93">
        <v>10150.620000000001</v>
      </c>
      <c r="K93" t="s">
        <v>1938</v>
      </c>
      <c r="L93" t="s">
        <v>1938</v>
      </c>
      <c r="M93" s="74">
        <v>0</v>
      </c>
      <c r="N93" s="74">
        <v>10.190000000000509</v>
      </c>
    </row>
    <row r="94" spans="1:14">
      <c r="A94">
        <v>373</v>
      </c>
      <c r="B94" t="s">
        <v>123</v>
      </c>
      <c r="C94" t="s">
        <v>1957</v>
      </c>
      <c r="D94" t="s">
        <v>1244</v>
      </c>
      <c r="E94" t="s">
        <v>0</v>
      </c>
      <c r="F94" t="s">
        <v>71</v>
      </c>
      <c r="G94">
        <v>0</v>
      </c>
      <c r="H94">
        <v>0</v>
      </c>
      <c r="I94">
        <v>10150.06</v>
      </c>
      <c r="J94">
        <v>10160.030000000001</v>
      </c>
      <c r="K94" t="s">
        <v>1938</v>
      </c>
      <c r="M94" s="74">
        <v>0</v>
      </c>
      <c r="N94" s="74">
        <v>9.9700000000011642</v>
      </c>
    </row>
    <row r="95" spans="1:14">
      <c r="A95">
        <v>374</v>
      </c>
      <c r="B95" t="s">
        <v>1245</v>
      </c>
      <c r="C95" t="s">
        <v>1957</v>
      </c>
      <c r="D95" t="s">
        <v>1246</v>
      </c>
      <c r="E95" t="s">
        <v>1903</v>
      </c>
      <c r="F95" t="s">
        <v>71</v>
      </c>
      <c r="G95">
        <v>0</v>
      </c>
      <c r="H95">
        <v>0</v>
      </c>
      <c r="I95">
        <v>10160.219999999999</v>
      </c>
      <c r="J95">
        <v>10176.9</v>
      </c>
      <c r="K95" t="s">
        <v>1939</v>
      </c>
      <c r="M95" s="74">
        <v>0</v>
      </c>
      <c r="N95" s="74">
        <v>16.680000000000291</v>
      </c>
    </row>
    <row r="96" spans="1:14">
      <c r="A96">
        <v>375</v>
      </c>
      <c r="B96" t="s">
        <v>153</v>
      </c>
      <c r="C96" t="s">
        <v>1957</v>
      </c>
      <c r="D96" t="s">
        <v>1247</v>
      </c>
      <c r="E96" t="s">
        <v>1746</v>
      </c>
      <c r="F96" t="s">
        <v>71</v>
      </c>
      <c r="G96">
        <v>0</v>
      </c>
      <c r="H96">
        <v>0</v>
      </c>
      <c r="I96">
        <v>10160.030000000001</v>
      </c>
      <c r="J96">
        <v>10176.64</v>
      </c>
      <c r="K96" t="s">
        <v>1938</v>
      </c>
      <c r="M96" s="74">
        <v>0</v>
      </c>
      <c r="N96" s="74">
        <v>16.609999999998763</v>
      </c>
    </row>
    <row r="97" spans="1:14">
      <c r="A97">
        <v>376</v>
      </c>
      <c r="B97" t="s">
        <v>1249</v>
      </c>
      <c r="C97" t="s">
        <v>1957</v>
      </c>
      <c r="D97" t="s">
        <v>1250</v>
      </c>
      <c r="E97" t="s">
        <v>1903</v>
      </c>
      <c r="F97" t="s">
        <v>71</v>
      </c>
      <c r="G97">
        <v>0</v>
      </c>
      <c r="H97">
        <v>0</v>
      </c>
      <c r="I97">
        <v>10176.64</v>
      </c>
      <c r="J97">
        <v>10180</v>
      </c>
      <c r="K97" t="s">
        <v>1939</v>
      </c>
      <c r="M97" s="74">
        <v>0</v>
      </c>
      <c r="N97" s="74">
        <v>3.3600000000005821</v>
      </c>
    </row>
    <row r="98" spans="1:14">
      <c r="A98">
        <v>377</v>
      </c>
      <c r="B98" t="s">
        <v>1251</v>
      </c>
      <c r="C98" t="s">
        <v>1957</v>
      </c>
      <c r="D98" t="s">
        <v>1252</v>
      </c>
      <c r="E98" t="s">
        <v>1903</v>
      </c>
      <c r="F98" t="s">
        <v>71</v>
      </c>
      <c r="G98">
        <v>0</v>
      </c>
      <c r="H98">
        <v>0</v>
      </c>
      <c r="I98">
        <v>10181.74</v>
      </c>
      <c r="J98">
        <v>10191.15</v>
      </c>
      <c r="K98" t="s">
        <v>1939</v>
      </c>
      <c r="M98" s="74">
        <v>0</v>
      </c>
      <c r="N98" s="74">
        <v>9.4099999999998545</v>
      </c>
    </row>
    <row r="99" spans="1:14">
      <c r="A99">
        <v>378</v>
      </c>
      <c r="B99" t="s">
        <v>122</v>
      </c>
      <c r="C99" t="s">
        <v>1957</v>
      </c>
      <c r="D99" t="s">
        <v>1253</v>
      </c>
      <c r="E99" t="s">
        <v>85</v>
      </c>
      <c r="F99" t="s">
        <v>71</v>
      </c>
      <c r="G99">
        <v>0</v>
      </c>
      <c r="H99">
        <v>0</v>
      </c>
      <c r="I99">
        <v>10180</v>
      </c>
      <c r="J99">
        <v>10197.1</v>
      </c>
      <c r="K99" t="s">
        <v>1938</v>
      </c>
      <c r="M99" s="74">
        <v>0</v>
      </c>
      <c r="N99" s="74">
        <v>17.100000000000364</v>
      </c>
    </row>
    <row r="100" spans="1:14">
      <c r="A100">
        <v>379</v>
      </c>
      <c r="B100" t="s">
        <v>1254</v>
      </c>
      <c r="C100" t="s">
        <v>1957</v>
      </c>
      <c r="D100" t="s">
        <v>1255</v>
      </c>
      <c r="E100" t="s">
        <v>1903</v>
      </c>
      <c r="F100" t="s">
        <v>71</v>
      </c>
      <c r="G100">
        <v>0</v>
      </c>
      <c r="H100">
        <v>0</v>
      </c>
      <c r="I100">
        <v>10191.15</v>
      </c>
      <c r="J100">
        <v>10198.1</v>
      </c>
      <c r="K100" t="s">
        <v>1939</v>
      </c>
      <c r="M100" s="74">
        <v>0</v>
      </c>
      <c r="N100" s="74">
        <v>6.9500000000007276</v>
      </c>
    </row>
    <row r="101" spans="1:14">
      <c r="A101">
        <v>380</v>
      </c>
      <c r="B101" t="s">
        <v>1256</v>
      </c>
      <c r="C101" t="s">
        <v>1957</v>
      </c>
      <c r="D101" t="s">
        <v>1257</v>
      </c>
      <c r="E101" t="s">
        <v>1903</v>
      </c>
      <c r="F101" t="s">
        <v>71</v>
      </c>
      <c r="G101">
        <v>0</v>
      </c>
      <c r="H101">
        <v>0</v>
      </c>
      <c r="I101">
        <v>10198.1</v>
      </c>
      <c r="J101">
        <v>10210</v>
      </c>
      <c r="K101" t="s">
        <v>1939</v>
      </c>
      <c r="M101" s="74">
        <v>0</v>
      </c>
      <c r="N101" s="74">
        <v>11.899999999999636</v>
      </c>
    </row>
    <row r="102" spans="1:14">
      <c r="A102">
        <v>381</v>
      </c>
      <c r="B102" t="s">
        <v>1258</v>
      </c>
      <c r="C102" t="s">
        <v>1957</v>
      </c>
      <c r="D102" t="s">
        <v>1259</v>
      </c>
      <c r="E102" t="s">
        <v>1903</v>
      </c>
      <c r="F102" t="s">
        <v>71</v>
      </c>
      <c r="G102">
        <v>0</v>
      </c>
      <c r="H102">
        <v>0</v>
      </c>
      <c r="I102">
        <v>10210</v>
      </c>
      <c r="J102">
        <v>10221.030000000001</v>
      </c>
      <c r="K102" t="s">
        <v>1939</v>
      </c>
      <c r="M102" s="74">
        <v>0</v>
      </c>
      <c r="N102" s="74">
        <v>11.030000000000655</v>
      </c>
    </row>
    <row r="103" spans="1:14">
      <c r="A103">
        <v>382</v>
      </c>
      <c r="B103" t="s">
        <v>121</v>
      </c>
      <c r="C103" t="s">
        <v>1957</v>
      </c>
      <c r="D103" t="s">
        <v>1260</v>
      </c>
      <c r="E103" t="s">
        <v>30</v>
      </c>
      <c r="F103" t="s">
        <v>71</v>
      </c>
      <c r="G103">
        <v>0</v>
      </c>
      <c r="H103">
        <v>0</v>
      </c>
      <c r="I103">
        <v>10197.1</v>
      </c>
      <c r="J103">
        <v>10216.028</v>
      </c>
      <c r="K103" t="s">
        <v>1938</v>
      </c>
      <c r="M103" s="74">
        <v>0</v>
      </c>
      <c r="N103" s="74">
        <v>18.927999999999884</v>
      </c>
    </row>
    <row r="104" spans="1:14">
      <c r="A104">
        <v>383</v>
      </c>
      <c r="B104" t="s">
        <v>120</v>
      </c>
      <c r="C104" t="s">
        <v>1957</v>
      </c>
      <c r="D104" t="s">
        <v>1262</v>
      </c>
      <c r="E104" t="s">
        <v>1904</v>
      </c>
      <c r="F104" t="s">
        <v>71</v>
      </c>
      <c r="G104">
        <v>0</v>
      </c>
      <c r="H104">
        <v>0</v>
      </c>
      <c r="I104" t="s">
        <v>1263</v>
      </c>
      <c r="J104" t="s">
        <v>1264</v>
      </c>
      <c r="K104" t="s">
        <v>1938</v>
      </c>
      <c r="M104" s="74">
        <v>0</v>
      </c>
      <c r="N104" s="74">
        <v>13.97</v>
      </c>
    </row>
    <row r="105" spans="1:14">
      <c r="A105">
        <v>384</v>
      </c>
      <c r="B105" t="s">
        <v>1265</v>
      </c>
      <c r="C105" t="s">
        <v>1957</v>
      </c>
      <c r="D105" t="s">
        <v>1266</v>
      </c>
      <c r="E105" t="s">
        <v>1903</v>
      </c>
      <c r="F105" t="s">
        <v>71</v>
      </c>
      <c r="G105">
        <v>0</v>
      </c>
      <c r="H105">
        <v>0</v>
      </c>
      <c r="I105">
        <v>10221.030000000001</v>
      </c>
      <c r="J105">
        <v>10238.200000000001</v>
      </c>
      <c r="K105" t="s">
        <v>1939</v>
      </c>
      <c r="M105" s="74">
        <v>0</v>
      </c>
      <c r="N105" s="74">
        <v>17.170000000000073</v>
      </c>
    </row>
    <row r="106" spans="1:14">
      <c r="A106">
        <v>385</v>
      </c>
      <c r="B106" t="s">
        <v>152</v>
      </c>
      <c r="C106" t="s">
        <v>1957</v>
      </c>
      <c r="D106" t="s">
        <v>1267</v>
      </c>
      <c r="E106" t="s">
        <v>1746</v>
      </c>
      <c r="F106" t="s">
        <v>71</v>
      </c>
      <c r="G106">
        <v>0</v>
      </c>
      <c r="H106">
        <v>0</v>
      </c>
      <c r="I106">
        <v>10230</v>
      </c>
      <c r="J106">
        <v>10238.200000000001</v>
      </c>
      <c r="K106" t="s">
        <v>1938</v>
      </c>
      <c r="M106" s="74">
        <v>0</v>
      </c>
      <c r="N106" s="74">
        <v>8.2000000000007276</v>
      </c>
    </row>
    <row r="107" spans="1:14">
      <c r="A107">
        <v>386</v>
      </c>
      <c r="B107" t="s">
        <v>1269</v>
      </c>
      <c r="C107" t="s">
        <v>1957</v>
      </c>
      <c r="D107" t="s">
        <v>1270</v>
      </c>
      <c r="E107" t="s">
        <v>1903</v>
      </c>
      <c r="F107" t="s">
        <v>71</v>
      </c>
      <c r="G107">
        <v>0</v>
      </c>
      <c r="H107">
        <v>0</v>
      </c>
      <c r="I107">
        <v>10238.200000000001</v>
      </c>
      <c r="J107">
        <v>10246.31</v>
      </c>
      <c r="K107" t="s">
        <v>1939</v>
      </c>
      <c r="M107" s="74">
        <v>0</v>
      </c>
      <c r="N107" s="74">
        <v>8.1099999999987631</v>
      </c>
    </row>
    <row r="108" spans="1:14">
      <c r="A108">
        <v>387</v>
      </c>
      <c r="B108" t="s">
        <v>1271</v>
      </c>
      <c r="C108" t="s">
        <v>1957</v>
      </c>
      <c r="D108" t="s">
        <v>1272</v>
      </c>
      <c r="E108" t="s">
        <v>1903</v>
      </c>
      <c r="F108" t="s">
        <v>71</v>
      </c>
      <c r="G108">
        <v>0</v>
      </c>
      <c r="H108">
        <v>0</v>
      </c>
      <c r="I108">
        <v>10238.200000000001</v>
      </c>
      <c r="J108">
        <v>10256.700000000001</v>
      </c>
      <c r="K108" t="s">
        <v>1939</v>
      </c>
      <c r="M108" s="74">
        <v>0</v>
      </c>
      <c r="N108" s="74">
        <v>18.5</v>
      </c>
    </row>
    <row r="109" spans="1:14">
      <c r="A109">
        <v>388</v>
      </c>
      <c r="B109" t="s">
        <v>150</v>
      </c>
      <c r="C109" t="s">
        <v>1957</v>
      </c>
      <c r="D109" t="s">
        <v>1273</v>
      </c>
      <c r="E109" t="s">
        <v>1746</v>
      </c>
      <c r="F109" t="s">
        <v>71</v>
      </c>
      <c r="G109">
        <v>0</v>
      </c>
      <c r="H109">
        <v>0</v>
      </c>
      <c r="I109">
        <v>10246.31</v>
      </c>
      <c r="J109">
        <v>10256.61</v>
      </c>
      <c r="K109" t="s">
        <v>1938</v>
      </c>
      <c r="M109" s="74">
        <v>0</v>
      </c>
      <c r="N109" s="74">
        <v>10.300000000001091</v>
      </c>
    </row>
    <row r="110" spans="1:14">
      <c r="A110">
        <v>389</v>
      </c>
      <c r="B110" t="s">
        <v>149</v>
      </c>
      <c r="C110" t="s">
        <v>1957</v>
      </c>
      <c r="D110" t="s">
        <v>1276</v>
      </c>
      <c r="E110" t="s">
        <v>1746</v>
      </c>
      <c r="F110" t="s">
        <v>71</v>
      </c>
      <c r="G110">
        <v>0</v>
      </c>
      <c r="H110">
        <v>0</v>
      </c>
      <c r="I110">
        <v>10256.61</v>
      </c>
      <c r="J110">
        <v>10275.5</v>
      </c>
      <c r="K110" t="s">
        <v>1938</v>
      </c>
      <c r="M110" s="74">
        <v>0</v>
      </c>
      <c r="N110" s="74">
        <v>18.889999999999418</v>
      </c>
    </row>
    <row r="111" spans="1:14">
      <c r="A111">
        <v>390</v>
      </c>
      <c r="B111" t="s">
        <v>109</v>
      </c>
      <c r="C111" t="s">
        <v>1957</v>
      </c>
      <c r="D111" t="s">
        <v>1250</v>
      </c>
      <c r="E111" t="s">
        <v>186</v>
      </c>
      <c r="F111" t="s">
        <v>71</v>
      </c>
      <c r="G111">
        <v>0</v>
      </c>
      <c r="H111">
        <v>0</v>
      </c>
      <c r="I111">
        <v>10275.5</v>
      </c>
      <c r="J111">
        <v>10286.35</v>
      </c>
      <c r="K111" t="s">
        <v>1938</v>
      </c>
      <c r="L111" t="s">
        <v>1938</v>
      </c>
      <c r="M111" s="74">
        <v>0</v>
      </c>
      <c r="N111" s="74">
        <v>10.850000000000364</v>
      </c>
    </row>
    <row r="112" spans="1:14">
      <c r="A112">
        <v>391</v>
      </c>
      <c r="B112" t="s">
        <v>146</v>
      </c>
      <c r="C112" t="s">
        <v>1957</v>
      </c>
      <c r="D112" t="s">
        <v>1278</v>
      </c>
      <c r="E112" t="s">
        <v>30</v>
      </c>
      <c r="F112" t="s">
        <v>71</v>
      </c>
      <c r="G112">
        <v>10315.030000000001</v>
      </c>
      <c r="H112">
        <v>10513</v>
      </c>
      <c r="I112">
        <v>10305.52</v>
      </c>
      <c r="J112">
        <v>10531.92</v>
      </c>
      <c r="K112" t="s">
        <v>1939</v>
      </c>
      <c r="M112" s="74">
        <v>197.96999999999935</v>
      </c>
      <c r="N112" s="74">
        <v>226.39999999999964</v>
      </c>
    </row>
    <row r="113" spans="1:14">
      <c r="A113">
        <v>392</v>
      </c>
      <c r="B113" t="s">
        <v>1281</v>
      </c>
      <c r="C113" t="s">
        <v>1957</v>
      </c>
      <c r="D113" t="s">
        <v>1282</v>
      </c>
      <c r="E113" t="s">
        <v>1903</v>
      </c>
      <c r="F113" t="s">
        <v>71</v>
      </c>
      <c r="G113">
        <v>0</v>
      </c>
      <c r="H113">
        <v>0</v>
      </c>
      <c r="I113">
        <v>10531.92</v>
      </c>
      <c r="J113">
        <v>10576.22</v>
      </c>
      <c r="K113" t="s">
        <v>1939</v>
      </c>
      <c r="M113" s="74">
        <v>0</v>
      </c>
      <c r="N113" s="74">
        <v>44.299999999999272</v>
      </c>
    </row>
    <row r="114" spans="1:14">
      <c r="A114">
        <v>393</v>
      </c>
      <c r="B114" t="s">
        <v>129</v>
      </c>
      <c r="C114" t="s">
        <v>1957</v>
      </c>
      <c r="D114" t="s">
        <v>1283</v>
      </c>
      <c r="E114" t="s">
        <v>30</v>
      </c>
      <c r="F114" t="s">
        <v>71</v>
      </c>
      <c r="G114">
        <v>10042.6</v>
      </c>
      <c r="H114">
        <v>10113</v>
      </c>
      <c r="I114">
        <v>10187.85</v>
      </c>
      <c r="J114">
        <v>10294.299999999999</v>
      </c>
      <c r="K114" t="s">
        <v>1938</v>
      </c>
      <c r="M114" s="74">
        <v>70.399999999999636</v>
      </c>
      <c r="N114" s="74">
        <v>106.44999999999891</v>
      </c>
    </row>
    <row r="115" spans="1:14">
      <c r="A115">
        <v>394</v>
      </c>
      <c r="B115" t="s">
        <v>129</v>
      </c>
      <c r="C115" t="s">
        <v>1957</v>
      </c>
      <c r="D115">
        <v>0</v>
      </c>
      <c r="E115" t="s">
        <v>30</v>
      </c>
      <c r="F115" t="s">
        <v>71</v>
      </c>
      <c r="G115">
        <v>0</v>
      </c>
      <c r="H115">
        <v>0</v>
      </c>
      <c r="I115">
        <v>0</v>
      </c>
      <c r="J115">
        <v>0</v>
      </c>
      <c r="K115" t="s">
        <v>1938</v>
      </c>
      <c r="M115" s="74">
        <v>0</v>
      </c>
      <c r="N115" s="74">
        <v>0</v>
      </c>
    </row>
    <row r="116" spans="1:14">
      <c r="A116">
        <v>395</v>
      </c>
      <c r="B116" t="s">
        <v>1286</v>
      </c>
      <c r="C116" t="s">
        <v>1957</v>
      </c>
      <c r="D116" t="s">
        <v>1287</v>
      </c>
      <c r="E116" t="s">
        <v>1746</v>
      </c>
      <c r="F116" t="s">
        <v>71</v>
      </c>
      <c r="G116">
        <v>10113</v>
      </c>
      <c r="H116">
        <v>10187.85</v>
      </c>
      <c r="I116">
        <v>0</v>
      </c>
      <c r="J116">
        <v>0</v>
      </c>
      <c r="K116" t="s">
        <v>1938</v>
      </c>
      <c r="M116" s="74">
        <v>74.850000000000364</v>
      </c>
      <c r="N116" s="74">
        <v>0</v>
      </c>
    </row>
    <row r="117" spans="1:14">
      <c r="A117">
        <v>396</v>
      </c>
      <c r="B117" t="s">
        <v>1289</v>
      </c>
      <c r="C117" t="s">
        <v>1957</v>
      </c>
      <c r="D117" t="s">
        <v>1290</v>
      </c>
      <c r="E117" t="s">
        <v>1746</v>
      </c>
      <c r="F117" t="s">
        <v>71</v>
      </c>
      <c r="G117">
        <v>10513</v>
      </c>
      <c r="H117">
        <v>10567.7</v>
      </c>
      <c r="I117">
        <v>0</v>
      </c>
      <c r="J117">
        <v>0</v>
      </c>
      <c r="K117" t="s">
        <v>1938</v>
      </c>
      <c r="M117" s="74">
        <v>54.700000000000728</v>
      </c>
      <c r="N117" s="74">
        <v>0</v>
      </c>
    </row>
    <row r="118" spans="1:14">
      <c r="A118">
        <v>397</v>
      </c>
      <c r="B118" t="s">
        <v>172</v>
      </c>
      <c r="C118" t="s">
        <v>1957</v>
      </c>
      <c r="D118" t="s">
        <v>1292</v>
      </c>
      <c r="E118" t="s">
        <v>97</v>
      </c>
      <c r="F118" t="s">
        <v>71</v>
      </c>
      <c r="G118">
        <v>10549.3</v>
      </c>
      <c r="H118">
        <v>10558</v>
      </c>
      <c r="I118">
        <v>0</v>
      </c>
      <c r="J118">
        <v>0</v>
      </c>
      <c r="K118" t="s">
        <v>1938</v>
      </c>
      <c r="M118" s="74">
        <v>8.7000000000007276</v>
      </c>
      <c r="N118" s="74">
        <v>0</v>
      </c>
    </row>
    <row r="119" spans="1:14">
      <c r="A119">
        <v>398</v>
      </c>
      <c r="B119" t="s">
        <v>105</v>
      </c>
      <c r="C119" t="s">
        <v>1957</v>
      </c>
      <c r="D119" t="s">
        <v>1294</v>
      </c>
      <c r="E119" t="s">
        <v>0</v>
      </c>
      <c r="F119" t="s">
        <v>71</v>
      </c>
      <c r="G119">
        <v>10554.42</v>
      </c>
      <c r="H119">
        <v>10580.08</v>
      </c>
      <c r="I119">
        <v>0</v>
      </c>
      <c r="J119">
        <v>0</v>
      </c>
      <c r="K119" t="s">
        <v>1938</v>
      </c>
      <c r="L119" t="s">
        <v>1938</v>
      </c>
      <c r="M119" s="74">
        <v>25.659999999999854</v>
      </c>
      <c r="N119" s="74">
        <v>0</v>
      </c>
    </row>
    <row r="120" spans="1:14">
      <c r="A120">
        <v>399</v>
      </c>
      <c r="B120" t="s">
        <v>1296</v>
      </c>
      <c r="C120" t="s">
        <v>1957</v>
      </c>
      <c r="D120" t="s">
        <v>1297</v>
      </c>
      <c r="E120" t="s">
        <v>1746</v>
      </c>
      <c r="F120" t="s">
        <v>71</v>
      </c>
      <c r="G120">
        <v>10580.08</v>
      </c>
      <c r="H120">
        <v>10606.64</v>
      </c>
      <c r="I120">
        <v>0</v>
      </c>
      <c r="J120">
        <v>0</v>
      </c>
      <c r="K120" t="s">
        <v>1938</v>
      </c>
      <c r="L120" t="s">
        <v>1938</v>
      </c>
      <c r="M120" s="74">
        <v>26.559999999999491</v>
      </c>
      <c r="N120" s="74">
        <v>0</v>
      </c>
    </row>
    <row r="121" spans="1:14">
      <c r="A121">
        <v>400</v>
      </c>
      <c r="B121" t="s">
        <v>1299</v>
      </c>
      <c r="C121" t="s">
        <v>1957</v>
      </c>
      <c r="D121" t="s">
        <v>1300</v>
      </c>
      <c r="E121" t="s">
        <v>1746</v>
      </c>
      <c r="F121" t="s">
        <v>71</v>
      </c>
      <c r="G121">
        <v>10606.64</v>
      </c>
      <c r="H121">
        <v>10663.79</v>
      </c>
      <c r="I121">
        <v>0</v>
      </c>
      <c r="J121">
        <v>0</v>
      </c>
      <c r="K121" t="s">
        <v>1938</v>
      </c>
      <c r="M121" s="74">
        <v>57.150000000001455</v>
      </c>
      <c r="N121" s="74">
        <v>0</v>
      </c>
    </row>
    <row r="122" spans="1:14">
      <c r="A122">
        <v>401</v>
      </c>
      <c r="B122" t="s">
        <v>1302</v>
      </c>
      <c r="C122" t="s">
        <v>1957</v>
      </c>
      <c r="D122" t="s">
        <v>1303</v>
      </c>
      <c r="E122" t="s">
        <v>1746</v>
      </c>
      <c r="F122" t="s">
        <v>71</v>
      </c>
      <c r="G122">
        <v>10636.4</v>
      </c>
      <c r="H122">
        <v>10664.79</v>
      </c>
      <c r="I122">
        <v>0</v>
      </c>
      <c r="J122">
        <v>0</v>
      </c>
      <c r="K122" t="s">
        <v>1938</v>
      </c>
      <c r="M122" s="74">
        <v>28.390000000001237</v>
      </c>
      <c r="N122" s="74">
        <v>0</v>
      </c>
    </row>
    <row r="123" spans="1:14">
      <c r="A123">
        <v>402</v>
      </c>
      <c r="B123" t="s">
        <v>1305</v>
      </c>
      <c r="C123" t="s">
        <v>1957</v>
      </c>
      <c r="D123" t="s">
        <v>1306</v>
      </c>
      <c r="E123" t="s">
        <v>1746</v>
      </c>
      <c r="F123" t="s">
        <v>71</v>
      </c>
      <c r="G123">
        <v>10629.08</v>
      </c>
      <c r="H123">
        <v>10636.4</v>
      </c>
      <c r="I123">
        <v>0</v>
      </c>
      <c r="J123">
        <v>0</v>
      </c>
      <c r="K123" t="s">
        <v>1938</v>
      </c>
      <c r="M123" s="74">
        <v>7.319999999999709</v>
      </c>
      <c r="N123" s="74">
        <v>0</v>
      </c>
    </row>
    <row r="124" spans="1:14">
      <c r="A124">
        <v>403</v>
      </c>
      <c r="B124" t="s">
        <v>1308</v>
      </c>
      <c r="C124" t="s">
        <v>1957</v>
      </c>
      <c r="D124" t="s">
        <v>1309</v>
      </c>
      <c r="E124" t="s">
        <v>1746</v>
      </c>
      <c r="F124" t="s">
        <v>71</v>
      </c>
      <c r="G124">
        <v>10675.43</v>
      </c>
      <c r="H124">
        <v>10743.84</v>
      </c>
      <c r="I124">
        <v>0</v>
      </c>
      <c r="J124">
        <v>0</v>
      </c>
      <c r="K124" t="s">
        <v>1938</v>
      </c>
      <c r="L124" t="s">
        <v>1938</v>
      </c>
      <c r="M124" s="74">
        <v>68.409999999999854</v>
      </c>
      <c r="N124" s="74">
        <v>0</v>
      </c>
    </row>
    <row r="125" spans="1:14">
      <c r="A125">
        <v>404</v>
      </c>
      <c r="B125" t="s">
        <v>1311</v>
      </c>
      <c r="C125" t="s">
        <v>1957</v>
      </c>
      <c r="D125" t="s">
        <v>1312</v>
      </c>
      <c r="E125" t="s">
        <v>1903</v>
      </c>
      <c r="F125" t="s">
        <v>71</v>
      </c>
      <c r="G125">
        <v>0</v>
      </c>
      <c r="H125">
        <v>0</v>
      </c>
      <c r="I125">
        <v>10576.22</v>
      </c>
      <c r="J125">
        <v>10672.19</v>
      </c>
      <c r="K125" t="s">
        <v>1939</v>
      </c>
      <c r="M125" s="74">
        <v>0</v>
      </c>
      <c r="N125" s="74">
        <v>95.970000000001164</v>
      </c>
    </row>
    <row r="126" spans="1:14">
      <c r="A126">
        <v>405</v>
      </c>
      <c r="B126" t="s">
        <v>1313</v>
      </c>
      <c r="C126" t="s">
        <v>1957</v>
      </c>
      <c r="D126" t="s">
        <v>1309</v>
      </c>
      <c r="E126" t="s">
        <v>1746</v>
      </c>
      <c r="F126" t="s">
        <v>71</v>
      </c>
      <c r="G126">
        <v>10743.84</v>
      </c>
      <c r="H126">
        <v>11720</v>
      </c>
      <c r="I126">
        <v>0</v>
      </c>
      <c r="J126">
        <v>0</v>
      </c>
      <c r="K126" t="s">
        <v>1938</v>
      </c>
      <c r="L126" t="s">
        <v>1938</v>
      </c>
      <c r="M126" s="74">
        <v>976.15999999999985</v>
      </c>
      <c r="N126" s="74">
        <v>0</v>
      </c>
    </row>
    <row r="127" spans="1:14">
      <c r="A127">
        <v>406</v>
      </c>
      <c r="B127" t="s">
        <v>1315</v>
      </c>
      <c r="C127" t="s">
        <v>1957</v>
      </c>
      <c r="D127" t="s">
        <v>1309</v>
      </c>
      <c r="E127" t="s">
        <v>1746</v>
      </c>
      <c r="F127" t="s">
        <v>71</v>
      </c>
      <c r="G127">
        <v>10669.37</v>
      </c>
      <c r="H127">
        <v>11458.87</v>
      </c>
      <c r="I127">
        <v>10672.18</v>
      </c>
      <c r="J127">
        <v>11427.8</v>
      </c>
      <c r="K127" t="s">
        <v>1938</v>
      </c>
      <c r="L127" t="s">
        <v>1938</v>
      </c>
      <c r="M127" s="74">
        <v>789.5</v>
      </c>
      <c r="N127" s="74">
        <v>755.61999999999898</v>
      </c>
    </row>
    <row r="128" spans="1:14">
      <c r="A128">
        <v>407</v>
      </c>
      <c r="B128" t="s">
        <v>1317</v>
      </c>
      <c r="C128" t="s">
        <v>1957</v>
      </c>
      <c r="D128" t="s">
        <v>1318</v>
      </c>
      <c r="E128" t="s">
        <v>1746</v>
      </c>
      <c r="F128" t="s">
        <v>71</v>
      </c>
      <c r="G128">
        <v>11458.87</v>
      </c>
      <c r="H128">
        <v>11864.1</v>
      </c>
      <c r="I128">
        <v>11427.8</v>
      </c>
      <c r="J128">
        <v>11857.07</v>
      </c>
      <c r="K128" t="s">
        <v>1938</v>
      </c>
      <c r="L128" t="s">
        <v>1938</v>
      </c>
      <c r="M128" s="74">
        <v>405.22999999999956</v>
      </c>
      <c r="N128" s="74">
        <v>429.27000000000044</v>
      </c>
    </row>
    <row r="129" spans="1:14">
      <c r="A129">
        <v>408</v>
      </c>
      <c r="B129" t="s">
        <v>1317</v>
      </c>
      <c r="C129" t="s">
        <v>1957</v>
      </c>
      <c r="D129">
        <v>0</v>
      </c>
      <c r="E129" t="s">
        <v>1746</v>
      </c>
      <c r="F129" t="s">
        <v>71</v>
      </c>
      <c r="G129">
        <v>0</v>
      </c>
      <c r="H129">
        <v>0</v>
      </c>
      <c r="I129">
        <v>12049.74</v>
      </c>
      <c r="J129">
        <v>12110</v>
      </c>
      <c r="K129" t="s">
        <v>1938</v>
      </c>
      <c r="M129" s="74">
        <v>0</v>
      </c>
      <c r="N129" s="74">
        <v>60.260000000000218</v>
      </c>
    </row>
    <row r="130" spans="1:14">
      <c r="A130">
        <v>409</v>
      </c>
      <c r="B130" t="s">
        <v>1320</v>
      </c>
      <c r="C130" t="s">
        <v>1957</v>
      </c>
      <c r="D130" t="s">
        <v>1321</v>
      </c>
      <c r="E130" t="s">
        <v>1903</v>
      </c>
      <c r="F130" t="s">
        <v>71</v>
      </c>
      <c r="G130">
        <v>12110</v>
      </c>
      <c r="H130">
        <v>12667.65</v>
      </c>
      <c r="I130">
        <v>0</v>
      </c>
      <c r="J130">
        <v>0</v>
      </c>
      <c r="K130" t="s">
        <v>1939</v>
      </c>
      <c r="L130" t="s">
        <v>1938</v>
      </c>
      <c r="M130" s="74">
        <v>557.64999999999964</v>
      </c>
      <c r="N130" s="74">
        <v>0</v>
      </c>
    </row>
    <row r="131" spans="1:14">
      <c r="A131">
        <v>410</v>
      </c>
      <c r="B131" t="s">
        <v>1322</v>
      </c>
      <c r="C131" t="s">
        <v>1957</v>
      </c>
      <c r="D131" t="s">
        <v>1323</v>
      </c>
      <c r="E131" t="s">
        <v>1746</v>
      </c>
      <c r="F131" t="s">
        <v>71</v>
      </c>
      <c r="G131">
        <v>11813.35</v>
      </c>
      <c r="H131">
        <v>12112.55</v>
      </c>
      <c r="I131">
        <v>11839.41</v>
      </c>
      <c r="J131">
        <v>12082.03</v>
      </c>
      <c r="K131" t="s">
        <v>1938</v>
      </c>
      <c r="L131" t="s">
        <v>1938</v>
      </c>
      <c r="M131" s="74">
        <v>299.19999999999891</v>
      </c>
      <c r="N131" s="74">
        <v>242.6200000000008</v>
      </c>
    </row>
    <row r="132" spans="1:14">
      <c r="A132">
        <v>411</v>
      </c>
      <c r="B132" t="s">
        <v>1325</v>
      </c>
      <c r="C132" t="s">
        <v>1957</v>
      </c>
      <c r="D132" t="s">
        <v>1321</v>
      </c>
      <c r="E132" t="s">
        <v>1746</v>
      </c>
      <c r="F132" t="s">
        <v>71</v>
      </c>
      <c r="G132">
        <v>12112.55</v>
      </c>
      <c r="H132">
        <v>12747.65</v>
      </c>
      <c r="I132">
        <v>0</v>
      </c>
      <c r="J132">
        <v>0</v>
      </c>
      <c r="K132" t="s">
        <v>1938</v>
      </c>
      <c r="L132" t="s">
        <v>1938</v>
      </c>
      <c r="M132" s="74">
        <v>635.10000000000036</v>
      </c>
      <c r="N132" s="74">
        <v>0</v>
      </c>
    </row>
    <row r="133" spans="1:14">
      <c r="A133">
        <v>412</v>
      </c>
      <c r="B133" t="s">
        <v>1327</v>
      </c>
      <c r="C133" t="s">
        <v>1957</v>
      </c>
      <c r="D133" t="s">
        <v>1328</v>
      </c>
      <c r="E133" t="s">
        <v>1746</v>
      </c>
      <c r="F133" t="s">
        <v>71</v>
      </c>
      <c r="G133">
        <v>12749.26</v>
      </c>
      <c r="H133">
        <v>13321.62</v>
      </c>
      <c r="I133">
        <v>12669.32</v>
      </c>
      <c r="J133">
        <v>13546.89</v>
      </c>
      <c r="K133" t="s">
        <v>1938</v>
      </c>
      <c r="M133" s="74">
        <v>572.36000000000058</v>
      </c>
      <c r="N133" s="74">
        <v>877.56999999999971</v>
      </c>
    </row>
    <row r="134" spans="1:14">
      <c r="A134">
        <v>413</v>
      </c>
      <c r="B134" t="s">
        <v>1330</v>
      </c>
      <c r="C134" t="s">
        <v>1957</v>
      </c>
      <c r="D134" t="s">
        <v>1331</v>
      </c>
      <c r="E134" t="s">
        <v>1746</v>
      </c>
      <c r="F134" t="s">
        <v>71</v>
      </c>
      <c r="G134">
        <v>13321.62</v>
      </c>
      <c r="H134">
        <v>14216.46</v>
      </c>
      <c r="I134">
        <v>13359.84</v>
      </c>
      <c r="J134">
        <v>14591.73</v>
      </c>
      <c r="K134" t="s">
        <v>1938</v>
      </c>
      <c r="L134" t="s">
        <v>1938</v>
      </c>
      <c r="M134" s="74">
        <v>894.83999999999833</v>
      </c>
      <c r="N134" s="74">
        <v>1231.8899999999994</v>
      </c>
    </row>
    <row r="135" spans="1:14">
      <c r="A135">
        <v>414</v>
      </c>
      <c r="B135" t="s">
        <v>1330</v>
      </c>
      <c r="C135" t="s">
        <v>1957</v>
      </c>
      <c r="D135">
        <v>0</v>
      </c>
      <c r="E135" t="s">
        <v>1746</v>
      </c>
      <c r="F135" t="s">
        <v>71</v>
      </c>
      <c r="G135">
        <v>0</v>
      </c>
      <c r="H135">
        <v>0</v>
      </c>
      <c r="I135">
        <v>14691.26</v>
      </c>
      <c r="J135">
        <v>15405.05</v>
      </c>
      <c r="K135" t="s">
        <v>1938</v>
      </c>
      <c r="M135" s="74">
        <v>0</v>
      </c>
      <c r="N135" s="74">
        <v>713.78999999999905</v>
      </c>
    </row>
    <row r="136" spans="1:14">
      <c r="A136">
        <v>415</v>
      </c>
      <c r="B136" t="s">
        <v>1333</v>
      </c>
      <c r="C136" t="s">
        <v>1957</v>
      </c>
      <c r="D136" t="s">
        <v>1331</v>
      </c>
      <c r="E136" t="s">
        <v>1746</v>
      </c>
      <c r="F136" t="s">
        <v>71</v>
      </c>
      <c r="G136">
        <v>14726.72</v>
      </c>
      <c r="H136">
        <v>15395.05</v>
      </c>
      <c r="I136">
        <v>14698.54</v>
      </c>
      <c r="J136">
        <v>15404.05</v>
      </c>
      <c r="K136" t="s">
        <v>1938</v>
      </c>
      <c r="L136" t="s">
        <v>1938</v>
      </c>
      <c r="M136" s="74">
        <v>668.32999999999993</v>
      </c>
      <c r="N136" s="74">
        <v>705.5099999999984</v>
      </c>
    </row>
    <row r="137" spans="1:14">
      <c r="A137">
        <v>416</v>
      </c>
      <c r="B137" t="s">
        <v>1335</v>
      </c>
      <c r="C137" t="s">
        <v>1957</v>
      </c>
      <c r="D137" t="s">
        <v>1336</v>
      </c>
      <c r="E137" t="s">
        <v>1746</v>
      </c>
      <c r="F137" t="s">
        <v>71</v>
      </c>
      <c r="G137">
        <v>14216.45</v>
      </c>
      <c r="H137">
        <v>14617.95</v>
      </c>
      <c r="I137">
        <v>0</v>
      </c>
      <c r="J137">
        <v>0</v>
      </c>
      <c r="K137" t="s">
        <v>1938</v>
      </c>
      <c r="M137" s="74">
        <v>401.5</v>
      </c>
      <c r="N137" s="74">
        <v>0</v>
      </c>
    </row>
    <row r="138" spans="1:14">
      <c r="A138">
        <v>417</v>
      </c>
      <c r="B138" t="s">
        <v>165</v>
      </c>
      <c r="C138" t="s">
        <v>1957</v>
      </c>
      <c r="D138" t="s">
        <v>1338</v>
      </c>
      <c r="E138" t="s">
        <v>20</v>
      </c>
      <c r="F138" t="s">
        <v>71</v>
      </c>
      <c r="G138">
        <v>14617.95</v>
      </c>
      <c r="H138">
        <v>14726.72</v>
      </c>
      <c r="I138">
        <v>14571.93</v>
      </c>
      <c r="J138">
        <v>14691.26</v>
      </c>
      <c r="K138" t="s">
        <v>1938</v>
      </c>
      <c r="L138" t="s">
        <v>1938</v>
      </c>
      <c r="M138" s="74">
        <v>108.76999999999862</v>
      </c>
      <c r="N138" s="74">
        <v>119.32999999999993</v>
      </c>
    </row>
    <row r="139" spans="1:14">
      <c r="A139">
        <v>418</v>
      </c>
      <c r="B139" t="s">
        <v>165</v>
      </c>
      <c r="C139" t="s">
        <v>1957</v>
      </c>
      <c r="D139">
        <v>0</v>
      </c>
      <c r="E139" t="s">
        <v>20</v>
      </c>
      <c r="F139" t="s">
        <v>71</v>
      </c>
      <c r="G139">
        <v>15600.04</v>
      </c>
      <c r="H139">
        <v>15744.89</v>
      </c>
      <c r="I139">
        <v>15676.94</v>
      </c>
      <c r="J139">
        <v>15840.75</v>
      </c>
      <c r="K139" t="s">
        <v>1938</v>
      </c>
      <c r="M139" s="74">
        <v>144.84999999999854</v>
      </c>
      <c r="N139" s="74">
        <v>163.80999999999949</v>
      </c>
    </row>
    <row r="140" spans="1:14">
      <c r="A140">
        <v>419</v>
      </c>
      <c r="B140" t="s">
        <v>165</v>
      </c>
      <c r="C140" t="s">
        <v>1957</v>
      </c>
      <c r="D140">
        <v>0</v>
      </c>
      <c r="E140" t="s">
        <v>20</v>
      </c>
      <c r="F140" t="s">
        <v>71</v>
      </c>
      <c r="G140">
        <v>30306.43</v>
      </c>
      <c r="H140">
        <v>30344.95</v>
      </c>
      <c r="I140">
        <v>30315.07</v>
      </c>
      <c r="J140">
        <v>30425.11</v>
      </c>
      <c r="K140" t="s">
        <v>1938</v>
      </c>
      <c r="M140" s="74">
        <v>38.520000000000437</v>
      </c>
      <c r="N140" s="74">
        <v>110.04000000000087</v>
      </c>
    </row>
    <row r="141" spans="1:14">
      <c r="A141">
        <v>420</v>
      </c>
      <c r="B141" t="s">
        <v>1340</v>
      </c>
      <c r="C141" t="s">
        <v>1957</v>
      </c>
      <c r="D141" t="s">
        <v>1341</v>
      </c>
      <c r="E141" t="s">
        <v>1746</v>
      </c>
      <c r="F141" t="s">
        <v>71</v>
      </c>
      <c r="G141">
        <v>15299.73</v>
      </c>
      <c r="H141">
        <v>15600.04</v>
      </c>
      <c r="I141">
        <v>15301.78</v>
      </c>
      <c r="J141">
        <v>15609.56</v>
      </c>
      <c r="K141" t="s">
        <v>1938</v>
      </c>
      <c r="M141" s="74">
        <v>300.31000000000131</v>
      </c>
      <c r="N141" s="74">
        <v>307.77999999999884</v>
      </c>
    </row>
    <row r="142" spans="1:14">
      <c r="A142">
        <v>421</v>
      </c>
      <c r="B142" t="s">
        <v>159</v>
      </c>
      <c r="C142" t="s">
        <v>1957</v>
      </c>
      <c r="D142" t="s">
        <v>1343</v>
      </c>
      <c r="E142" t="s">
        <v>20</v>
      </c>
      <c r="F142" t="s">
        <v>71</v>
      </c>
      <c r="G142">
        <v>0</v>
      </c>
      <c r="H142">
        <v>0</v>
      </c>
      <c r="I142">
        <v>15405.05</v>
      </c>
      <c r="J142">
        <v>15591.21</v>
      </c>
      <c r="K142" t="s">
        <v>1938</v>
      </c>
      <c r="M142" s="74">
        <v>0</v>
      </c>
      <c r="N142" s="74">
        <v>186.15999999999985</v>
      </c>
    </row>
    <row r="143" spans="1:14">
      <c r="A143">
        <v>422</v>
      </c>
      <c r="B143" t="s">
        <v>1345</v>
      </c>
      <c r="C143" t="s">
        <v>1957</v>
      </c>
      <c r="D143" t="s">
        <v>1346</v>
      </c>
      <c r="E143" t="s">
        <v>1746</v>
      </c>
      <c r="F143" t="s">
        <v>71</v>
      </c>
      <c r="G143">
        <v>0</v>
      </c>
      <c r="H143">
        <v>0</v>
      </c>
      <c r="I143">
        <v>15591.21</v>
      </c>
      <c r="J143">
        <v>15610</v>
      </c>
      <c r="K143" t="s">
        <v>1938</v>
      </c>
      <c r="M143" s="74">
        <v>0</v>
      </c>
      <c r="N143" s="74">
        <v>18.790000000000873</v>
      </c>
    </row>
    <row r="144" spans="1:14">
      <c r="A144">
        <v>423</v>
      </c>
      <c r="B144" t="s">
        <v>1348</v>
      </c>
      <c r="C144" t="s">
        <v>1957</v>
      </c>
      <c r="D144" t="s">
        <v>1349</v>
      </c>
      <c r="E144" t="s">
        <v>1746</v>
      </c>
      <c r="F144" t="s">
        <v>71</v>
      </c>
      <c r="G144">
        <v>0</v>
      </c>
      <c r="H144">
        <v>0</v>
      </c>
      <c r="I144">
        <v>15610</v>
      </c>
      <c r="J144">
        <v>15630.06</v>
      </c>
      <c r="K144" t="s">
        <v>1938</v>
      </c>
      <c r="M144" s="74">
        <v>0</v>
      </c>
      <c r="N144" s="74">
        <v>20.059999999999491</v>
      </c>
    </row>
    <row r="145" spans="1:14">
      <c r="A145">
        <v>424</v>
      </c>
      <c r="B145" t="s">
        <v>1351</v>
      </c>
      <c r="C145" t="s">
        <v>1957</v>
      </c>
      <c r="D145" t="s">
        <v>1352</v>
      </c>
      <c r="E145" t="s">
        <v>1746</v>
      </c>
      <c r="F145" t="s">
        <v>71</v>
      </c>
      <c r="G145">
        <v>0</v>
      </c>
      <c r="H145">
        <v>0</v>
      </c>
      <c r="I145">
        <v>15630.06</v>
      </c>
      <c r="J145">
        <v>15654.36</v>
      </c>
      <c r="K145" t="s">
        <v>1938</v>
      </c>
      <c r="M145" s="74">
        <v>0</v>
      </c>
      <c r="N145" s="74">
        <v>24.300000000001091</v>
      </c>
    </row>
    <row r="146" spans="1:14">
      <c r="A146">
        <v>425</v>
      </c>
      <c r="B146" t="s">
        <v>1354</v>
      </c>
      <c r="C146" t="s">
        <v>1957</v>
      </c>
      <c r="D146" t="s">
        <v>1355</v>
      </c>
      <c r="E146" t="s">
        <v>1746</v>
      </c>
      <c r="F146" t="s">
        <v>71</v>
      </c>
      <c r="G146">
        <v>0</v>
      </c>
      <c r="H146">
        <v>0</v>
      </c>
      <c r="I146">
        <v>15654.36</v>
      </c>
      <c r="J146">
        <v>15676.94</v>
      </c>
      <c r="K146" t="s">
        <v>1938</v>
      </c>
      <c r="M146" s="74">
        <v>0</v>
      </c>
      <c r="N146" s="74">
        <v>22.579999999999927</v>
      </c>
    </row>
    <row r="147" spans="1:14">
      <c r="A147">
        <v>426</v>
      </c>
      <c r="B147" t="s">
        <v>163</v>
      </c>
      <c r="C147" t="s">
        <v>1957</v>
      </c>
      <c r="D147" t="s">
        <v>1357</v>
      </c>
      <c r="E147" t="s">
        <v>1746</v>
      </c>
      <c r="F147" t="s">
        <v>71</v>
      </c>
      <c r="G147">
        <v>15744.89</v>
      </c>
      <c r="H147">
        <v>16455.28</v>
      </c>
      <c r="I147">
        <v>15770.02</v>
      </c>
      <c r="J147">
        <v>16455.28</v>
      </c>
      <c r="K147" t="s">
        <v>1938</v>
      </c>
      <c r="L147" t="s">
        <v>1938</v>
      </c>
      <c r="M147" s="74">
        <v>710.38999999999942</v>
      </c>
      <c r="N147" s="74">
        <v>685.2599999999984</v>
      </c>
    </row>
    <row r="148" spans="1:14">
      <c r="A148">
        <v>427</v>
      </c>
      <c r="B148" t="s">
        <v>163</v>
      </c>
      <c r="C148" t="s">
        <v>1957</v>
      </c>
      <c r="D148">
        <v>0</v>
      </c>
      <c r="E148" t="s">
        <v>1746</v>
      </c>
      <c r="F148" t="s">
        <v>71</v>
      </c>
      <c r="G148">
        <v>29900</v>
      </c>
      <c r="H148">
        <v>30306.560000000001</v>
      </c>
      <c r="I148">
        <v>29900</v>
      </c>
      <c r="J148">
        <v>30181.08</v>
      </c>
      <c r="K148" t="s">
        <v>1938</v>
      </c>
      <c r="M148" s="74">
        <v>406.56000000000131</v>
      </c>
      <c r="N148" s="74">
        <v>281.08000000000175</v>
      </c>
    </row>
    <row r="149" spans="1:14">
      <c r="A149">
        <v>428</v>
      </c>
      <c r="B149" t="s">
        <v>163</v>
      </c>
      <c r="C149" t="s">
        <v>1957</v>
      </c>
      <c r="D149">
        <v>0</v>
      </c>
      <c r="E149" t="s">
        <v>1746</v>
      </c>
      <c r="F149" t="s">
        <v>71</v>
      </c>
      <c r="G149">
        <v>0</v>
      </c>
      <c r="H149">
        <v>0</v>
      </c>
      <c r="I149">
        <v>30280.82</v>
      </c>
      <c r="J149">
        <v>30354.91</v>
      </c>
      <c r="K149" t="s">
        <v>1938</v>
      </c>
      <c r="M149" s="74">
        <v>0</v>
      </c>
      <c r="N149" s="74">
        <v>74.090000000000146</v>
      </c>
    </row>
    <row r="150" spans="1:14">
      <c r="A150">
        <v>429</v>
      </c>
      <c r="B150" t="s">
        <v>163</v>
      </c>
      <c r="C150" t="s">
        <v>1957</v>
      </c>
      <c r="D150">
        <v>0</v>
      </c>
      <c r="E150" t="s">
        <v>1746</v>
      </c>
      <c r="F150" t="s">
        <v>71</v>
      </c>
      <c r="G150">
        <v>0</v>
      </c>
      <c r="H150">
        <v>0</v>
      </c>
      <c r="I150">
        <v>30437.37</v>
      </c>
      <c r="J150">
        <v>30497.33</v>
      </c>
      <c r="K150" t="s">
        <v>1938</v>
      </c>
      <c r="M150" s="74">
        <v>0</v>
      </c>
      <c r="N150" s="74">
        <v>59.960000000002765</v>
      </c>
    </row>
    <row r="151" spans="1:14">
      <c r="A151">
        <v>430</v>
      </c>
      <c r="B151" t="s">
        <v>1359</v>
      </c>
      <c r="C151" t="s">
        <v>1957</v>
      </c>
      <c r="D151" t="s">
        <v>1360</v>
      </c>
      <c r="E151" t="s">
        <v>1746</v>
      </c>
      <c r="F151" t="s">
        <v>71</v>
      </c>
      <c r="G151">
        <v>30344.95</v>
      </c>
      <c r="H151">
        <v>30480.61</v>
      </c>
      <c r="I151">
        <v>30425.11</v>
      </c>
      <c r="J151">
        <v>30478.47</v>
      </c>
      <c r="K151" t="s">
        <v>1938</v>
      </c>
      <c r="M151" s="74">
        <v>135.65999999999985</v>
      </c>
      <c r="N151" s="74">
        <v>53.360000000000582</v>
      </c>
    </row>
    <row r="152" spans="1:14">
      <c r="A152">
        <v>431</v>
      </c>
      <c r="B152" t="s">
        <v>161</v>
      </c>
      <c r="C152" t="s">
        <v>1957</v>
      </c>
      <c r="D152" t="s">
        <v>1362</v>
      </c>
      <c r="E152" t="s">
        <v>0</v>
      </c>
      <c r="F152" t="s">
        <v>71</v>
      </c>
      <c r="G152">
        <v>30480.82</v>
      </c>
      <c r="H152">
        <v>32469.25</v>
      </c>
      <c r="I152">
        <v>30440</v>
      </c>
      <c r="J152">
        <v>31277.9</v>
      </c>
      <c r="K152" t="s">
        <v>1938</v>
      </c>
      <c r="L152" t="s">
        <v>1938</v>
      </c>
      <c r="M152" s="74">
        <v>1988.4300000000003</v>
      </c>
      <c r="N152" s="74">
        <v>837.90000000000146</v>
      </c>
    </row>
    <row r="153" spans="1:14">
      <c r="A153">
        <v>432</v>
      </c>
      <c r="B153" t="s">
        <v>161</v>
      </c>
      <c r="C153" t="s">
        <v>1957</v>
      </c>
      <c r="D153">
        <v>0</v>
      </c>
      <c r="E153" t="s">
        <v>0</v>
      </c>
      <c r="F153" t="s">
        <v>71</v>
      </c>
      <c r="G153">
        <v>0</v>
      </c>
      <c r="H153">
        <v>0</v>
      </c>
      <c r="I153">
        <v>31927.8</v>
      </c>
      <c r="J153">
        <v>32458.3</v>
      </c>
      <c r="K153" t="s">
        <v>1938</v>
      </c>
      <c r="M153" s="74">
        <v>0</v>
      </c>
      <c r="N153" s="74">
        <v>530.5</v>
      </c>
    </row>
    <row r="154" spans="1:14">
      <c r="A154">
        <v>433</v>
      </c>
      <c r="B154" t="s">
        <v>127</v>
      </c>
      <c r="C154" t="s">
        <v>1957</v>
      </c>
      <c r="D154" t="s">
        <v>1364</v>
      </c>
      <c r="E154" t="s">
        <v>30</v>
      </c>
      <c r="F154" t="s">
        <v>31</v>
      </c>
      <c r="G154">
        <v>0</v>
      </c>
      <c r="H154">
        <v>0</v>
      </c>
      <c r="I154">
        <v>31653.7</v>
      </c>
      <c r="J154">
        <v>31945.83</v>
      </c>
      <c r="K154" t="s">
        <v>1938</v>
      </c>
      <c r="M154" s="74">
        <v>0</v>
      </c>
      <c r="N154" s="74">
        <v>292.13000000000102</v>
      </c>
    </row>
    <row r="155" spans="1:14">
      <c r="A155">
        <v>434</v>
      </c>
      <c r="B155" t="s">
        <v>1366</v>
      </c>
      <c r="C155" t="s">
        <v>1957</v>
      </c>
      <c r="D155" t="s">
        <v>1367</v>
      </c>
      <c r="E155" t="s">
        <v>1746</v>
      </c>
      <c r="F155" t="s">
        <v>31</v>
      </c>
      <c r="G155">
        <v>32464.6</v>
      </c>
      <c r="H155">
        <v>32866.339999999997</v>
      </c>
      <c r="I155">
        <v>32458.7</v>
      </c>
      <c r="J155">
        <v>32862</v>
      </c>
      <c r="K155" t="s">
        <v>1938</v>
      </c>
      <c r="L155" t="s">
        <v>1938</v>
      </c>
      <c r="M155" s="74">
        <v>401.73999999999796</v>
      </c>
      <c r="N155" s="74">
        <v>403.29999999999927</v>
      </c>
    </row>
    <row r="156" spans="1:14">
      <c r="A156">
        <v>435</v>
      </c>
      <c r="B156" t="s">
        <v>1369</v>
      </c>
      <c r="C156" t="s">
        <v>1957</v>
      </c>
      <c r="D156" t="s">
        <v>1370</v>
      </c>
      <c r="E156" t="s">
        <v>1903</v>
      </c>
      <c r="F156" t="s">
        <v>31</v>
      </c>
      <c r="G156">
        <v>32872.65</v>
      </c>
      <c r="H156">
        <v>32890</v>
      </c>
      <c r="I156">
        <v>0</v>
      </c>
      <c r="J156">
        <v>0</v>
      </c>
      <c r="K156" t="s">
        <v>1939</v>
      </c>
      <c r="M156" s="74">
        <v>17.349999999998545</v>
      </c>
      <c r="N156" s="74">
        <v>0</v>
      </c>
    </row>
    <row r="157" spans="1:14">
      <c r="A157">
        <v>436</v>
      </c>
      <c r="B157" t="s">
        <v>135</v>
      </c>
      <c r="C157" t="s">
        <v>1957</v>
      </c>
      <c r="D157" t="s">
        <v>1214</v>
      </c>
      <c r="E157" t="s">
        <v>30</v>
      </c>
      <c r="F157" t="s">
        <v>71</v>
      </c>
      <c r="G157">
        <v>0</v>
      </c>
      <c r="H157">
        <v>0</v>
      </c>
      <c r="I157">
        <v>337.28</v>
      </c>
      <c r="J157">
        <v>370.28</v>
      </c>
      <c r="K157" t="s">
        <v>1938</v>
      </c>
      <c r="M157" s="74">
        <v>0</v>
      </c>
      <c r="N157" s="74">
        <v>33</v>
      </c>
    </row>
    <row r="158" spans="1:14">
      <c r="A158">
        <v>437</v>
      </c>
      <c r="B158" t="s">
        <v>1371</v>
      </c>
      <c r="C158" t="s">
        <v>1957</v>
      </c>
      <c r="D158" t="s">
        <v>1372</v>
      </c>
      <c r="E158" t="s">
        <v>1746</v>
      </c>
      <c r="F158" t="s">
        <v>31</v>
      </c>
      <c r="G158">
        <v>32908.699999999997</v>
      </c>
      <c r="H158">
        <v>33058.5</v>
      </c>
      <c r="I158">
        <v>32895.15</v>
      </c>
      <c r="J158">
        <v>33066.300000000003</v>
      </c>
      <c r="K158" t="s">
        <v>1938</v>
      </c>
      <c r="L158" t="s">
        <v>1938</v>
      </c>
      <c r="M158" s="74">
        <v>149.80000000000291</v>
      </c>
      <c r="N158" s="74">
        <v>171.15000000000146</v>
      </c>
    </row>
    <row r="159" spans="1:14">
      <c r="A159">
        <v>438</v>
      </c>
      <c r="B159" t="s">
        <v>1374</v>
      </c>
      <c r="C159" t="s">
        <v>1957</v>
      </c>
      <c r="D159" t="s">
        <v>1375</v>
      </c>
      <c r="E159" t="s">
        <v>1746</v>
      </c>
      <c r="F159" t="s">
        <v>31</v>
      </c>
      <c r="G159">
        <v>33115.019999999997</v>
      </c>
      <c r="H159">
        <v>33213.11</v>
      </c>
      <c r="I159">
        <v>33120.199999999997</v>
      </c>
      <c r="J159">
        <v>33224.31</v>
      </c>
      <c r="K159" t="s">
        <v>1938</v>
      </c>
      <c r="M159" s="74">
        <v>98.090000000003783</v>
      </c>
      <c r="N159" s="74">
        <v>104.11000000000058</v>
      </c>
    </row>
    <row r="160" spans="1:14">
      <c r="A160">
        <v>439</v>
      </c>
      <c r="B160" t="s">
        <v>1374</v>
      </c>
      <c r="C160" t="s">
        <v>1957</v>
      </c>
      <c r="D160">
        <v>0</v>
      </c>
      <c r="E160" t="s">
        <v>1746</v>
      </c>
      <c r="F160" t="s">
        <v>31</v>
      </c>
      <c r="G160">
        <v>33204.07</v>
      </c>
      <c r="H160">
        <v>33213.11</v>
      </c>
      <c r="I160">
        <v>33200.42</v>
      </c>
      <c r="J160">
        <v>33224.31</v>
      </c>
      <c r="K160" t="s">
        <v>1938</v>
      </c>
      <c r="M160" s="74">
        <v>9.0400000000008731</v>
      </c>
      <c r="N160" s="74">
        <v>23.889999999999418</v>
      </c>
    </row>
    <row r="161" spans="1:14">
      <c r="A161">
        <v>440</v>
      </c>
      <c r="B161" t="s">
        <v>1377</v>
      </c>
      <c r="C161" t="s">
        <v>1957</v>
      </c>
      <c r="D161" t="s">
        <v>1378</v>
      </c>
      <c r="E161" t="s">
        <v>1746</v>
      </c>
      <c r="F161" t="s">
        <v>31</v>
      </c>
      <c r="G161">
        <v>33171.9</v>
      </c>
      <c r="H161">
        <v>33209.660000000003</v>
      </c>
      <c r="I161">
        <v>33181.800000000003</v>
      </c>
      <c r="J161">
        <v>33200.050000000003</v>
      </c>
      <c r="K161" t="s">
        <v>1938</v>
      </c>
      <c r="L161" t="s">
        <v>1938</v>
      </c>
      <c r="M161" s="74">
        <v>37.760000000002037</v>
      </c>
      <c r="N161" s="74">
        <v>18.25</v>
      </c>
    </row>
    <row r="162" spans="1:14">
      <c r="A162">
        <v>441</v>
      </c>
      <c r="B162" t="s">
        <v>1380</v>
      </c>
      <c r="C162" t="s">
        <v>1957</v>
      </c>
      <c r="D162" t="s">
        <v>1381</v>
      </c>
      <c r="E162" t="s">
        <v>1746</v>
      </c>
      <c r="F162" t="s">
        <v>31</v>
      </c>
      <c r="G162">
        <v>33232.199999999997</v>
      </c>
      <c r="H162">
        <v>33898.89</v>
      </c>
      <c r="I162">
        <v>33256.83</v>
      </c>
      <c r="J162">
        <v>33882.99</v>
      </c>
      <c r="K162" t="s">
        <v>1938</v>
      </c>
      <c r="L162" t="s">
        <v>1938</v>
      </c>
      <c r="M162" s="74">
        <v>666.69000000000233</v>
      </c>
      <c r="N162" s="74">
        <v>626.15999999999622</v>
      </c>
    </row>
    <row r="163" spans="1:14">
      <c r="A163">
        <v>442</v>
      </c>
      <c r="B163" t="s">
        <v>1383</v>
      </c>
      <c r="C163" t="s">
        <v>1957</v>
      </c>
      <c r="D163" t="s">
        <v>1384</v>
      </c>
      <c r="E163" t="s">
        <v>1746</v>
      </c>
      <c r="F163" t="s">
        <v>31</v>
      </c>
      <c r="G163">
        <v>0</v>
      </c>
      <c r="H163">
        <v>0</v>
      </c>
      <c r="I163">
        <v>33882.99</v>
      </c>
      <c r="J163">
        <v>33902.769999999997</v>
      </c>
      <c r="K163" t="s">
        <v>1938</v>
      </c>
      <c r="M163" s="74">
        <v>0</v>
      </c>
      <c r="N163" s="74">
        <v>19.779999999998836</v>
      </c>
    </row>
    <row r="164" spans="1:14">
      <c r="A164">
        <v>443</v>
      </c>
      <c r="B164" t="s">
        <v>139</v>
      </c>
      <c r="C164" t="s">
        <v>1957</v>
      </c>
      <c r="D164" t="s">
        <v>1386</v>
      </c>
      <c r="E164" t="s">
        <v>30</v>
      </c>
      <c r="F164" t="s">
        <v>31</v>
      </c>
      <c r="G164">
        <v>33475.68</v>
      </c>
      <c r="H164">
        <v>33706.199999999997</v>
      </c>
      <c r="I164">
        <v>33902.769999999997</v>
      </c>
      <c r="J164">
        <v>34174.269999999997</v>
      </c>
      <c r="K164" t="s">
        <v>1938</v>
      </c>
      <c r="L164" t="s">
        <v>1938</v>
      </c>
      <c r="M164" s="74">
        <v>230.5199999999968</v>
      </c>
      <c r="N164" s="74">
        <v>271.5</v>
      </c>
    </row>
    <row r="165" spans="1:14">
      <c r="A165">
        <v>444</v>
      </c>
      <c r="B165" t="s">
        <v>139</v>
      </c>
      <c r="C165" t="s">
        <v>1957</v>
      </c>
      <c r="D165">
        <v>0</v>
      </c>
      <c r="E165" t="s">
        <v>30</v>
      </c>
      <c r="F165" t="s">
        <v>31</v>
      </c>
      <c r="G165">
        <v>33898.89</v>
      </c>
      <c r="H165">
        <v>34133.71</v>
      </c>
      <c r="I165">
        <v>0</v>
      </c>
      <c r="J165">
        <v>0</v>
      </c>
      <c r="K165" t="s">
        <v>1938</v>
      </c>
      <c r="M165" s="74">
        <v>234.81999999999971</v>
      </c>
      <c r="N165" s="74">
        <v>0</v>
      </c>
    </row>
    <row r="166" spans="1:14">
      <c r="A166">
        <v>445</v>
      </c>
      <c r="B166" t="s">
        <v>143</v>
      </c>
      <c r="C166" t="s">
        <v>1957</v>
      </c>
      <c r="D166" t="s">
        <v>1386</v>
      </c>
      <c r="E166" t="s">
        <v>30</v>
      </c>
      <c r="F166" t="s">
        <v>31</v>
      </c>
      <c r="G166">
        <v>0</v>
      </c>
      <c r="H166">
        <v>0</v>
      </c>
      <c r="I166">
        <v>34174.269999999997</v>
      </c>
      <c r="J166">
        <v>34806.81</v>
      </c>
      <c r="K166" t="s">
        <v>1938</v>
      </c>
      <c r="L166" t="s">
        <v>1938</v>
      </c>
      <c r="M166" s="74">
        <v>0</v>
      </c>
      <c r="N166" s="74">
        <v>632.54000000000087</v>
      </c>
    </row>
    <row r="167" spans="1:14">
      <c r="A167">
        <v>446</v>
      </c>
      <c r="B167" t="s">
        <v>103</v>
      </c>
      <c r="C167" t="s">
        <v>1957</v>
      </c>
      <c r="D167" t="s">
        <v>1386</v>
      </c>
      <c r="E167" t="s">
        <v>0</v>
      </c>
      <c r="F167" t="s">
        <v>31</v>
      </c>
      <c r="G167">
        <v>34113.75</v>
      </c>
      <c r="H167">
        <v>34167.97</v>
      </c>
      <c r="I167">
        <v>0</v>
      </c>
      <c r="J167">
        <v>0</v>
      </c>
      <c r="K167" t="s">
        <v>1938</v>
      </c>
      <c r="M167" s="74">
        <v>54.220000000001164</v>
      </c>
      <c r="N167" s="74">
        <v>0</v>
      </c>
    </row>
    <row r="168" spans="1:14">
      <c r="A168">
        <v>447</v>
      </c>
      <c r="B168" t="s">
        <v>140</v>
      </c>
      <c r="C168" t="s">
        <v>1957</v>
      </c>
      <c r="D168" t="s">
        <v>1386</v>
      </c>
      <c r="E168" t="s">
        <v>30</v>
      </c>
      <c r="F168" t="s">
        <v>31</v>
      </c>
      <c r="G168">
        <v>34133.71</v>
      </c>
      <c r="H168">
        <v>34622.410000000003</v>
      </c>
      <c r="I168">
        <v>0</v>
      </c>
      <c r="J168">
        <v>0</v>
      </c>
      <c r="K168" t="s">
        <v>1938</v>
      </c>
      <c r="L168" t="s">
        <v>1938</v>
      </c>
      <c r="M168" s="74">
        <v>488.70000000000437</v>
      </c>
      <c r="N168" s="74">
        <v>0</v>
      </c>
    </row>
    <row r="169" spans="1:14">
      <c r="A169">
        <v>448</v>
      </c>
      <c r="B169" t="s">
        <v>142</v>
      </c>
      <c r="C169" t="s">
        <v>1957</v>
      </c>
      <c r="D169" t="s">
        <v>1390</v>
      </c>
      <c r="E169" t="s">
        <v>30</v>
      </c>
      <c r="F169" t="s">
        <v>31</v>
      </c>
      <c r="G169">
        <v>34657.21</v>
      </c>
      <c r="H169">
        <v>34807.15</v>
      </c>
      <c r="I169">
        <v>0</v>
      </c>
      <c r="J169">
        <v>0</v>
      </c>
      <c r="K169" t="s">
        <v>1938</v>
      </c>
      <c r="M169" s="74">
        <v>149.94000000000233</v>
      </c>
      <c r="N169" s="74">
        <v>0</v>
      </c>
    </row>
    <row r="170" spans="1:14">
      <c r="A170">
        <v>449</v>
      </c>
      <c r="B170" t="s">
        <v>141</v>
      </c>
      <c r="C170" t="s">
        <v>1957</v>
      </c>
      <c r="D170" t="s">
        <v>1386</v>
      </c>
      <c r="E170" t="s">
        <v>30</v>
      </c>
      <c r="F170" t="s">
        <v>31</v>
      </c>
      <c r="G170">
        <v>34622.410000000003</v>
      </c>
      <c r="H170">
        <v>34657.21</v>
      </c>
      <c r="I170">
        <v>0</v>
      </c>
      <c r="J170">
        <v>0</v>
      </c>
      <c r="K170" t="s">
        <v>1938</v>
      </c>
      <c r="L170" t="s">
        <v>1938</v>
      </c>
      <c r="M170" s="74">
        <v>34.799999999995634</v>
      </c>
      <c r="N170" s="74">
        <v>0</v>
      </c>
    </row>
    <row r="171" spans="1:14">
      <c r="A171">
        <v>450</v>
      </c>
      <c r="B171" t="s">
        <v>136</v>
      </c>
      <c r="C171" t="s">
        <v>1957</v>
      </c>
      <c r="D171" t="s">
        <v>1393</v>
      </c>
      <c r="E171" t="s">
        <v>30</v>
      </c>
      <c r="F171" t="s">
        <v>31</v>
      </c>
      <c r="G171">
        <v>34820.83</v>
      </c>
      <c r="H171">
        <v>35369.449999999997</v>
      </c>
      <c r="I171">
        <v>34806.81</v>
      </c>
      <c r="J171">
        <v>35968.6</v>
      </c>
      <c r="K171" t="s">
        <v>1938</v>
      </c>
      <c r="M171" s="74">
        <v>548.61999999999534</v>
      </c>
      <c r="N171" s="74">
        <v>1161.7900000000009</v>
      </c>
    </row>
    <row r="172" spans="1:14">
      <c r="A172">
        <v>451</v>
      </c>
      <c r="B172" t="s">
        <v>1395</v>
      </c>
      <c r="C172" t="s">
        <v>1957</v>
      </c>
      <c r="D172" t="s">
        <v>1396</v>
      </c>
      <c r="E172" t="s">
        <v>1903</v>
      </c>
      <c r="F172" t="s">
        <v>31</v>
      </c>
      <c r="G172">
        <v>35369.449999999997</v>
      </c>
      <c r="H172">
        <v>35417.800000000003</v>
      </c>
      <c r="I172">
        <v>0</v>
      </c>
      <c r="J172">
        <v>0</v>
      </c>
      <c r="K172" t="s">
        <v>1939</v>
      </c>
      <c r="M172" s="74">
        <v>48.35</v>
      </c>
      <c r="N172" s="74">
        <v>0</v>
      </c>
    </row>
    <row r="173" spans="1:14">
      <c r="A173">
        <v>452</v>
      </c>
      <c r="B173" t="s">
        <v>137</v>
      </c>
      <c r="C173" t="s">
        <v>1957</v>
      </c>
      <c r="D173" t="s">
        <v>1397</v>
      </c>
      <c r="E173" t="s">
        <v>56</v>
      </c>
      <c r="F173" t="s">
        <v>31</v>
      </c>
      <c r="G173">
        <v>35417.800000000003</v>
      </c>
      <c r="H173">
        <v>35975.58</v>
      </c>
      <c r="I173">
        <v>0</v>
      </c>
      <c r="J173">
        <v>0</v>
      </c>
      <c r="K173" t="s">
        <v>1938</v>
      </c>
      <c r="L173" t="s">
        <v>1938</v>
      </c>
      <c r="M173" s="74">
        <v>557.77999999999884</v>
      </c>
      <c r="N173" s="74">
        <v>0</v>
      </c>
    </row>
    <row r="174" spans="1:14">
      <c r="A174">
        <v>453</v>
      </c>
      <c r="B174" t="s">
        <v>138</v>
      </c>
      <c r="C174" t="s">
        <v>1957</v>
      </c>
      <c r="D174" t="s">
        <v>1397</v>
      </c>
      <c r="E174" t="s">
        <v>56</v>
      </c>
      <c r="F174" t="s">
        <v>31</v>
      </c>
      <c r="G174">
        <v>35975.58</v>
      </c>
      <c r="H174">
        <v>36397.800000000003</v>
      </c>
      <c r="I174">
        <v>0</v>
      </c>
      <c r="J174">
        <v>0</v>
      </c>
      <c r="K174" t="s">
        <v>1938</v>
      </c>
      <c r="L174" t="s">
        <v>1938</v>
      </c>
      <c r="M174" s="74">
        <v>422.22000000000116</v>
      </c>
      <c r="N174" s="74">
        <v>0</v>
      </c>
    </row>
    <row r="175" spans="1:14">
      <c r="A175">
        <v>454</v>
      </c>
      <c r="B175" t="s">
        <v>1399</v>
      </c>
      <c r="C175" t="s">
        <v>1957</v>
      </c>
      <c r="D175" t="s">
        <v>1400</v>
      </c>
      <c r="E175" t="s">
        <v>1746</v>
      </c>
      <c r="F175" t="s">
        <v>31</v>
      </c>
      <c r="G175">
        <v>36396.6</v>
      </c>
      <c r="H175" t="s">
        <v>1401</v>
      </c>
      <c r="I175">
        <v>36366.550000000003</v>
      </c>
      <c r="J175">
        <v>37422.67</v>
      </c>
      <c r="K175" t="s">
        <v>1938</v>
      </c>
      <c r="M175" s="74">
        <v>1073.03</v>
      </c>
      <c r="N175" s="74">
        <v>1056.1199999999953</v>
      </c>
    </row>
    <row r="176" spans="1:14">
      <c r="A176">
        <v>455</v>
      </c>
      <c r="B176" t="s">
        <v>158</v>
      </c>
      <c r="C176" t="s">
        <v>1957</v>
      </c>
      <c r="D176" t="s">
        <v>1403</v>
      </c>
      <c r="E176" t="s">
        <v>20</v>
      </c>
      <c r="F176" t="s">
        <v>31</v>
      </c>
      <c r="G176">
        <v>37470.480000000003</v>
      </c>
      <c r="H176">
        <v>40093.5</v>
      </c>
      <c r="I176">
        <v>39885.83</v>
      </c>
      <c r="J176">
        <v>40100</v>
      </c>
      <c r="K176" t="s">
        <v>1938</v>
      </c>
      <c r="M176" s="74">
        <v>2623.0199999999968</v>
      </c>
      <c r="N176" s="74">
        <v>214.16999999999825</v>
      </c>
    </row>
    <row r="177" spans="1:14">
      <c r="A177">
        <v>456</v>
      </c>
      <c r="B177" t="s">
        <v>158</v>
      </c>
      <c r="C177" t="s">
        <v>1957</v>
      </c>
      <c r="D177">
        <v>0</v>
      </c>
      <c r="E177" t="s">
        <v>20</v>
      </c>
      <c r="F177" t="s">
        <v>31</v>
      </c>
      <c r="G177">
        <v>40194</v>
      </c>
      <c r="H177">
        <v>40242.33</v>
      </c>
      <c r="I177">
        <v>40225.050000000003</v>
      </c>
      <c r="J177">
        <v>40228.9</v>
      </c>
      <c r="K177" t="s">
        <v>1938</v>
      </c>
      <c r="M177" s="74">
        <v>48.330000000001746</v>
      </c>
      <c r="N177" s="74">
        <v>3.8499999999985448</v>
      </c>
    </row>
    <row r="178" spans="1:14">
      <c r="A178" s="72" t="s">
        <v>1902</v>
      </c>
      <c r="B178" s="72"/>
      <c r="C178" s="72"/>
      <c r="D178" s="72"/>
      <c r="E178" s="72"/>
      <c r="F178" s="72"/>
      <c r="G178" s="72"/>
      <c r="H178" s="72"/>
      <c r="I178" s="72"/>
      <c r="J178" s="72"/>
      <c r="K178" s="72"/>
      <c r="L178" s="72"/>
      <c r="M178" s="74">
        <v>28148.629999999997</v>
      </c>
      <c r="N178" s="74">
        <v>25261.097999999994</v>
      </c>
    </row>
  </sheetData>
  <mergeCells count="5">
    <mergeCell ref="A1:G1"/>
    <mergeCell ref="A2:G2"/>
    <mergeCell ref="A4:B4"/>
    <mergeCell ref="E4:F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0A56-B131-459D-B86E-64D55F43FF80}">
  <dimension ref="A1:O86"/>
  <sheetViews>
    <sheetView topLeftCell="A5" workbookViewId="0">
      <selection activeCell="I20" sqref="I20"/>
    </sheetView>
  </sheetViews>
  <sheetFormatPr baseColWidth="10" defaultColWidth="11.42578125" defaultRowHeight="12.75"/>
  <cols>
    <col min="1" max="1" width="10" customWidth="1"/>
    <col min="2" max="2" width="26" customWidth="1"/>
    <col min="3" max="3" width="17.140625" customWidth="1"/>
    <col min="4" max="4" width="51.28515625" customWidth="1"/>
    <col min="5" max="5" width="17.28515625" customWidth="1"/>
    <col min="6" max="6" width="14.5703125" customWidth="1"/>
    <col min="7" max="7" width="17.5703125" customWidth="1"/>
    <col min="8" max="9" width="15.42578125" customWidth="1"/>
    <col min="10" max="10" width="12.42578125" customWidth="1"/>
    <col min="11" max="11" width="13.140625" customWidth="1"/>
    <col min="12" max="12" width="6.42578125" bestFit="1" customWidth="1"/>
    <col min="13" max="13" width="29.42578125" bestFit="1" customWidth="1"/>
    <col min="14" max="14" width="30.140625" bestFit="1" customWidth="1"/>
  </cols>
  <sheetData>
    <row r="1" spans="1:11">
      <c r="A1" s="356" t="s">
        <v>1947</v>
      </c>
      <c r="B1" s="357"/>
      <c r="C1" s="357"/>
      <c r="D1" s="357"/>
      <c r="E1" s="357"/>
      <c r="F1" s="357"/>
      <c r="G1" s="358"/>
    </row>
    <row r="2" spans="1:11">
      <c r="A2" s="356" t="s">
        <v>1948</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1955</v>
      </c>
      <c r="B5" s="359"/>
      <c r="C5" s="53">
        <f>COUNTA(E27:E84)</f>
        <v>58</v>
      </c>
      <c r="E5" s="50" t="e">
        <f>#REF!</f>
        <v>#REF!</v>
      </c>
      <c r="F5" s="50" t="e">
        <f>#REF!</f>
        <v>#REF!</v>
      </c>
      <c r="H5" s="59">
        <v>53</v>
      </c>
      <c r="I5" s="149" t="e">
        <f>H5/(F18-F16)</f>
        <v>#REF!</v>
      </c>
    </row>
    <row r="6" spans="1:11" ht="38.25">
      <c r="A6" s="216"/>
      <c r="B6" s="216"/>
      <c r="C6" s="45"/>
      <c r="E6" s="50" t="e">
        <f>#REF!</f>
        <v>#REF!</v>
      </c>
      <c r="F6" s="50" t="e">
        <f>#REF!</f>
        <v>#REF!</v>
      </c>
      <c r="H6" s="56" t="s">
        <v>1929</v>
      </c>
      <c r="I6" s="56" t="s">
        <v>1930</v>
      </c>
      <c r="K6" s="66"/>
    </row>
    <row r="7" spans="1:11" ht="15.75">
      <c r="A7" s="216"/>
      <c r="B7" s="216"/>
      <c r="C7" s="45"/>
      <c r="E7" s="50" t="e">
        <f>#REF!</f>
        <v>#REF!</v>
      </c>
      <c r="F7" s="50" t="e">
        <f>#REF!</f>
        <v>#REF!</v>
      </c>
      <c r="H7" s="57">
        <f>SUMIF($K$27:$K$84,"Si",M27:M84)</f>
        <v>7592.5499999999984</v>
      </c>
      <c r="I7" s="57">
        <f>SUMIF($K$27:$K$84,"Si",N27:N84)</f>
        <v>7147.699999999998</v>
      </c>
      <c r="J7" s="57">
        <f>SUMIF($L$27:$L$84,"Si",M27:M84)</f>
        <v>5429.6699999999992</v>
      </c>
      <c r="K7" s="57">
        <f>SUMIF($L$27:$L$84,"Si",N27:N84)</f>
        <v>4081.0799999999986</v>
      </c>
    </row>
    <row r="8" spans="1:11">
      <c r="A8" s="216"/>
      <c r="B8" s="216"/>
      <c r="C8" s="45"/>
      <c r="E8" s="50" t="e">
        <f>#REF!</f>
        <v>#REF!</v>
      </c>
      <c r="F8" s="50" t="e">
        <f>#REF!</f>
        <v>#REF!</v>
      </c>
      <c r="H8">
        <f>H7/M85</f>
        <v>21.295683392701886</v>
      </c>
      <c r="I8" t="e">
        <f>I7/N85</f>
        <v>#DIV/0!</v>
      </c>
      <c r="J8">
        <f>J7/M85</f>
        <v>15.229209323198617</v>
      </c>
      <c r="K8" t="e">
        <f>K7/N85</f>
        <v>#DIV/0!</v>
      </c>
    </row>
    <row r="9" spans="1:11">
      <c r="A9" s="216"/>
      <c r="B9" s="216"/>
      <c r="C9" s="45"/>
      <c r="E9" s="50" t="e">
        <f>#REF!</f>
        <v>#REF!</v>
      </c>
      <c r="F9" s="50" t="e">
        <f>#REF!</f>
        <v>#REF!</v>
      </c>
    </row>
    <row r="10" spans="1:11">
      <c r="A10" s="216"/>
      <c r="B10" s="216"/>
      <c r="C10" s="45"/>
      <c r="E10" s="50" t="e">
        <f>#REF!</f>
        <v>#REF!</v>
      </c>
      <c r="F10" s="50" t="e">
        <f>#REF!</f>
        <v>#REF!</v>
      </c>
    </row>
    <row r="11" spans="1:11" ht="25.5">
      <c r="A11" s="216"/>
      <c r="B11" s="216"/>
      <c r="C11" s="45"/>
      <c r="E11" s="50" t="e">
        <f>#REF!</f>
        <v>#REF!</v>
      </c>
      <c r="F11" s="50" t="e">
        <f>#REF!</f>
        <v>#REF!</v>
      </c>
      <c r="H11" s="62" t="s">
        <v>1931</v>
      </c>
      <c r="I11" s="62"/>
    </row>
    <row r="12" spans="1:11" ht="15.75">
      <c r="A12" s="216"/>
      <c r="B12" s="216"/>
      <c r="C12" s="45"/>
      <c r="E12" s="50" t="e">
        <f>#REF!</f>
        <v>#REF!</v>
      </c>
      <c r="F12" s="50" t="e">
        <f>#REF!</f>
        <v>#REF!</v>
      </c>
      <c r="H12" s="63">
        <f>C5-H5</f>
        <v>5</v>
      </c>
      <c r="I12" s="63"/>
    </row>
    <row r="13" spans="1:11" ht="38.25">
      <c r="A13" s="216"/>
      <c r="B13" s="216"/>
      <c r="C13" s="45"/>
      <c r="E13" s="50" t="e">
        <f>#REF!</f>
        <v>#REF!</v>
      </c>
      <c r="F13" s="50" t="e">
        <f>#REF!</f>
        <v>#REF!</v>
      </c>
      <c r="H13" s="61" t="s">
        <v>1932</v>
      </c>
      <c r="I13" s="61" t="s">
        <v>1933</v>
      </c>
      <c r="K13" s="66"/>
    </row>
    <row r="14" spans="1:11" ht="15.75">
      <c r="A14" s="216"/>
      <c r="B14" s="216"/>
      <c r="C14" s="45"/>
      <c r="E14" s="50" t="e">
        <f>#REF!</f>
        <v>#REF!</v>
      </c>
      <c r="F14" s="50" t="e">
        <f>#REF!</f>
        <v>#REF!</v>
      </c>
      <c r="H14" s="57">
        <f>SUMIF($K$27:$K$84,"No",M27:M84)</f>
        <v>0</v>
      </c>
      <c r="I14" s="57">
        <f>SUMIF($K$27:$K$84,"No",N27:N84)</f>
        <v>0</v>
      </c>
      <c r="J14" s="57">
        <f>SUMIF($L$27:$L$84,"",M27:M84)</f>
        <v>2225.1099999999997</v>
      </c>
      <c r="K14" s="57">
        <f>SUMIF($L$27:$L$84,"",N27:N84)</f>
        <v>3266.22</v>
      </c>
    </row>
    <row r="15" spans="1:11">
      <c r="A15" s="216"/>
      <c r="B15" s="216"/>
      <c r="C15" s="45"/>
      <c r="E15" s="50" t="e">
        <f>#REF!</f>
        <v>#REF!</v>
      </c>
      <c r="F15" s="50" t="e">
        <f>#REF!</f>
        <v>#REF!</v>
      </c>
      <c r="H15" s="67">
        <f>1-H8</f>
        <v>-20.295683392701886</v>
      </c>
      <c r="I15" s="67" t="e">
        <f>1-I8</f>
        <v>#DIV/0!</v>
      </c>
      <c r="J15" s="67">
        <f>1-J8</f>
        <v>-14.229209323198617</v>
      </c>
      <c r="K15" s="67" t="e">
        <f>1-K8</f>
        <v>#DIV/0!</v>
      </c>
    </row>
    <row r="16" spans="1:11">
      <c r="C16" s="45"/>
      <c r="E16" s="50" t="e">
        <f>#REF!</f>
        <v>#REF!</v>
      </c>
      <c r="F16" s="50" t="e">
        <f>#REF!</f>
        <v>#REF!</v>
      </c>
    </row>
    <row r="17" spans="1:15">
      <c r="E17" s="50" t="e">
        <f>#REF!</f>
        <v>#REF!</v>
      </c>
      <c r="F17" s="49"/>
    </row>
    <row r="18" spans="1:15">
      <c r="E18" s="50" t="s">
        <v>1934</v>
      </c>
      <c r="F18" s="49" t="e">
        <f>SUM(F5:F17)</f>
        <v>#REF!</v>
      </c>
    </row>
    <row r="23" spans="1:15">
      <c r="A23" s="11" t="s">
        <v>3</v>
      </c>
      <c r="B23" t="s">
        <v>173</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457</v>
      </c>
      <c r="B27" t="s">
        <v>183</v>
      </c>
      <c r="C27" t="s">
        <v>1957</v>
      </c>
      <c r="D27" t="s">
        <v>1405</v>
      </c>
      <c r="E27" t="s">
        <v>0</v>
      </c>
      <c r="F27" t="s">
        <v>154</v>
      </c>
      <c r="G27">
        <v>0</v>
      </c>
      <c r="H27">
        <v>112.93</v>
      </c>
      <c r="I27">
        <v>0</v>
      </c>
      <c r="J27">
        <v>0</v>
      </c>
      <c r="K27" t="s">
        <v>1938</v>
      </c>
      <c r="L27" t="s">
        <v>1938</v>
      </c>
      <c r="M27" s="74">
        <v>112.93</v>
      </c>
      <c r="N27" s="74">
        <v>0</v>
      </c>
    </row>
    <row r="28" spans="1:15">
      <c r="A28">
        <v>458</v>
      </c>
      <c r="B28" t="s">
        <v>182</v>
      </c>
      <c r="C28" t="s">
        <v>1957</v>
      </c>
      <c r="D28" t="s">
        <v>1405</v>
      </c>
      <c r="E28" t="s">
        <v>186</v>
      </c>
      <c r="F28" t="s">
        <v>154</v>
      </c>
      <c r="G28">
        <v>112.93</v>
      </c>
      <c r="H28">
        <v>171.75</v>
      </c>
      <c r="I28">
        <v>0</v>
      </c>
      <c r="J28">
        <v>0</v>
      </c>
      <c r="K28" t="s">
        <v>1938</v>
      </c>
      <c r="L28" t="s">
        <v>1938</v>
      </c>
      <c r="M28" s="74">
        <v>58.819999999999993</v>
      </c>
      <c r="N28" s="74">
        <v>0</v>
      </c>
    </row>
    <row r="29" spans="1:15">
      <c r="A29">
        <v>459</v>
      </c>
      <c r="B29" t="s">
        <v>180</v>
      </c>
      <c r="C29" t="s">
        <v>1957</v>
      </c>
      <c r="D29" t="s">
        <v>1405</v>
      </c>
      <c r="E29" t="s">
        <v>186</v>
      </c>
      <c r="F29" t="s">
        <v>154</v>
      </c>
      <c r="G29">
        <v>171.75</v>
      </c>
      <c r="H29">
        <v>332.84</v>
      </c>
      <c r="I29">
        <v>0</v>
      </c>
      <c r="J29">
        <v>0</v>
      </c>
      <c r="K29" t="s">
        <v>1938</v>
      </c>
      <c r="L29" t="s">
        <v>1938</v>
      </c>
      <c r="M29" s="74">
        <v>161.08999999999997</v>
      </c>
      <c r="N29" s="74">
        <v>0</v>
      </c>
    </row>
    <row r="30" spans="1:15">
      <c r="B30" t="s">
        <v>423</v>
      </c>
      <c r="C30" t="s">
        <v>1957</v>
      </c>
      <c r="D30" t="s">
        <v>1405</v>
      </c>
      <c r="E30" t="s">
        <v>186</v>
      </c>
      <c r="F30" t="s">
        <v>154</v>
      </c>
      <c r="G30">
        <v>92.6</v>
      </c>
      <c r="H30">
        <v>154.83000000000001</v>
      </c>
      <c r="I30">
        <v>0</v>
      </c>
      <c r="J30">
        <v>199.6</v>
      </c>
      <c r="K30" t="s">
        <v>1943</v>
      </c>
      <c r="M30" s="74">
        <v>62.23</v>
      </c>
      <c r="N30" s="74">
        <v>199.6</v>
      </c>
    </row>
    <row r="31" spans="1:15">
      <c r="A31">
        <v>460</v>
      </c>
      <c r="B31" t="s">
        <v>1407</v>
      </c>
      <c r="C31" t="s">
        <v>1957</v>
      </c>
      <c r="D31" t="s">
        <v>1408</v>
      </c>
      <c r="E31" t="s">
        <v>1746</v>
      </c>
      <c r="F31" t="s">
        <v>154</v>
      </c>
      <c r="G31">
        <v>27.98</v>
      </c>
      <c r="H31">
        <v>326.19</v>
      </c>
      <c r="I31">
        <v>0</v>
      </c>
      <c r="J31">
        <v>0</v>
      </c>
      <c r="K31" t="s">
        <v>1938</v>
      </c>
      <c r="L31" t="s">
        <v>1938</v>
      </c>
      <c r="M31" s="74">
        <v>298.20999999999998</v>
      </c>
      <c r="N31" s="74">
        <v>0</v>
      </c>
    </row>
    <row r="32" spans="1:15">
      <c r="A32">
        <v>461</v>
      </c>
      <c r="B32" t="s">
        <v>1410</v>
      </c>
      <c r="C32" t="s">
        <v>1957</v>
      </c>
      <c r="D32" t="s">
        <v>1408</v>
      </c>
      <c r="E32" t="s">
        <v>1746</v>
      </c>
      <c r="F32" t="s">
        <v>154</v>
      </c>
      <c r="G32">
        <v>331.8</v>
      </c>
      <c r="H32">
        <v>1874.7</v>
      </c>
      <c r="I32">
        <v>0</v>
      </c>
      <c r="J32">
        <v>1779.5</v>
      </c>
      <c r="K32" t="s">
        <v>1938</v>
      </c>
      <c r="L32" t="s">
        <v>1938</v>
      </c>
      <c r="M32" s="74">
        <v>1542.9</v>
      </c>
      <c r="N32" s="74">
        <v>1779.5</v>
      </c>
    </row>
    <row r="33" spans="1:14">
      <c r="A33">
        <v>462</v>
      </c>
      <c r="B33" t="s">
        <v>1412</v>
      </c>
      <c r="C33" t="s">
        <v>1957</v>
      </c>
      <c r="D33" t="s">
        <v>1413</v>
      </c>
      <c r="E33" t="s">
        <v>1746</v>
      </c>
      <c r="F33" t="s">
        <v>154</v>
      </c>
      <c r="G33">
        <v>1758.4</v>
      </c>
      <c r="H33">
        <v>1990</v>
      </c>
      <c r="I33">
        <v>0</v>
      </c>
      <c r="J33">
        <v>0</v>
      </c>
      <c r="K33" t="s">
        <v>1938</v>
      </c>
      <c r="L33" t="s">
        <v>1938</v>
      </c>
      <c r="M33" s="74">
        <v>231.59999999999991</v>
      </c>
      <c r="N33" s="74">
        <v>0</v>
      </c>
    </row>
    <row r="34" spans="1:14">
      <c r="A34">
        <v>463</v>
      </c>
      <c r="B34" t="s">
        <v>203</v>
      </c>
      <c r="C34" t="s">
        <v>1957</v>
      </c>
      <c r="D34" t="s">
        <v>1415</v>
      </c>
      <c r="E34" t="s">
        <v>0</v>
      </c>
      <c r="F34" t="s">
        <v>154</v>
      </c>
      <c r="G34">
        <v>0</v>
      </c>
      <c r="H34">
        <v>0</v>
      </c>
      <c r="I34">
        <v>1771.4</v>
      </c>
      <c r="J34">
        <v>2090</v>
      </c>
      <c r="K34" t="s">
        <v>1938</v>
      </c>
      <c r="M34" s="74">
        <v>0</v>
      </c>
      <c r="N34" s="74">
        <v>318.59999999999991</v>
      </c>
    </row>
    <row r="35" spans="1:14">
      <c r="A35">
        <v>464</v>
      </c>
      <c r="B35" t="s">
        <v>1417</v>
      </c>
      <c r="C35" t="s">
        <v>1957</v>
      </c>
      <c r="D35" t="s">
        <v>1418</v>
      </c>
      <c r="E35" t="s">
        <v>1746</v>
      </c>
      <c r="F35" t="s">
        <v>154</v>
      </c>
      <c r="G35">
        <v>1990</v>
      </c>
      <c r="H35">
        <v>2074.7600000000002</v>
      </c>
      <c r="I35">
        <v>0</v>
      </c>
      <c r="J35">
        <v>0</v>
      </c>
      <c r="K35" t="s">
        <v>1938</v>
      </c>
      <c r="M35" s="74">
        <v>84.760000000000218</v>
      </c>
      <c r="N35" s="74">
        <v>0</v>
      </c>
    </row>
    <row r="36" spans="1:14">
      <c r="A36">
        <v>465</v>
      </c>
      <c r="B36" t="s">
        <v>1420</v>
      </c>
      <c r="C36" t="s">
        <v>1957</v>
      </c>
      <c r="D36" t="s">
        <v>1421</v>
      </c>
      <c r="E36" t="s">
        <v>1746</v>
      </c>
      <c r="F36" t="s">
        <v>154</v>
      </c>
      <c r="G36">
        <v>0</v>
      </c>
      <c r="H36">
        <v>0</v>
      </c>
      <c r="I36">
        <v>2090</v>
      </c>
      <c r="J36">
        <v>2135.96</v>
      </c>
      <c r="K36" t="s">
        <v>1938</v>
      </c>
      <c r="M36" s="74">
        <v>0</v>
      </c>
      <c r="N36" s="74">
        <v>45.960000000000036</v>
      </c>
    </row>
    <row r="37" spans="1:14">
      <c r="A37">
        <v>466</v>
      </c>
      <c r="B37" t="s">
        <v>1423</v>
      </c>
      <c r="C37" t="s">
        <v>1957</v>
      </c>
      <c r="D37" t="s">
        <v>1424</v>
      </c>
      <c r="E37" t="s">
        <v>1746</v>
      </c>
      <c r="F37" t="s">
        <v>154</v>
      </c>
      <c r="G37">
        <v>2074.7600000000002</v>
      </c>
      <c r="H37">
        <v>2168.77</v>
      </c>
      <c r="I37">
        <v>0</v>
      </c>
      <c r="J37">
        <v>0</v>
      </c>
      <c r="K37" t="s">
        <v>1938</v>
      </c>
      <c r="M37" s="74">
        <v>94.009999999999764</v>
      </c>
      <c r="N37" s="74">
        <v>0</v>
      </c>
    </row>
    <row r="38" spans="1:14">
      <c r="A38">
        <v>467</v>
      </c>
      <c r="B38" t="s">
        <v>1426</v>
      </c>
      <c r="C38" t="s">
        <v>1957</v>
      </c>
      <c r="D38" t="s">
        <v>1427</v>
      </c>
      <c r="E38" t="s">
        <v>1746</v>
      </c>
      <c r="F38" t="s">
        <v>154</v>
      </c>
      <c r="G38">
        <v>0</v>
      </c>
      <c r="H38">
        <v>0</v>
      </c>
      <c r="I38">
        <v>2135.96</v>
      </c>
      <c r="J38">
        <v>2201.84</v>
      </c>
      <c r="K38" t="s">
        <v>1938</v>
      </c>
      <c r="L38" t="s">
        <v>1938</v>
      </c>
      <c r="M38" s="74">
        <v>0</v>
      </c>
      <c r="N38" s="74">
        <v>65.880000000000109</v>
      </c>
    </row>
    <row r="39" spans="1:14">
      <c r="A39">
        <v>468</v>
      </c>
      <c r="B39" t="s">
        <v>1429</v>
      </c>
      <c r="C39" t="s">
        <v>1957</v>
      </c>
      <c r="D39" t="s">
        <v>1430</v>
      </c>
      <c r="E39" t="s">
        <v>1746</v>
      </c>
      <c r="F39" t="s">
        <v>154</v>
      </c>
      <c r="G39">
        <v>2168.7600000000002</v>
      </c>
      <c r="H39">
        <v>2274.4</v>
      </c>
      <c r="I39">
        <v>0</v>
      </c>
      <c r="J39">
        <v>0</v>
      </c>
      <c r="K39" t="s">
        <v>1938</v>
      </c>
      <c r="L39" t="s">
        <v>1938</v>
      </c>
      <c r="M39" s="74">
        <v>105.63999999999987</v>
      </c>
      <c r="N39" s="74">
        <v>0</v>
      </c>
    </row>
    <row r="40" spans="1:14">
      <c r="A40">
        <v>469</v>
      </c>
      <c r="B40" t="s">
        <v>1432</v>
      </c>
      <c r="C40" t="s">
        <v>1957</v>
      </c>
      <c r="D40" t="s">
        <v>1433</v>
      </c>
      <c r="E40" t="s">
        <v>1746</v>
      </c>
      <c r="F40" t="s">
        <v>154</v>
      </c>
      <c r="G40">
        <v>2279.4499999999998</v>
      </c>
      <c r="H40">
        <v>2326.52</v>
      </c>
      <c r="I40">
        <v>0</v>
      </c>
      <c r="J40">
        <v>0</v>
      </c>
      <c r="K40" t="s">
        <v>1938</v>
      </c>
      <c r="L40" t="s">
        <v>1938</v>
      </c>
      <c r="M40" s="74">
        <v>47.070000000000164</v>
      </c>
      <c r="N40" s="74">
        <v>0</v>
      </c>
    </row>
    <row r="41" spans="1:14">
      <c r="A41">
        <v>470</v>
      </c>
      <c r="B41" t="s">
        <v>1435</v>
      </c>
      <c r="C41" t="s">
        <v>1957</v>
      </c>
      <c r="D41" t="s">
        <v>1427</v>
      </c>
      <c r="E41" t="s">
        <v>1746</v>
      </c>
      <c r="F41" t="s">
        <v>154</v>
      </c>
      <c r="G41">
        <v>0</v>
      </c>
      <c r="H41">
        <v>0</v>
      </c>
      <c r="I41">
        <v>2201.84</v>
      </c>
      <c r="J41">
        <v>2322.2800000000002</v>
      </c>
      <c r="K41" t="s">
        <v>1938</v>
      </c>
      <c r="L41" t="s">
        <v>1938</v>
      </c>
      <c r="M41" s="74">
        <v>0</v>
      </c>
      <c r="N41" s="74">
        <v>120.44000000000005</v>
      </c>
    </row>
    <row r="42" spans="1:14">
      <c r="A42">
        <v>471</v>
      </c>
      <c r="B42" t="s">
        <v>1437</v>
      </c>
      <c r="C42" t="s">
        <v>1957</v>
      </c>
      <c r="D42" t="s">
        <v>1433</v>
      </c>
      <c r="E42" t="s">
        <v>1746</v>
      </c>
      <c r="F42" t="s">
        <v>154</v>
      </c>
      <c r="G42">
        <v>2326.52</v>
      </c>
      <c r="H42">
        <v>2398.5700000000002</v>
      </c>
      <c r="I42">
        <v>0</v>
      </c>
      <c r="J42">
        <v>0</v>
      </c>
      <c r="K42" t="s">
        <v>1938</v>
      </c>
      <c r="L42" t="s">
        <v>1938</v>
      </c>
      <c r="M42" s="74">
        <v>72.050000000000182</v>
      </c>
      <c r="N42" s="74">
        <v>0</v>
      </c>
    </row>
    <row r="43" spans="1:14">
      <c r="A43">
        <v>472</v>
      </c>
      <c r="B43" t="s">
        <v>178</v>
      </c>
      <c r="C43" t="s">
        <v>1957</v>
      </c>
      <c r="D43" t="s">
        <v>1439</v>
      </c>
      <c r="E43" t="s">
        <v>0</v>
      </c>
      <c r="F43" t="s">
        <v>154</v>
      </c>
      <c r="G43">
        <v>2398.5700000000002</v>
      </c>
      <c r="H43">
        <v>2539.38</v>
      </c>
      <c r="I43">
        <v>0</v>
      </c>
      <c r="J43">
        <v>0</v>
      </c>
      <c r="K43" t="s">
        <v>1938</v>
      </c>
      <c r="L43" t="s">
        <v>1938</v>
      </c>
      <c r="M43" s="74">
        <v>140.80999999999995</v>
      </c>
      <c r="N43" s="74">
        <v>0</v>
      </c>
    </row>
    <row r="44" spans="1:14">
      <c r="A44">
        <v>473</v>
      </c>
      <c r="B44" t="s">
        <v>1440</v>
      </c>
      <c r="C44" t="s">
        <v>1957</v>
      </c>
      <c r="D44" t="s">
        <v>1441</v>
      </c>
      <c r="E44" t="s">
        <v>1746</v>
      </c>
      <c r="F44" t="s">
        <v>154</v>
      </c>
      <c r="G44">
        <v>2505.9499999999998</v>
      </c>
      <c r="H44">
        <v>2546.66</v>
      </c>
      <c r="I44">
        <v>0</v>
      </c>
      <c r="J44">
        <v>0</v>
      </c>
      <c r="K44" t="s">
        <v>1938</v>
      </c>
      <c r="M44" s="74">
        <v>40.710000000000036</v>
      </c>
      <c r="N44" s="74">
        <v>0</v>
      </c>
    </row>
    <row r="45" spans="1:14">
      <c r="A45">
        <v>474</v>
      </c>
      <c r="B45" t="s">
        <v>1443</v>
      </c>
      <c r="C45" t="s">
        <v>1957</v>
      </c>
      <c r="D45" t="s">
        <v>1444</v>
      </c>
      <c r="E45" t="s">
        <v>1746</v>
      </c>
      <c r="F45" t="s">
        <v>154</v>
      </c>
      <c r="G45">
        <v>2539.38</v>
      </c>
      <c r="H45">
        <v>2636.9</v>
      </c>
      <c r="I45">
        <v>2546.66</v>
      </c>
      <c r="J45">
        <v>2664.21</v>
      </c>
      <c r="K45" t="s">
        <v>1938</v>
      </c>
      <c r="M45" s="74">
        <v>97.519999999999982</v>
      </c>
      <c r="N45" s="74">
        <v>117.55000000000018</v>
      </c>
    </row>
    <row r="46" spans="1:14">
      <c r="A46">
        <v>475</v>
      </c>
      <c r="B46" t="s">
        <v>197</v>
      </c>
      <c r="C46" t="s">
        <v>1957</v>
      </c>
      <c r="D46" t="s">
        <v>1446</v>
      </c>
      <c r="E46" t="s">
        <v>53</v>
      </c>
      <c r="F46" t="s">
        <v>154</v>
      </c>
      <c r="G46">
        <v>2664.21</v>
      </c>
      <c r="H46">
        <v>2750</v>
      </c>
      <c r="I46">
        <v>0</v>
      </c>
      <c r="J46">
        <v>0</v>
      </c>
      <c r="K46" t="s">
        <v>1938</v>
      </c>
      <c r="L46" t="s">
        <v>1938</v>
      </c>
      <c r="M46" s="74">
        <v>85.789999999999964</v>
      </c>
      <c r="N46" s="74">
        <v>0</v>
      </c>
    </row>
    <row r="47" spans="1:14">
      <c r="A47">
        <v>476</v>
      </c>
      <c r="B47" t="s">
        <v>1448</v>
      </c>
      <c r="C47" t="s">
        <v>1957</v>
      </c>
      <c r="D47" t="s">
        <v>1449</v>
      </c>
      <c r="E47" t="s">
        <v>1746</v>
      </c>
      <c r="F47" t="s">
        <v>154</v>
      </c>
      <c r="G47">
        <v>0</v>
      </c>
      <c r="H47">
        <v>0</v>
      </c>
      <c r="I47">
        <v>2322.2800000000002</v>
      </c>
      <c r="J47">
        <v>2867.53</v>
      </c>
      <c r="K47" t="s">
        <v>1938</v>
      </c>
      <c r="M47" s="74">
        <v>0</v>
      </c>
      <c r="N47" s="74">
        <v>545.25</v>
      </c>
    </row>
    <row r="48" spans="1:14">
      <c r="A48">
        <v>477</v>
      </c>
      <c r="B48" t="s">
        <v>1451</v>
      </c>
      <c r="C48" t="s">
        <v>1957</v>
      </c>
      <c r="D48" t="s">
        <v>1452</v>
      </c>
      <c r="E48" t="s">
        <v>1746</v>
      </c>
      <c r="F48" t="s">
        <v>154</v>
      </c>
      <c r="G48">
        <v>2713.3</v>
      </c>
      <c r="H48">
        <v>2757.9</v>
      </c>
      <c r="I48">
        <v>0</v>
      </c>
      <c r="J48">
        <v>0</v>
      </c>
      <c r="K48" t="s">
        <v>1938</v>
      </c>
      <c r="M48" s="74">
        <v>44.599999999999909</v>
      </c>
      <c r="N48" s="74">
        <v>0</v>
      </c>
    </row>
    <row r="49" spans="1:14">
      <c r="A49">
        <v>478</v>
      </c>
      <c r="B49" t="s">
        <v>1454</v>
      </c>
      <c r="C49" t="s">
        <v>1957</v>
      </c>
      <c r="D49" t="s">
        <v>1455</v>
      </c>
      <c r="E49" t="s">
        <v>1746</v>
      </c>
      <c r="F49" t="s">
        <v>154</v>
      </c>
      <c r="G49">
        <v>2711.8</v>
      </c>
      <c r="H49">
        <v>2756.86</v>
      </c>
      <c r="I49">
        <v>0</v>
      </c>
      <c r="J49">
        <v>0</v>
      </c>
      <c r="K49" t="s">
        <v>1938</v>
      </c>
      <c r="M49" s="74">
        <v>45.059999999999945</v>
      </c>
      <c r="N49" s="74">
        <v>0</v>
      </c>
    </row>
    <row r="50" spans="1:14">
      <c r="A50">
        <v>479</v>
      </c>
      <c r="B50" t="s">
        <v>1457</v>
      </c>
      <c r="C50" t="s">
        <v>1957</v>
      </c>
      <c r="D50" t="s">
        <v>1458</v>
      </c>
      <c r="E50" t="s">
        <v>1746</v>
      </c>
      <c r="F50" t="s">
        <v>154</v>
      </c>
      <c r="G50">
        <v>0</v>
      </c>
      <c r="H50">
        <v>0</v>
      </c>
      <c r="I50">
        <v>2711.8</v>
      </c>
      <c r="J50">
        <v>2756.86</v>
      </c>
      <c r="K50" t="s">
        <v>1938</v>
      </c>
      <c r="M50" s="74">
        <v>0</v>
      </c>
      <c r="N50" s="74">
        <v>45.059999999999945</v>
      </c>
    </row>
    <row r="51" spans="1:14">
      <c r="A51">
        <v>480</v>
      </c>
      <c r="B51" t="s">
        <v>1460</v>
      </c>
      <c r="C51" t="s">
        <v>1957</v>
      </c>
      <c r="D51" t="s">
        <v>1461</v>
      </c>
      <c r="E51" t="s">
        <v>1746</v>
      </c>
      <c r="F51" t="s">
        <v>154</v>
      </c>
      <c r="G51">
        <v>2713.3</v>
      </c>
      <c r="H51">
        <v>2757.9</v>
      </c>
      <c r="I51">
        <v>2751.47</v>
      </c>
      <c r="J51">
        <v>2898.18</v>
      </c>
      <c r="K51" t="s">
        <v>1938</v>
      </c>
      <c r="M51" s="74">
        <v>44.599999999999909</v>
      </c>
      <c r="N51" s="74">
        <v>146.71000000000004</v>
      </c>
    </row>
    <row r="52" spans="1:14">
      <c r="A52">
        <v>481</v>
      </c>
      <c r="B52" t="s">
        <v>176</v>
      </c>
      <c r="C52" t="s">
        <v>1957</v>
      </c>
      <c r="D52" t="s">
        <v>1463</v>
      </c>
      <c r="E52" t="s">
        <v>56</v>
      </c>
      <c r="F52" t="s">
        <v>154</v>
      </c>
      <c r="G52">
        <v>2762.61</v>
      </c>
      <c r="H52">
        <v>2812.66</v>
      </c>
      <c r="I52">
        <v>0</v>
      </c>
      <c r="J52">
        <v>0</v>
      </c>
      <c r="K52" t="s">
        <v>1938</v>
      </c>
      <c r="M52" s="74">
        <v>50.049999999999727</v>
      </c>
      <c r="N52" s="74">
        <v>0</v>
      </c>
    </row>
    <row r="53" spans="1:14">
      <c r="A53">
        <v>482</v>
      </c>
      <c r="B53" t="s">
        <v>1465</v>
      </c>
      <c r="C53" t="s">
        <v>1957</v>
      </c>
      <c r="D53" t="s">
        <v>1466</v>
      </c>
      <c r="E53" t="s">
        <v>1746</v>
      </c>
      <c r="F53" t="s">
        <v>154</v>
      </c>
      <c r="G53">
        <v>2804.4</v>
      </c>
      <c r="H53">
        <v>2863.76</v>
      </c>
      <c r="I53">
        <v>0</v>
      </c>
      <c r="J53">
        <v>0</v>
      </c>
      <c r="K53" t="s">
        <v>1938</v>
      </c>
      <c r="M53" s="74">
        <v>59.360000000000127</v>
      </c>
      <c r="N53" s="74">
        <v>0</v>
      </c>
    </row>
    <row r="54" spans="1:14">
      <c r="A54">
        <v>483</v>
      </c>
      <c r="B54" t="s">
        <v>420</v>
      </c>
      <c r="C54" t="s">
        <v>1957</v>
      </c>
      <c r="D54" t="s">
        <v>1468</v>
      </c>
      <c r="E54" t="s">
        <v>1746</v>
      </c>
      <c r="F54" t="s">
        <v>154</v>
      </c>
      <c r="G54">
        <v>2812.66</v>
      </c>
      <c r="H54">
        <v>2878</v>
      </c>
      <c r="I54">
        <v>3190</v>
      </c>
      <c r="J54">
        <v>3210.4</v>
      </c>
      <c r="K54" t="s">
        <v>1938</v>
      </c>
      <c r="L54" t="s">
        <v>1938</v>
      </c>
      <c r="M54" s="74">
        <v>65.340000000000146</v>
      </c>
      <c r="N54" s="74">
        <v>20.400000000000091</v>
      </c>
    </row>
    <row r="55" spans="1:14">
      <c r="A55">
        <v>484</v>
      </c>
      <c r="B55" t="s">
        <v>420</v>
      </c>
      <c r="C55" t="s">
        <v>1957</v>
      </c>
      <c r="D55">
        <v>0</v>
      </c>
      <c r="E55" t="s">
        <v>1746</v>
      </c>
      <c r="F55" t="s">
        <v>154</v>
      </c>
      <c r="G55">
        <v>3125</v>
      </c>
      <c r="H55">
        <v>3170</v>
      </c>
      <c r="I55">
        <v>0</v>
      </c>
      <c r="J55">
        <v>0</v>
      </c>
      <c r="K55" t="s">
        <v>1938</v>
      </c>
      <c r="M55" s="74">
        <v>45</v>
      </c>
      <c r="N55" s="74">
        <v>0</v>
      </c>
    </row>
    <row r="56" spans="1:14">
      <c r="A56">
        <v>485</v>
      </c>
      <c r="B56" t="s">
        <v>1470</v>
      </c>
      <c r="C56" t="s">
        <v>1957</v>
      </c>
      <c r="D56" t="s">
        <v>1471</v>
      </c>
      <c r="E56" t="s">
        <v>1746</v>
      </c>
      <c r="F56" t="s">
        <v>154</v>
      </c>
      <c r="G56">
        <v>2918.07</v>
      </c>
      <c r="H56">
        <v>3094.06</v>
      </c>
      <c r="I56">
        <v>2867.53</v>
      </c>
      <c r="J56">
        <v>3208.75</v>
      </c>
      <c r="K56" t="s">
        <v>1938</v>
      </c>
      <c r="L56" t="s">
        <v>1938</v>
      </c>
      <c r="M56" s="74">
        <v>175.98999999999978</v>
      </c>
      <c r="N56" s="74">
        <v>341.2199999999998</v>
      </c>
    </row>
    <row r="57" spans="1:14">
      <c r="A57">
        <v>486</v>
      </c>
      <c r="B57" t="s">
        <v>1473</v>
      </c>
      <c r="C57" t="s">
        <v>1957</v>
      </c>
      <c r="D57" t="s">
        <v>1471</v>
      </c>
      <c r="E57" t="s">
        <v>1746</v>
      </c>
      <c r="F57" t="s">
        <v>154</v>
      </c>
      <c r="G57">
        <v>0</v>
      </c>
      <c r="H57">
        <v>0</v>
      </c>
      <c r="I57">
        <v>3236.19</v>
      </c>
      <c r="J57">
        <v>3596.7</v>
      </c>
      <c r="K57" t="s">
        <v>1938</v>
      </c>
      <c r="L57" t="s">
        <v>1938</v>
      </c>
      <c r="M57" s="74">
        <v>0</v>
      </c>
      <c r="N57" s="74">
        <v>360.50999999999976</v>
      </c>
    </row>
    <row r="58" spans="1:14">
      <c r="A58">
        <v>487</v>
      </c>
      <c r="B58" t="s">
        <v>419</v>
      </c>
      <c r="C58" t="s">
        <v>1957</v>
      </c>
      <c r="D58" t="s">
        <v>1475</v>
      </c>
      <c r="E58" t="s">
        <v>1746</v>
      </c>
      <c r="F58" t="s">
        <v>154</v>
      </c>
      <c r="G58">
        <v>3170</v>
      </c>
      <c r="H58">
        <v>3889.2</v>
      </c>
      <c r="I58">
        <v>3210.4</v>
      </c>
      <c r="J58">
        <v>3279.25</v>
      </c>
      <c r="K58" t="s">
        <v>1938</v>
      </c>
      <c r="L58" t="s">
        <v>1938</v>
      </c>
      <c r="M58" s="74">
        <v>719.19999999999982</v>
      </c>
      <c r="N58" s="74">
        <v>68.849999999999909</v>
      </c>
    </row>
    <row r="59" spans="1:14">
      <c r="A59">
        <v>488</v>
      </c>
      <c r="B59" t="s">
        <v>1477</v>
      </c>
      <c r="C59" t="s">
        <v>1957</v>
      </c>
      <c r="D59" t="s">
        <v>1478</v>
      </c>
      <c r="E59" t="s">
        <v>1746</v>
      </c>
      <c r="F59" t="s">
        <v>154</v>
      </c>
      <c r="G59">
        <v>0</v>
      </c>
      <c r="H59">
        <v>0</v>
      </c>
      <c r="I59">
        <v>3596.96</v>
      </c>
      <c r="J59">
        <v>3692.04</v>
      </c>
      <c r="K59" t="s">
        <v>1938</v>
      </c>
      <c r="M59" s="74">
        <v>0</v>
      </c>
      <c r="N59" s="74">
        <v>95.079999999999927</v>
      </c>
    </row>
    <row r="60" spans="1:14">
      <c r="A60">
        <v>489</v>
      </c>
      <c r="B60" t="s">
        <v>174</v>
      </c>
      <c r="C60" t="s">
        <v>1957</v>
      </c>
      <c r="D60" t="s">
        <v>1480</v>
      </c>
      <c r="E60" t="s">
        <v>186</v>
      </c>
      <c r="F60" t="s">
        <v>154</v>
      </c>
      <c r="G60">
        <v>3932.25</v>
      </c>
      <c r="H60">
        <v>4016</v>
      </c>
      <c r="I60">
        <v>3694.68</v>
      </c>
      <c r="J60">
        <v>4071.64</v>
      </c>
      <c r="K60" t="s">
        <v>1938</v>
      </c>
      <c r="L60" t="s">
        <v>1938</v>
      </c>
      <c r="M60" s="74">
        <v>83.75</v>
      </c>
      <c r="N60" s="74">
        <v>376.96000000000004</v>
      </c>
    </row>
    <row r="61" spans="1:14">
      <c r="A61">
        <v>490</v>
      </c>
      <c r="B61" t="s">
        <v>174</v>
      </c>
      <c r="C61" t="s">
        <v>1957</v>
      </c>
      <c r="D61">
        <v>0</v>
      </c>
      <c r="E61" t="s">
        <v>186</v>
      </c>
      <c r="F61" t="s">
        <v>154</v>
      </c>
      <c r="G61">
        <v>0</v>
      </c>
      <c r="H61">
        <v>0</v>
      </c>
      <c r="I61">
        <v>4231</v>
      </c>
      <c r="J61">
        <v>4340.6000000000004</v>
      </c>
      <c r="K61" t="s">
        <v>1938</v>
      </c>
      <c r="M61" s="74">
        <v>0</v>
      </c>
      <c r="N61" s="74">
        <v>109.60000000000036</v>
      </c>
    </row>
    <row r="62" spans="1:14">
      <c r="A62">
        <v>491</v>
      </c>
      <c r="B62" t="s">
        <v>184</v>
      </c>
      <c r="C62" t="s">
        <v>1957</v>
      </c>
      <c r="D62" t="s">
        <v>1482</v>
      </c>
      <c r="E62" t="s">
        <v>53</v>
      </c>
      <c r="F62" t="s">
        <v>154</v>
      </c>
      <c r="G62">
        <v>3941.84</v>
      </c>
      <c r="H62">
        <v>4156.3999999999996</v>
      </c>
      <c r="I62">
        <v>4106.68</v>
      </c>
      <c r="J62">
        <v>4156.2299999999996</v>
      </c>
      <c r="K62" t="s">
        <v>1938</v>
      </c>
      <c r="L62" t="s">
        <v>1938</v>
      </c>
      <c r="M62" s="74">
        <v>214.55999999999949</v>
      </c>
      <c r="N62" s="74">
        <v>49.549999999999272</v>
      </c>
    </row>
    <row r="63" spans="1:14">
      <c r="A63">
        <v>492</v>
      </c>
      <c r="B63" t="s">
        <v>1484</v>
      </c>
      <c r="C63" t="s">
        <v>1957</v>
      </c>
      <c r="D63" t="s">
        <v>1485</v>
      </c>
      <c r="E63" t="s">
        <v>1746</v>
      </c>
      <c r="F63" t="s">
        <v>154</v>
      </c>
      <c r="G63">
        <v>4156.3999999999996</v>
      </c>
      <c r="H63">
        <v>4552.05</v>
      </c>
      <c r="I63">
        <v>4156.2299999999996</v>
      </c>
      <c r="J63">
        <v>4505</v>
      </c>
      <c r="K63" t="s">
        <v>1938</v>
      </c>
      <c r="M63" s="74">
        <v>395.65000000000055</v>
      </c>
      <c r="N63" s="74">
        <v>348.77000000000044</v>
      </c>
    </row>
    <row r="64" spans="1:14">
      <c r="A64">
        <v>493</v>
      </c>
      <c r="B64" t="s">
        <v>196</v>
      </c>
      <c r="C64" t="s">
        <v>1957</v>
      </c>
      <c r="D64" t="s">
        <v>1487</v>
      </c>
      <c r="E64" t="s">
        <v>1746</v>
      </c>
      <c r="F64" t="s">
        <v>154</v>
      </c>
      <c r="G64">
        <v>4557.95</v>
      </c>
      <c r="H64">
        <v>4629.45</v>
      </c>
      <c r="I64">
        <v>4340.6000000000004</v>
      </c>
      <c r="J64">
        <v>4647.2</v>
      </c>
      <c r="K64" t="s">
        <v>1938</v>
      </c>
      <c r="L64" t="s">
        <v>1938</v>
      </c>
      <c r="M64" s="74">
        <v>71.5</v>
      </c>
      <c r="N64" s="74">
        <v>306.59999999999945</v>
      </c>
    </row>
    <row r="65" spans="1:14">
      <c r="A65">
        <v>494</v>
      </c>
      <c r="B65" t="s">
        <v>196</v>
      </c>
      <c r="C65" t="s">
        <v>1957</v>
      </c>
      <c r="D65">
        <v>0</v>
      </c>
      <c r="E65" t="s">
        <v>1746</v>
      </c>
      <c r="F65" t="s">
        <v>154</v>
      </c>
      <c r="G65">
        <v>0</v>
      </c>
      <c r="H65">
        <v>0</v>
      </c>
      <c r="I65">
        <v>0</v>
      </c>
      <c r="J65">
        <v>0</v>
      </c>
      <c r="K65" t="s">
        <v>1938</v>
      </c>
      <c r="M65" s="74">
        <v>0</v>
      </c>
      <c r="N65" s="74">
        <v>0</v>
      </c>
    </row>
    <row r="66" spans="1:14">
      <c r="A66">
        <v>495</v>
      </c>
      <c r="B66" t="s">
        <v>1489</v>
      </c>
      <c r="C66" t="s">
        <v>1957</v>
      </c>
      <c r="D66" t="s">
        <v>1490</v>
      </c>
      <c r="E66" t="s">
        <v>1746</v>
      </c>
      <c r="F66" t="s">
        <v>154</v>
      </c>
      <c r="G66">
        <v>0</v>
      </c>
      <c r="H66">
        <v>0</v>
      </c>
      <c r="I66">
        <v>4617.6000000000004</v>
      </c>
      <c r="J66">
        <v>4674.57</v>
      </c>
      <c r="K66" t="s">
        <v>1938</v>
      </c>
      <c r="M66" s="74">
        <v>0</v>
      </c>
      <c r="N66" s="74">
        <v>56.969999999999345</v>
      </c>
    </row>
    <row r="67" spans="1:14">
      <c r="A67">
        <v>496</v>
      </c>
      <c r="B67" t="s">
        <v>193</v>
      </c>
      <c r="C67" t="s">
        <v>1957</v>
      </c>
      <c r="D67" t="s">
        <v>1492</v>
      </c>
      <c r="E67" t="s">
        <v>1904</v>
      </c>
      <c r="F67" t="s">
        <v>154</v>
      </c>
      <c r="G67">
        <v>4629.45</v>
      </c>
      <c r="H67">
        <v>4800.3</v>
      </c>
      <c r="I67">
        <v>4669.37</v>
      </c>
      <c r="J67">
        <v>4856.8500000000004</v>
      </c>
      <c r="K67" t="s">
        <v>1938</v>
      </c>
      <c r="L67" t="s">
        <v>1938</v>
      </c>
      <c r="M67" s="74">
        <v>170.85000000000036</v>
      </c>
      <c r="N67" s="74">
        <v>187.48000000000047</v>
      </c>
    </row>
    <row r="68" spans="1:14">
      <c r="A68">
        <v>497</v>
      </c>
      <c r="B68" t="s">
        <v>194</v>
      </c>
      <c r="C68" t="s">
        <v>1957</v>
      </c>
      <c r="D68" t="s">
        <v>1494</v>
      </c>
      <c r="E68" t="s">
        <v>20</v>
      </c>
      <c r="F68" t="s">
        <v>154</v>
      </c>
      <c r="G68">
        <v>4776.2</v>
      </c>
      <c r="H68">
        <v>4853.17</v>
      </c>
      <c r="I68">
        <v>0</v>
      </c>
      <c r="J68">
        <v>0</v>
      </c>
      <c r="K68" t="s">
        <v>1938</v>
      </c>
      <c r="M68" s="74">
        <v>76.970000000000255</v>
      </c>
      <c r="N68" s="74">
        <v>0</v>
      </c>
    </row>
    <row r="69" spans="1:14">
      <c r="A69">
        <v>498</v>
      </c>
      <c r="B69" t="s">
        <v>1496</v>
      </c>
      <c r="C69" t="s">
        <v>1957</v>
      </c>
      <c r="D69" t="s">
        <v>1497</v>
      </c>
      <c r="E69" t="s">
        <v>1746</v>
      </c>
      <c r="F69" t="s">
        <v>154</v>
      </c>
      <c r="G69">
        <v>4853.17</v>
      </c>
      <c r="H69">
        <v>5064.8900000000003</v>
      </c>
      <c r="I69">
        <v>0</v>
      </c>
      <c r="J69">
        <v>0</v>
      </c>
      <c r="K69" t="s">
        <v>1938</v>
      </c>
      <c r="M69" s="74">
        <v>211.72000000000025</v>
      </c>
      <c r="N69" s="74">
        <v>0</v>
      </c>
    </row>
    <row r="70" spans="1:14">
      <c r="A70">
        <v>499</v>
      </c>
      <c r="B70" t="s">
        <v>189</v>
      </c>
      <c r="C70" t="s">
        <v>1957</v>
      </c>
      <c r="D70" t="s">
        <v>1499</v>
      </c>
      <c r="E70" t="s">
        <v>85</v>
      </c>
      <c r="F70" t="s">
        <v>154</v>
      </c>
      <c r="G70">
        <v>5265.98</v>
      </c>
      <c r="H70">
        <v>5467.4</v>
      </c>
      <c r="I70">
        <v>5119.05</v>
      </c>
      <c r="J70">
        <v>5511.3</v>
      </c>
      <c r="K70" t="s">
        <v>1938</v>
      </c>
      <c r="L70" t="s">
        <v>1938</v>
      </c>
      <c r="M70" s="74">
        <v>201.42000000000007</v>
      </c>
      <c r="N70" s="74">
        <v>392.25</v>
      </c>
    </row>
    <row r="71" spans="1:14">
      <c r="A71">
        <v>500</v>
      </c>
      <c r="B71" t="s">
        <v>1501</v>
      </c>
      <c r="C71" t="s">
        <v>1957</v>
      </c>
      <c r="D71" t="s">
        <v>1502</v>
      </c>
      <c r="E71" t="s">
        <v>1746</v>
      </c>
      <c r="F71" t="s">
        <v>154</v>
      </c>
      <c r="G71">
        <v>5150.3500000000004</v>
      </c>
      <c r="H71">
        <v>5220</v>
      </c>
      <c r="I71">
        <v>5511.3</v>
      </c>
      <c r="J71">
        <v>6001.75</v>
      </c>
      <c r="K71" t="s">
        <v>1938</v>
      </c>
      <c r="M71" s="74">
        <v>69.649999999999636</v>
      </c>
      <c r="N71" s="74">
        <v>490.44999999999982</v>
      </c>
    </row>
    <row r="72" spans="1:14">
      <c r="A72">
        <v>501</v>
      </c>
      <c r="B72" t="s">
        <v>1501</v>
      </c>
      <c r="C72" t="s">
        <v>1957</v>
      </c>
      <c r="D72">
        <v>0</v>
      </c>
      <c r="E72" t="s">
        <v>1746</v>
      </c>
      <c r="F72" t="s">
        <v>154</v>
      </c>
      <c r="G72">
        <v>5467.4</v>
      </c>
      <c r="H72">
        <v>5953.9</v>
      </c>
      <c r="I72">
        <v>0</v>
      </c>
      <c r="J72">
        <v>0</v>
      </c>
      <c r="K72" t="s">
        <v>1938</v>
      </c>
      <c r="M72" s="74">
        <v>486.5</v>
      </c>
      <c r="N72" s="74">
        <v>0</v>
      </c>
    </row>
    <row r="73" spans="1:14">
      <c r="A73">
        <v>502</v>
      </c>
      <c r="B73" t="s">
        <v>418</v>
      </c>
      <c r="C73" t="s">
        <v>1957</v>
      </c>
      <c r="D73" t="s">
        <v>1504</v>
      </c>
      <c r="E73" t="s">
        <v>1746</v>
      </c>
      <c r="F73" t="s">
        <v>154</v>
      </c>
      <c r="G73">
        <v>0</v>
      </c>
      <c r="H73">
        <v>0</v>
      </c>
      <c r="I73">
        <v>5972</v>
      </c>
      <c r="J73">
        <v>6278</v>
      </c>
      <c r="K73" t="s">
        <v>1938</v>
      </c>
      <c r="M73" s="74">
        <v>0</v>
      </c>
      <c r="N73" s="74">
        <v>306</v>
      </c>
    </row>
    <row r="74" spans="1:14">
      <c r="A74">
        <v>503</v>
      </c>
      <c r="B74" t="s">
        <v>1506</v>
      </c>
      <c r="C74" t="s">
        <v>1957</v>
      </c>
      <c r="D74" t="s">
        <v>1507</v>
      </c>
      <c r="E74" t="s">
        <v>1746</v>
      </c>
      <c r="F74" t="s">
        <v>154</v>
      </c>
      <c r="G74">
        <v>5925</v>
      </c>
      <c r="H74">
        <v>6280</v>
      </c>
      <c r="I74">
        <v>0</v>
      </c>
      <c r="J74">
        <v>0</v>
      </c>
      <c r="K74" t="s">
        <v>1938</v>
      </c>
      <c r="L74" t="s">
        <v>1938</v>
      </c>
      <c r="M74" s="74">
        <v>355</v>
      </c>
      <c r="N74" s="74">
        <v>0</v>
      </c>
    </row>
    <row r="75" spans="1:14">
      <c r="A75">
        <v>504</v>
      </c>
      <c r="B75" t="s">
        <v>417</v>
      </c>
      <c r="C75" t="s">
        <v>1957</v>
      </c>
      <c r="D75" t="s">
        <v>1509</v>
      </c>
      <c r="E75" t="s">
        <v>1746</v>
      </c>
      <c r="F75" t="s">
        <v>154</v>
      </c>
      <c r="G75">
        <v>6280</v>
      </c>
      <c r="H75">
        <v>6376.45</v>
      </c>
      <c r="I75">
        <v>6981</v>
      </c>
      <c r="J75">
        <v>6415.96</v>
      </c>
      <c r="K75" t="s">
        <v>1938</v>
      </c>
      <c r="L75" t="s">
        <v>1938</v>
      </c>
      <c r="M75" s="74">
        <v>96.449999999999818</v>
      </c>
      <c r="N75" s="74">
        <v>-565.04</v>
      </c>
    </row>
    <row r="76" spans="1:14">
      <c r="A76">
        <v>505</v>
      </c>
      <c r="B76" t="s">
        <v>187</v>
      </c>
      <c r="C76" t="s">
        <v>1957</v>
      </c>
      <c r="D76" t="s">
        <v>1511</v>
      </c>
      <c r="E76" t="s">
        <v>1904</v>
      </c>
      <c r="F76" t="s">
        <v>154</v>
      </c>
      <c r="G76">
        <v>6450</v>
      </c>
      <c r="H76">
        <v>6624.72</v>
      </c>
      <c r="I76">
        <v>6409.7</v>
      </c>
      <c r="J76">
        <v>6615.9</v>
      </c>
      <c r="K76" t="s">
        <v>1938</v>
      </c>
      <c r="L76" t="s">
        <v>1938</v>
      </c>
      <c r="M76" s="74">
        <v>174.72000000000025</v>
      </c>
      <c r="N76" s="74">
        <v>206.19999999999982</v>
      </c>
    </row>
    <row r="77" spans="1:14">
      <c r="A77">
        <v>506</v>
      </c>
      <c r="B77" t="s">
        <v>1512</v>
      </c>
      <c r="C77" t="s">
        <v>1957</v>
      </c>
      <c r="D77" t="s">
        <v>1513</v>
      </c>
      <c r="E77" t="s">
        <v>1746</v>
      </c>
      <c r="F77" t="s">
        <v>154</v>
      </c>
      <c r="G77">
        <v>0</v>
      </c>
      <c r="H77">
        <v>0</v>
      </c>
      <c r="I77">
        <v>6578.65</v>
      </c>
      <c r="J77">
        <v>6604.85</v>
      </c>
      <c r="K77" t="s">
        <v>1938</v>
      </c>
      <c r="M77" s="74">
        <v>0</v>
      </c>
      <c r="N77" s="74">
        <v>26.200000000000728</v>
      </c>
    </row>
    <row r="78" spans="1:14">
      <c r="A78">
        <v>507</v>
      </c>
      <c r="B78" t="s">
        <v>192</v>
      </c>
      <c r="C78" t="s">
        <v>1957</v>
      </c>
      <c r="D78" t="s">
        <v>1515</v>
      </c>
      <c r="E78" t="s">
        <v>53</v>
      </c>
      <c r="F78" t="s">
        <v>154</v>
      </c>
      <c r="G78">
        <v>6604.85</v>
      </c>
      <c r="H78">
        <v>6892.65</v>
      </c>
      <c r="I78">
        <v>0</v>
      </c>
      <c r="J78">
        <v>0</v>
      </c>
      <c r="K78" t="s">
        <v>1938</v>
      </c>
      <c r="M78" s="74">
        <v>287.79999999999927</v>
      </c>
      <c r="N78" s="74">
        <v>0</v>
      </c>
    </row>
    <row r="79" spans="1:14">
      <c r="A79">
        <v>508</v>
      </c>
      <c r="B79" t="s">
        <v>201</v>
      </c>
      <c r="C79" t="s">
        <v>1957</v>
      </c>
      <c r="D79" t="s">
        <v>1516</v>
      </c>
      <c r="E79" t="s">
        <v>1746</v>
      </c>
      <c r="F79" t="s">
        <v>154</v>
      </c>
      <c r="G79">
        <v>0</v>
      </c>
      <c r="H79">
        <v>0</v>
      </c>
      <c r="I79">
        <v>6624.72</v>
      </c>
      <c r="J79">
        <v>6851.5</v>
      </c>
      <c r="K79" t="s">
        <v>1938</v>
      </c>
      <c r="M79" s="74">
        <v>0</v>
      </c>
      <c r="N79" s="74">
        <v>226.77999999999975</v>
      </c>
    </row>
    <row r="80" spans="1:14">
      <c r="A80">
        <v>509</v>
      </c>
      <c r="B80" t="s">
        <v>190</v>
      </c>
      <c r="C80" t="s">
        <v>1957</v>
      </c>
      <c r="D80" t="s">
        <v>1518</v>
      </c>
      <c r="E80" t="s">
        <v>53</v>
      </c>
      <c r="F80" t="s">
        <v>154</v>
      </c>
      <c r="G80">
        <v>0</v>
      </c>
      <c r="H80">
        <v>0</v>
      </c>
      <c r="I80">
        <v>6851.5</v>
      </c>
      <c r="J80">
        <v>6993.29</v>
      </c>
      <c r="K80" t="s">
        <v>1938</v>
      </c>
      <c r="M80" s="74">
        <v>0</v>
      </c>
      <c r="N80" s="74">
        <v>141.78999999999996</v>
      </c>
    </row>
    <row r="81" spans="1:14">
      <c r="A81">
        <v>510</v>
      </c>
      <c r="B81" t="s">
        <v>1520</v>
      </c>
      <c r="C81" t="s">
        <v>1957</v>
      </c>
      <c r="D81" t="s">
        <v>1521</v>
      </c>
      <c r="E81" t="s">
        <v>1746</v>
      </c>
      <c r="F81" t="s">
        <v>154</v>
      </c>
      <c r="G81">
        <v>6925</v>
      </c>
      <c r="H81">
        <v>6953.92</v>
      </c>
      <c r="I81">
        <v>0</v>
      </c>
      <c r="J81">
        <v>0</v>
      </c>
      <c r="K81" t="s">
        <v>1938</v>
      </c>
      <c r="M81" s="74">
        <v>28.920000000000073</v>
      </c>
      <c r="N81" s="74">
        <v>0</v>
      </c>
    </row>
    <row r="82" spans="1:14">
      <c r="A82">
        <v>511</v>
      </c>
      <c r="B82" t="s">
        <v>1523</v>
      </c>
      <c r="C82" t="s">
        <v>1957</v>
      </c>
      <c r="D82" t="s">
        <v>1524</v>
      </c>
      <c r="E82" t="s">
        <v>1746</v>
      </c>
      <c r="F82" t="s">
        <v>154</v>
      </c>
      <c r="G82">
        <v>0</v>
      </c>
      <c r="H82">
        <v>0</v>
      </c>
      <c r="I82">
        <v>0</v>
      </c>
      <c r="J82">
        <v>110</v>
      </c>
      <c r="K82" t="s">
        <v>1938</v>
      </c>
      <c r="L82" t="s">
        <v>1938</v>
      </c>
      <c r="M82" s="74">
        <v>0</v>
      </c>
      <c r="N82" s="74">
        <v>110</v>
      </c>
    </row>
    <row r="83" spans="1:14">
      <c r="A83">
        <v>512</v>
      </c>
      <c r="B83" t="s">
        <v>1523</v>
      </c>
      <c r="C83" t="s">
        <v>1957</v>
      </c>
      <c r="D83">
        <v>0</v>
      </c>
      <c r="E83" t="s">
        <v>1746</v>
      </c>
      <c r="F83" t="s">
        <v>154</v>
      </c>
      <c r="G83">
        <v>0</v>
      </c>
      <c r="H83">
        <v>0</v>
      </c>
      <c r="I83">
        <v>7004.3</v>
      </c>
      <c r="J83">
        <v>7050.15</v>
      </c>
      <c r="K83" t="s">
        <v>1938</v>
      </c>
      <c r="M83" s="74">
        <v>0</v>
      </c>
      <c r="N83" s="74">
        <v>45.849999999999454</v>
      </c>
    </row>
    <row r="84" spans="1:14">
      <c r="A84">
        <v>513</v>
      </c>
      <c r="B84" t="s">
        <v>1526</v>
      </c>
      <c r="C84" t="s">
        <v>1957</v>
      </c>
      <c r="D84" t="s">
        <v>1524</v>
      </c>
      <c r="E84" t="s">
        <v>1746</v>
      </c>
      <c r="F84" t="s">
        <v>154</v>
      </c>
      <c r="G84">
        <v>0</v>
      </c>
      <c r="H84">
        <v>243.98</v>
      </c>
      <c r="I84">
        <v>7129.79</v>
      </c>
      <c r="J84">
        <v>7390.07</v>
      </c>
      <c r="K84" t="s">
        <v>1938</v>
      </c>
      <c r="L84" t="s">
        <v>1938</v>
      </c>
      <c r="M84" s="74">
        <v>243.98</v>
      </c>
      <c r="N84" s="74">
        <v>260.27999999999975</v>
      </c>
    </row>
    <row r="85" spans="1:14">
      <c r="A85">
        <v>514</v>
      </c>
      <c r="B85" t="s">
        <v>199</v>
      </c>
      <c r="C85" t="s">
        <v>1957</v>
      </c>
      <c r="D85" t="s">
        <v>1528</v>
      </c>
      <c r="E85" t="s">
        <v>0</v>
      </c>
      <c r="F85" t="s">
        <v>154</v>
      </c>
      <c r="G85">
        <v>6978.8</v>
      </c>
      <c r="H85">
        <v>7335.33</v>
      </c>
      <c r="I85">
        <v>0</v>
      </c>
      <c r="J85">
        <v>0</v>
      </c>
      <c r="K85" t="s">
        <v>1938</v>
      </c>
      <c r="M85" s="74">
        <v>356.52999999999975</v>
      </c>
      <c r="N85" s="74">
        <v>0</v>
      </c>
    </row>
    <row r="86" spans="1:14">
      <c r="A86" s="72" t="s">
        <v>1902</v>
      </c>
      <c r="B86" s="72"/>
      <c r="C86" s="72"/>
      <c r="D86" s="72"/>
      <c r="E86" s="72"/>
      <c r="F86" s="72"/>
      <c r="G86" s="72"/>
      <c r="H86" s="72"/>
      <c r="I86" s="72"/>
      <c r="J86" s="72"/>
      <c r="K86" s="72"/>
      <c r="L86" s="72"/>
      <c r="M86" s="74">
        <v>8011.3099999999995</v>
      </c>
      <c r="N86" s="74">
        <v>7347.2999999999993</v>
      </c>
    </row>
  </sheetData>
  <mergeCells count="5">
    <mergeCell ref="A1:G1"/>
    <mergeCell ref="A2:G2"/>
    <mergeCell ref="A4:B4"/>
    <mergeCell ref="E4:F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638C-84D5-4F0C-8848-4E05B48E24DB}">
  <dimension ref="A1:O96"/>
  <sheetViews>
    <sheetView topLeftCell="D11" workbookViewId="0">
      <selection activeCell="M22" sqref="M22"/>
    </sheetView>
  </sheetViews>
  <sheetFormatPr baseColWidth="10" defaultColWidth="11.42578125" defaultRowHeight="12.75"/>
  <cols>
    <col min="1" max="1" width="10.7109375" customWidth="1"/>
    <col min="2" max="2" width="22.42578125" customWidth="1"/>
    <col min="3" max="3" width="15.85546875" customWidth="1"/>
    <col min="4" max="4" width="38.85546875" customWidth="1"/>
    <col min="5" max="5" width="20" customWidth="1"/>
    <col min="6" max="6" width="14.85546875" customWidth="1"/>
    <col min="7" max="9" width="17.85546875" customWidth="1"/>
    <col min="10" max="11" width="13.5703125" customWidth="1"/>
    <col min="12" max="12" width="6.42578125" bestFit="1" customWidth="1"/>
    <col min="13" max="13" width="29.42578125" bestFit="1" customWidth="1"/>
    <col min="14" max="14" width="30.140625" bestFit="1" customWidth="1"/>
  </cols>
  <sheetData>
    <row r="1" spans="1:11">
      <c r="A1" s="356" t="s">
        <v>1950</v>
      </c>
      <c r="B1" s="357"/>
      <c r="C1" s="357"/>
      <c r="D1" s="357"/>
      <c r="E1" s="357"/>
      <c r="F1" s="357"/>
      <c r="G1" s="358"/>
    </row>
    <row r="2" spans="1:11">
      <c r="A2" s="356" t="s">
        <v>1951</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1952</v>
      </c>
      <c r="B5" s="359"/>
      <c r="C5" s="53">
        <f>COUNTA(E27:E95)</f>
        <v>69</v>
      </c>
      <c r="E5" s="50" t="e">
        <f>#REF!</f>
        <v>#REF!</v>
      </c>
      <c r="F5" s="150" t="e">
        <f>#REF!+1</f>
        <v>#REF!</v>
      </c>
      <c r="H5" s="59">
        <v>58</v>
      </c>
      <c r="I5" s="149" t="e">
        <f>H5/(F18-F16)</f>
        <v>#REF!</v>
      </c>
    </row>
    <row r="6" spans="1:11" ht="25.5">
      <c r="A6" s="216"/>
      <c r="B6" s="216"/>
      <c r="C6" s="45"/>
      <c r="E6" s="50" t="e">
        <f>#REF!</f>
        <v>#REF!</v>
      </c>
      <c r="F6" s="150" t="e">
        <f>#REF!</f>
        <v>#REF!</v>
      </c>
      <c r="H6" s="56" t="s">
        <v>1929</v>
      </c>
      <c r="I6" s="56" t="s">
        <v>1930</v>
      </c>
      <c r="K6" s="66"/>
    </row>
    <row r="7" spans="1:11" ht="15.75">
      <c r="A7" s="216"/>
      <c r="B7" s="216"/>
      <c r="C7" s="45"/>
      <c r="E7" s="50" t="e">
        <f>#REF!</f>
        <v>#REF!</v>
      </c>
      <c r="F7" s="150" t="e">
        <f>#REF!</f>
        <v>#REF!</v>
      </c>
      <c r="H7" s="57">
        <f>SUMIF($K$27:$K$95,"Si",M27:M95)</f>
        <v>12767.369999999981</v>
      </c>
      <c r="I7" s="57">
        <f>SUMIF($K$27:$K$95,"Si",N27:N95)</f>
        <v>18254.779999999984</v>
      </c>
      <c r="J7" s="57">
        <f>SUMIF($L$27:$L$95,"Si",M27:M95)</f>
        <v>9310.9099999999889</v>
      </c>
      <c r="K7" s="57">
        <f>SUMIF($L$27:$L$95,"Si",N27:N95)</f>
        <v>8853.0900000000111</v>
      </c>
    </row>
    <row r="8" spans="1:11">
      <c r="A8" s="216"/>
      <c r="B8" s="216"/>
      <c r="C8" s="45"/>
      <c r="E8" s="50" t="e">
        <f>#REF!</f>
        <v>#REF!</v>
      </c>
      <c r="F8" s="150" t="e">
        <f>#REF!</f>
        <v>#REF!</v>
      </c>
      <c r="H8">
        <f>H7/M96</f>
        <v>0.93702854525892099</v>
      </c>
      <c r="I8">
        <f>I7/N96</f>
        <v>0.99210059928924388</v>
      </c>
      <c r="J8">
        <f>J7/M96</f>
        <v>0.68335048270213383</v>
      </c>
      <c r="K8">
        <f>K7/N96</f>
        <v>0.48114279627372286</v>
      </c>
    </row>
    <row r="9" spans="1:11">
      <c r="A9" s="216"/>
      <c r="B9" s="216"/>
      <c r="C9" s="45"/>
      <c r="E9" s="50" t="e">
        <f>#REF!</f>
        <v>#REF!</v>
      </c>
      <c r="F9" s="150" t="e">
        <f>#REF!</f>
        <v>#REF!</v>
      </c>
    </row>
    <row r="10" spans="1:11">
      <c r="A10" s="216"/>
      <c r="B10" s="216"/>
      <c r="C10" s="45"/>
      <c r="E10" s="50" t="e">
        <f>#REF!</f>
        <v>#REF!</v>
      </c>
      <c r="F10" s="150" t="e">
        <f>#REF!</f>
        <v>#REF!</v>
      </c>
    </row>
    <row r="11" spans="1:11" ht="25.5">
      <c r="A11" s="216"/>
      <c r="B11" s="216"/>
      <c r="C11" s="45"/>
      <c r="E11" s="50" t="e">
        <f>#REF!</f>
        <v>#REF!</v>
      </c>
      <c r="F11" s="150" t="e">
        <f>#REF!</f>
        <v>#REF!</v>
      </c>
      <c r="H11" s="62" t="s">
        <v>1931</v>
      </c>
      <c r="I11" s="62"/>
    </row>
    <row r="12" spans="1:11" ht="15.75">
      <c r="A12" s="216"/>
      <c r="B12" s="216"/>
      <c r="C12" s="45"/>
      <c r="E12" s="50" t="e">
        <f>#REF!</f>
        <v>#REF!</v>
      </c>
      <c r="F12" s="150" t="e">
        <f>#REF!</f>
        <v>#REF!</v>
      </c>
      <c r="H12" s="63">
        <f>C5-H5</f>
        <v>11</v>
      </c>
      <c r="I12" s="63"/>
    </row>
    <row r="13" spans="1:11" ht="38.25">
      <c r="A13" s="216"/>
      <c r="B13" s="216"/>
      <c r="C13" s="45"/>
      <c r="E13" s="50" t="e">
        <f>#REF!</f>
        <v>#REF!</v>
      </c>
      <c r="F13" s="150" t="e">
        <f>#REF!</f>
        <v>#REF!</v>
      </c>
      <c r="H13" s="61" t="s">
        <v>1932</v>
      </c>
      <c r="I13" s="61" t="s">
        <v>1933</v>
      </c>
      <c r="K13" s="66"/>
    </row>
    <row r="14" spans="1:11" ht="15.75">
      <c r="A14" s="216"/>
      <c r="B14" s="216"/>
      <c r="C14" s="45"/>
      <c r="E14" s="50" t="e">
        <f>#REF!</f>
        <v>#REF!</v>
      </c>
      <c r="F14" s="150" t="e">
        <f>#REF!</f>
        <v>#REF!</v>
      </c>
      <c r="H14" s="57">
        <f>SUMIF($K$27:$K$95,"No",M27:M95)</f>
        <v>858.01000000000204</v>
      </c>
      <c r="I14" s="57">
        <f>SUMIF($K$27:$K$95,"No",N27:N95)</f>
        <v>128.55000000000291</v>
      </c>
      <c r="J14" s="57">
        <f>SUMIF($L$27:$L$95,"",M27:M95)</f>
        <v>4314.4699999999939</v>
      </c>
      <c r="K14" s="57">
        <f>SUMIF($L$27:$L$95,"",N27:N95)</f>
        <v>9547.039999999979</v>
      </c>
    </row>
    <row r="15" spans="1:11">
      <c r="A15" s="216"/>
      <c r="B15" s="216"/>
      <c r="C15" s="45"/>
      <c r="E15" s="50" t="e">
        <f>#REF!</f>
        <v>#REF!</v>
      </c>
      <c r="F15" s="150" t="e">
        <f>#REF!-1</f>
        <v>#REF!</v>
      </c>
      <c r="H15" s="67">
        <f>1-H8</f>
        <v>6.2971454741079014E-2</v>
      </c>
      <c r="I15" s="67">
        <f>1-I8</f>
        <v>7.8994007107561215E-3</v>
      </c>
      <c r="J15" s="67">
        <f>1-J8</f>
        <v>0.31664951729786617</v>
      </c>
      <c r="K15" s="67">
        <f>1-K8</f>
        <v>0.51885720372627708</v>
      </c>
    </row>
    <row r="16" spans="1:11">
      <c r="C16" s="45"/>
      <c r="E16" s="50" t="e">
        <f>#REF!</f>
        <v>#REF!</v>
      </c>
      <c r="F16" s="150" t="e">
        <f>#REF!</f>
        <v>#REF!</v>
      </c>
    </row>
    <row r="17" spans="1:15">
      <c r="E17" s="50" t="e">
        <f>#REF!</f>
        <v>#REF!</v>
      </c>
      <c r="F17" s="50"/>
    </row>
    <row r="18" spans="1:15">
      <c r="E18" s="50" t="s">
        <v>1934</v>
      </c>
      <c r="F18" s="49" t="e">
        <f>SUM(F5:F17)</f>
        <v>#REF!</v>
      </c>
    </row>
    <row r="23" spans="1:15">
      <c r="A23" s="11" t="s">
        <v>3</v>
      </c>
      <c r="B23" t="s">
        <v>205</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515</v>
      </c>
      <c r="B27" t="s">
        <v>215</v>
      </c>
      <c r="C27" t="s">
        <v>1957</v>
      </c>
      <c r="D27" t="s">
        <v>1530</v>
      </c>
      <c r="E27" t="s">
        <v>30</v>
      </c>
      <c r="F27" t="s">
        <v>31</v>
      </c>
      <c r="G27">
        <v>40283.29</v>
      </c>
      <c r="H27">
        <v>40753.26</v>
      </c>
      <c r="I27">
        <v>35968.6</v>
      </c>
      <c r="J27">
        <v>39885.83</v>
      </c>
      <c r="K27" t="s">
        <v>1938</v>
      </c>
      <c r="M27" s="74">
        <v>469.97000000000116</v>
      </c>
      <c r="N27" s="74">
        <v>3917.2300000000032</v>
      </c>
    </row>
    <row r="28" spans="1:15">
      <c r="A28">
        <v>516</v>
      </c>
      <c r="B28" t="s">
        <v>215</v>
      </c>
      <c r="C28" t="s">
        <v>1957</v>
      </c>
      <c r="D28">
        <v>0</v>
      </c>
      <c r="E28" t="s">
        <v>30</v>
      </c>
      <c r="F28" t="s">
        <v>31</v>
      </c>
      <c r="G28">
        <v>0</v>
      </c>
      <c r="H28">
        <v>0</v>
      </c>
      <c r="I28">
        <v>40268.89</v>
      </c>
      <c r="J28">
        <v>40762.75</v>
      </c>
      <c r="K28" t="s">
        <v>1938</v>
      </c>
      <c r="M28" s="74">
        <v>0</v>
      </c>
      <c r="N28" s="74">
        <v>493.86000000000058</v>
      </c>
    </row>
    <row r="29" spans="1:15">
      <c r="A29">
        <v>517</v>
      </c>
      <c r="B29" t="s">
        <v>1532</v>
      </c>
      <c r="C29" t="s">
        <v>1957</v>
      </c>
      <c r="D29" t="s">
        <v>1533</v>
      </c>
      <c r="E29" t="s">
        <v>1746</v>
      </c>
      <c r="F29" t="s">
        <v>31</v>
      </c>
      <c r="G29">
        <v>0</v>
      </c>
      <c r="H29">
        <v>0</v>
      </c>
      <c r="I29">
        <v>40100</v>
      </c>
      <c r="J29">
        <v>40225.050000000003</v>
      </c>
      <c r="K29" t="s">
        <v>1938</v>
      </c>
      <c r="L29" t="s">
        <v>1938</v>
      </c>
      <c r="M29" s="74">
        <v>0</v>
      </c>
      <c r="N29" s="74">
        <v>125.05000000000291</v>
      </c>
    </row>
    <row r="30" spans="1:15">
      <c r="A30">
        <v>518</v>
      </c>
      <c r="B30" t="s">
        <v>1535</v>
      </c>
      <c r="C30" t="s">
        <v>1957</v>
      </c>
      <c r="D30" t="s">
        <v>1536</v>
      </c>
      <c r="E30" t="s">
        <v>1746</v>
      </c>
      <c r="F30" t="s">
        <v>31</v>
      </c>
      <c r="G30">
        <v>40893.89</v>
      </c>
      <c r="H30">
        <v>40931.620000000003</v>
      </c>
      <c r="I30">
        <v>40900</v>
      </c>
      <c r="J30">
        <v>40944.67</v>
      </c>
      <c r="K30" t="s">
        <v>1938</v>
      </c>
      <c r="L30" t="s">
        <v>1938</v>
      </c>
      <c r="M30" s="74">
        <v>37.730000000003201</v>
      </c>
      <c r="N30" s="74">
        <v>44.669999999998254</v>
      </c>
    </row>
    <row r="31" spans="1:15">
      <c r="A31">
        <v>519</v>
      </c>
      <c r="B31" t="s">
        <v>1535</v>
      </c>
      <c r="C31" t="s">
        <v>1957</v>
      </c>
      <c r="D31">
        <v>0</v>
      </c>
      <c r="E31" t="s">
        <v>1746</v>
      </c>
      <c r="F31" t="s">
        <v>31</v>
      </c>
      <c r="G31">
        <v>40970.86</v>
      </c>
      <c r="H31">
        <v>41063.97</v>
      </c>
      <c r="I31">
        <v>40986.480000000003</v>
      </c>
      <c r="J31">
        <v>41054.36</v>
      </c>
      <c r="K31" t="s">
        <v>1938</v>
      </c>
      <c r="M31" s="74">
        <v>93.110000000000582</v>
      </c>
      <c r="N31" s="74">
        <v>67.879999999997381</v>
      </c>
    </row>
    <row r="32" spans="1:15">
      <c r="A32">
        <v>520</v>
      </c>
      <c r="B32" t="s">
        <v>1538</v>
      </c>
      <c r="C32" t="s">
        <v>1957</v>
      </c>
      <c r="D32" t="s">
        <v>1539</v>
      </c>
      <c r="E32" t="s">
        <v>1903</v>
      </c>
      <c r="F32" t="s">
        <v>31</v>
      </c>
      <c r="G32">
        <v>0</v>
      </c>
      <c r="H32">
        <v>0</v>
      </c>
      <c r="I32">
        <v>41163.199999999997</v>
      </c>
      <c r="J32">
        <v>41291.75</v>
      </c>
      <c r="K32" t="s">
        <v>1939</v>
      </c>
      <c r="L32" t="s">
        <v>1938</v>
      </c>
      <c r="M32" s="74">
        <v>0</v>
      </c>
      <c r="N32" s="74">
        <v>128.55000000000291</v>
      </c>
    </row>
    <row r="33" spans="1:14">
      <c r="A33">
        <v>521</v>
      </c>
      <c r="B33" t="s">
        <v>210</v>
      </c>
      <c r="C33" t="s">
        <v>1957</v>
      </c>
      <c r="D33" t="s">
        <v>1540</v>
      </c>
      <c r="E33" t="s">
        <v>0</v>
      </c>
      <c r="F33" t="s">
        <v>31</v>
      </c>
      <c r="G33">
        <v>41063.97</v>
      </c>
      <c r="H33">
        <v>41203.699999999997</v>
      </c>
      <c r="I33">
        <v>41054.36</v>
      </c>
      <c r="J33">
        <v>41196.800000000003</v>
      </c>
      <c r="K33" t="s">
        <v>1938</v>
      </c>
      <c r="M33" s="74">
        <v>139.72999999999593</v>
      </c>
      <c r="N33" s="74">
        <v>142.44000000000233</v>
      </c>
    </row>
    <row r="34" spans="1:14">
      <c r="A34">
        <v>522</v>
      </c>
      <c r="B34" t="s">
        <v>1541</v>
      </c>
      <c r="C34" t="s">
        <v>1957</v>
      </c>
      <c r="D34" t="s">
        <v>1542</v>
      </c>
      <c r="E34" t="s">
        <v>1903</v>
      </c>
      <c r="F34" t="s">
        <v>31</v>
      </c>
      <c r="G34">
        <v>41291.75</v>
      </c>
      <c r="H34">
        <v>41402.25</v>
      </c>
      <c r="I34">
        <v>0</v>
      </c>
      <c r="J34">
        <v>0</v>
      </c>
      <c r="K34" t="s">
        <v>1939</v>
      </c>
      <c r="L34" t="s">
        <v>1938</v>
      </c>
      <c r="M34" s="74">
        <v>110.5</v>
      </c>
      <c r="N34" s="74">
        <v>0</v>
      </c>
    </row>
    <row r="35" spans="1:14">
      <c r="A35">
        <v>523</v>
      </c>
      <c r="B35" t="s">
        <v>1543</v>
      </c>
      <c r="C35" t="s">
        <v>1957</v>
      </c>
      <c r="D35" t="s">
        <v>1544</v>
      </c>
      <c r="E35" t="s">
        <v>1746</v>
      </c>
      <c r="F35" t="s">
        <v>31</v>
      </c>
      <c r="G35">
        <v>41203.730000000003</v>
      </c>
      <c r="H35">
        <v>42157.19</v>
      </c>
      <c r="I35">
        <v>41196.800000000003</v>
      </c>
      <c r="J35">
        <v>42149.25</v>
      </c>
      <c r="K35" t="s">
        <v>1938</v>
      </c>
      <c r="M35" s="74">
        <v>953.45999999999913</v>
      </c>
      <c r="N35" s="74">
        <v>952.44999999999709</v>
      </c>
    </row>
    <row r="36" spans="1:14">
      <c r="A36">
        <v>524</v>
      </c>
      <c r="B36" t="s">
        <v>1546</v>
      </c>
      <c r="C36" t="s">
        <v>1957</v>
      </c>
      <c r="D36" t="s">
        <v>1547</v>
      </c>
      <c r="E36" t="s">
        <v>1746</v>
      </c>
      <c r="F36" t="s">
        <v>31</v>
      </c>
      <c r="G36">
        <v>42157.19</v>
      </c>
      <c r="H36">
        <v>42268.95</v>
      </c>
      <c r="I36">
        <v>42149.25</v>
      </c>
      <c r="J36">
        <v>42247.6</v>
      </c>
      <c r="K36" t="s">
        <v>1938</v>
      </c>
      <c r="L36" t="s">
        <v>1938</v>
      </c>
      <c r="M36" s="74">
        <v>111.75999999999476</v>
      </c>
      <c r="N36" s="74">
        <v>98.349999999998545</v>
      </c>
    </row>
    <row r="37" spans="1:14">
      <c r="A37">
        <v>525</v>
      </c>
      <c r="B37" t="s">
        <v>224</v>
      </c>
      <c r="C37" t="s">
        <v>1957</v>
      </c>
      <c r="D37" t="s">
        <v>1549</v>
      </c>
      <c r="E37" t="s">
        <v>0</v>
      </c>
      <c r="F37" t="s">
        <v>31</v>
      </c>
      <c r="G37">
        <v>42268.95</v>
      </c>
      <c r="H37">
        <v>42653.82</v>
      </c>
      <c r="I37">
        <v>42247.6</v>
      </c>
      <c r="J37">
        <v>42596.9</v>
      </c>
      <c r="K37" t="s">
        <v>1938</v>
      </c>
      <c r="L37" t="s">
        <v>1938</v>
      </c>
      <c r="M37" s="74">
        <v>384.87000000000262</v>
      </c>
      <c r="N37" s="74">
        <v>349.30000000000291</v>
      </c>
    </row>
    <row r="38" spans="1:14">
      <c r="A38">
        <v>526</v>
      </c>
      <c r="B38" t="s">
        <v>225</v>
      </c>
      <c r="C38" t="s">
        <v>1957</v>
      </c>
      <c r="D38" t="s">
        <v>1549</v>
      </c>
      <c r="E38" t="s">
        <v>0</v>
      </c>
      <c r="F38" t="s">
        <v>31</v>
      </c>
      <c r="G38">
        <v>42653.82</v>
      </c>
      <c r="H38">
        <v>43202.27</v>
      </c>
      <c r="I38">
        <v>42979.1</v>
      </c>
      <c r="J38">
        <v>43015.5</v>
      </c>
      <c r="K38" t="s">
        <v>1938</v>
      </c>
      <c r="L38" t="s">
        <v>1938</v>
      </c>
      <c r="M38" s="74">
        <v>548.44999999999709</v>
      </c>
      <c r="N38" s="74">
        <v>36.400000000001455</v>
      </c>
    </row>
    <row r="39" spans="1:14">
      <c r="A39">
        <v>527</v>
      </c>
      <c r="B39" t="s">
        <v>213</v>
      </c>
      <c r="C39" t="s">
        <v>1957</v>
      </c>
      <c r="D39" t="s">
        <v>1552</v>
      </c>
      <c r="E39" t="s">
        <v>1746</v>
      </c>
      <c r="F39" t="s">
        <v>31</v>
      </c>
      <c r="G39">
        <v>0</v>
      </c>
      <c r="H39">
        <v>0</v>
      </c>
      <c r="I39">
        <v>42596.9</v>
      </c>
      <c r="J39">
        <v>42657.61</v>
      </c>
      <c r="K39" t="s">
        <v>1938</v>
      </c>
      <c r="M39" s="74">
        <v>0</v>
      </c>
      <c r="N39" s="74">
        <v>60.709999999999127</v>
      </c>
    </row>
    <row r="40" spans="1:14">
      <c r="A40">
        <v>528</v>
      </c>
      <c r="B40" t="s">
        <v>1554</v>
      </c>
      <c r="C40" t="s">
        <v>1957</v>
      </c>
      <c r="D40" t="s">
        <v>1555</v>
      </c>
      <c r="E40" t="s">
        <v>1746</v>
      </c>
      <c r="F40" t="s">
        <v>31</v>
      </c>
      <c r="G40">
        <v>0</v>
      </c>
      <c r="H40">
        <v>0</v>
      </c>
      <c r="I40">
        <v>42657.61</v>
      </c>
      <c r="J40">
        <v>42672.51</v>
      </c>
      <c r="K40" t="s">
        <v>1938</v>
      </c>
      <c r="M40" s="74">
        <v>0</v>
      </c>
      <c r="N40" s="74">
        <v>14.900000000001455</v>
      </c>
    </row>
    <row r="41" spans="1:14">
      <c r="A41">
        <v>529</v>
      </c>
      <c r="B41" t="s">
        <v>1557</v>
      </c>
      <c r="C41" t="s">
        <v>1957</v>
      </c>
      <c r="D41" t="s">
        <v>1558</v>
      </c>
      <c r="E41" t="s">
        <v>1746</v>
      </c>
      <c r="F41" t="s">
        <v>31</v>
      </c>
      <c r="G41">
        <v>0</v>
      </c>
      <c r="H41">
        <v>0</v>
      </c>
      <c r="I41">
        <v>42672.51</v>
      </c>
      <c r="J41">
        <v>42684.67</v>
      </c>
      <c r="K41" t="s">
        <v>1938</v>
      </c>
      <c r="M41" s="74">
        <v>0</v>
      </c>
      <c r="N41" s="74">
        <v>12.159999999996217</v>
      </c>
    </row>
    <row r="42" spans="1:14">
      <c r="A42">
        <v>530</v>
      </c>
      <c r="B42" t="s">
        <v>1560</v>
      </c>
      <c r="C42" t="s">
        <v>1957</v>
      </c>
      <c r="D42" t="s">
        <v>1561</v>
      </c>
      <c r="E42" t="s">
        <v>1746</v>
      </c>
      <c r="F42" t="s">
        <v>31</v>
      </c>
      <c r="G42">
        <v>0</v>
      </c>
      <c r="H42">
        <v>0</v>
      </c>
      <c r="I42">
        <v>42684.67</v>
      </c>
      <c r="J42">
        <v>42700</v>
      </c>
      <c r="K42" t="s">
        <v>1938</v>
      </c>
      <c r="M42" s="74">
        <v>0</v>
      </c>
      <c r="N42" s="74">
        <v>15.330000000001746</v>
      </c>
    </row>
    <row r="43" spans="1:14">
      <c r="A43">
        <v>531</v>
      </c>
      <c r="B43" t="s">
        <v>1563</v>
      </c>
      <c r="C43" t="s">
        <v>1957</v>
      </c>
      <c r="D43" t="s">
        <v>1564</v>
      </c>
      <c r="E43" t="s">
        <v>1746</v>
      </c>
      <c r="F43" t="s">
        <v>31</v>
      </c>
      <c r="G43">
        <v>0</v>
      </c>
      <c r="H43">
        <v>0</v>
      </c>
      <c r="I43">
        <v>42700</v>
      </c>
      <c r="J43">
        <v>42714.15</v>
      </c>
      <c r="K43" t="s">
        <v>1938</v>
      </c>
      <c r="M43" s="74">
        <v>0</v>
      </c>
      <c r="N43" s="74">
        <v>14.150000000001455</v>
      </c>
    </row>
    <row r="44" spans="1:14">
      <c r="A44">
        <v>532</v>
      </c>
      <c r="B44" t="s">
        <v>206</v>
      </c>
      <c r="C44" t="s">
        <v>1957</v>
      </c>
      <c r="D44" t="s">
        <v>1566</v>
      </c>
      <c r="E44" t="s">
        <v>85</v>
      </c>
      <c r="F44" t="s">
        <v>31</v>
      </c>
      <c r="G44">
        <v>0</v>
      </c>
      <c r="H44">
        <v>0</v>
      </c>
      <c r="I44">
        <v>42714.15</v>
      </c>
      <c r="J44">
        <v>42735.69</v>
      </c>
      <c r="K44" t="s">
        <v>1938</v>
      </c>
      <c r="M44" s="74">
        <v>0</v>
      </c>
      <c r="N44" s="74">
        <v>21.540000000000873</v>
      </c>
    </row>
    <row r="45" spans="1:14">
      <c r="A45">
        <v>533</v>
      </c>
      <c r="B45" t="s">
        <v>1567</v>
      </c>
      <c r="C45" t="s">
        <v>1957</v>
      </c>
      <c r="D45" t="s">
        <v>1568</v>
      </c>
      <c r="E45" t="s">
        <v>1746</v>
      </c>
      <c r="F45" t="s">
        <v>31</v>
      </c>
      <c r="G45">
        <v>0</v>
      </c>
      <c r="H45">
        <v>0</v>
      </c>
      <c r="I45">
        <v>42735.69</v>
      </c>
      <c r="J45">
        <v>42754.21</v>
      </c>
      <c r="K45" t="s">
        <v>1938</v>
      </c>
      <c r="M45" s="74">
        <v>0</v>
      </c>
      <c r="N45" s="74">
        <v>18.519999999996799</v>
      </c>
    </row>
    <row r="46" spans="1:14">
      <c r="A46">
        <v>534</v>
      </c>
      <c r="B46" t="s">
        <v>1569</v>
      </c>
      <c r="C46" t="s">
        <v>1957</v>
      </c>
      <c r="D46" t="s">
        <v>1570</v>
      </c>
      <c r="E46" t="s">
        <v>1746</v>
      </c>
      <c r="F46" t="s">
        <v>31</v>
      </c>
      <c r="G46">
        <v>0</v>
      </c>
      <c r="H46">
        <v>0</v>
      </c>
      <c r="I46">
        <v>42754.21</v>
      </c>
      <c r="J46">
        <v>42769</v>
      </c>
      <c r="K46" t="s">
        <v>1938</v>
      </c>
      <c r="M46" s="74">
        <v>0</v>
      </c>
      <c r="N46" s="74">
        <v>14.790000000000873</v>
      </c>
    </row>
    <row r="47" spans="1:14">
      <c r="A47">
        <v>535</v>
      </c>
      <c r="B47" t="s">
        <v>222</v>
      </c>
      <c r="C47" t="s">
        <v>1957</v>
      </c>
      <c r="D47" t="s">
        <v>1571</v>
      </c>
      <c r="E47" t="s">
        <v>1746</v>
      </c>
      <c r="F47" t="s">
        <v>31</v>
      </c>
      <c r="G47">
        <v>0</v>
      </c>
      <c r="H47">
        <v>0</v>
      </c>
      <c r="I47">
        <v>42787.040000000001</v>
      </c>
      <c r="J47">
        <v>42809.14</v>
      </c>
      <c r="K47" t="s">
        <v>1938</v>
      </c>
      <c r="M47" s="74">
        <v>0</v>
      </c>
      <c r="N47" s="74">
        <v>22.099999999998545</v>
      </c>
    </row>
    <row r="48" spans="1:14">
      <c r="A48">
        <v>536</v>
      </c>
      <c r="B48" t="s">
        <v>212</v>
      </c>
      <c r="C48" t="s">
        <v>1957</v>
      </c>
      <c r="D48" t="s">
        <v>1566</v>
      </c>
      <c r="E48" t="s">
        <v>1904</v>
      </c>
      <c r="F48" t="s">
        <v>31</v>
      </c>
      <c r="G48">
        <v>0</v>
      </c>
      <c r="H48">
        <v>0</v>
      </c>
      <c r="I48">
        <v>42786.16</v>
      </c>
      <c r="J48">
        <v>42913.33</v>
      </c>
      <c r="K48" t="s">
        <v>1938</v>
      </c>
      <c r="M48" s="74">
        <v>0</v>
      </c>
      <c r="N48" s="74">
        <v>127.16999999999825</v>
      </c>
    </row>
    <row r="49" spans="1:14">
      <c r="A49">
        <v>537</v>
      </c>
      <c r="B49" t="s">
        <v>1573</v>
      </c>
      <c r="C49" t="s">
        <v>1957</v>
      </c>
      <c r="D49" t="s">
        <v>1574</v>
      </c>
      <c r="E49" t="s">
        <v>1746</v>
      </c>
      <c r="F49" t="s">
        <v>31</v>
      </c>
      <c r="G49">
        <v>0</v>
      </c>
      <c r="H49">
        <v>0</v>
      </c>
      <c r="I49">
        <v>42913.33</v>
      </c>
      <c r="J49">
        <v>43109.39</v>
      </c>
      <c r="K49" t="s">
        <v>1938</v>
      </c>
      <c r="M49" s="74">
        <v>0</v>
      </c>
      <c r="N49" s="74">
        <v>196.05999999999767</v>
      </c>
    </row>
    <row r="50" spans="1:14">
      <c r="A50">
        <v>538</v>
      </c>
      <c r="B50" t="s">
        <v>1576</v>
      </c>
      <c r="C50" t="s">
        <v>1957</v>
      </c>
      <c r="D50" t="s">
        <v>1574</v>
      </c>
      <c r="E50" t="s">
        <v>1746</v>
      </c>
      <c r="F50" t="s">
        <v>31</v>
      </c>
      <c r="G50">
        <v>0</v>
      </c>
      <c r="H50">
        <v>0</v>
      </c>
      <c r="I50">
        <v>43137.23</v>
      </c>
      <c r="J50">
        <v>43173.15</v>
      </c>
      <c r="K50" t="s">
        <v>1938</v>
      </c>
      <c r="M50" s="74">
        <v>0</v>
      </c>
      <c r="N50" s="74">
        <v>35.919999999998254</v>
      </c>
    </row>
    <row r="51" spans="1:14">
      <c r="A51">
        <v>539</v>
      </c>
      <c r="B51" t="s">
        <v>1578</v>
      </c>
      <c r="C51" t="s">
        <v>1957</v>
      </c>
      <c r="D51" t="s">
        <v>1579</v>
      </c>
      <c r="E51" t="s">
        <v>1746</v>
      </c>
      <c r="F51" t="s">
        <v>31</v>
      </c>
      <c r="G51">
        <v>43215.82</v>
      </c>
      <c r="H51">
        <v>43576.9</v>
      </c>
      <c r="I51">
        <v>43201.9</v>
      </c>
      <c r="J51">
        <v>43337.1</v>
      </c>
      <c r="K51" t="s">
        <v>1938</v>
      </c>
      <c r="M51" s="74">
        <v>361.08000000000175</v>
      </c>
      <c r="N51" s="74">
        <v>135.19999999999709</v>
      </c>
    </row>
    <row r="52" spans="1:14">
      <c r="A52">
        <v>540</v>
      </c>
      <c r="B52" t="s">
        <v>1581</v>
      </c>
      <c r="C52" t="s">
        <v>1957</v>
      </c>
      <c r="D52" t="s">
        <v>1582</v>
      </c>
      <c r="E52" t="s">
        <v>1746</v>
      </c>
      <c r="F52" t="s">
        <v>31</v>
      </c>
      <c r="G52">
        <v>43266.3</v>
      </c>
      <c r="H52">
        <v>43270.3</v>
      </c>
      <c r="I52">
        <v>0</v>
      </c>
      <c r="J52">
        <v>0</v>
      </c>
      <c r="K52" t="s">
        <v>1938</v>
      </c>
      <c r="M52" s="74">
        <v>4</v>
      </c>
      <c r="N52" s="74">
        <v>0</v>
      </c>
    </row>
    <row r="53" spans="1:14">
      <c r="A53">
        <v>541</v>
      </c>
      <c r="B53" t="s">
        <v>1584</v>
      </c>
      <c r="C53" t="s">
        <v>1957</v>
      </c>
      <c r="D53" t="s">
        <v>1585</v>
      </c>
      <c r="E53" t="s">
        <v>1746</v>
      </c>
      <c r="F53" t="s">
        <v>31</v>
      </c>
      <c r="G53">
        <v>43270.3</v>
      </c>
      <c r="H53">
        <v>43280</v>
      </c>
      <c r="I53">
        <v>0</v>
      </c>
      <c r="J53">
        <v>0</v>
      </c>
      <c r="K53" t="s">
        <v>1938</v>
      </c>
      <c r="M53" s="74">
        <v>9.6999999999970896</v>
      </c>
      <c r="N53" s="74">
        <v>0</v>
      </c>
    </row>
    <row r="54" spans="1:14">
      <c r="A54">
        <v>542</v>
      </c>
      <c r="B54" t="s">
        <v>1587</v>
      </c>
      <c r="C54" t="s">
        <v>1957</v>
      </c>
      <c r="D54" t="s">
        <v>1588</v>
      </c>
      <c r="E54" t="s">
        <v>1746</v>
      </c>
      <c r="F54" t="s">
        <v>31</v>
      </c>
      <c r="G54">
        <v>43280</v>
      </c>
      <c r="H54">
        <v>43290.400000000001</v>
      </c>
      <c r="I54">
        <v>0</v>
      </c>
      <c r="J54">
        <v>0</v>
      </c>
      <c r="K54" t="s">
        <v>1938</v>
      </c>
      <c r="M54" s="74">
        <v>10.400000000001455</v>
      </c>
      <c r="N54" s="74">
        <v>0</v>
      </c>
    </row>
    <row r="55" spans="1:14">
      <c r="A55">
        <v>543</v>
      </c>
      <c r="B55" t="s">
        <v>424</v>
      </c>
      <c r="C55" t="s">
        <v>1957</v>
      </c>
      <c r="D55" t="s">
        <v>1478</v>
      </c>
      <c r="E55" t="s">
        <v>186</v>
      </c>
      <c r="F55" t="s">
        <v>31</v>
      </c>
      <c r="G55">
        <v>0</v>
      </c>
      <c r="H55">
        <v>0</v>
      </c>
      <c r="I55">
        <v>43249.5</v>
      </c>
      <c r="J55">
        <v>43266.3</v>
      </c>
      <c r="K55" t="s">
        <v>1943</v>
      </c>
      <c r="M55" s="74">
        <v>0</v>
      </c>
      <c r="N55" s="74">
        <v>16.80000000000291</v>
      </c>
    </row>
    <row r="56" spans="1:14">
      <c r="A56">
        <v>544</v>
      </c>
      <c r="B56" t="s">
        <v>1590</v>
      </c>
      <c r="C56" t="s">
        <v>1957</v>
      </c>
      <c r="D56" t="s">
        <v>1591</v>
      </c>
      <c r="E56" t="s">
        <v>1746</v>
      </c>
      <c r="F56" t="s">
        <v>31</v>
      </c>
      <c r="G56">
        <v>0</v>
      </c>
      <c r="H56">
        <v>0</v>
      </c>
      <c r="I56">
        <v>43201.9</v>
      </c>
      <c r="J56">
        <v>43326.67</v>
      </c>
      <c r="K56" t="s">
        <v>1938</v>
      </c>
      <c r="M56" s="74">
        <v>0</v>
      </c>
      <c r="N56" s="74">
        <v>124.7699999999968</v>
      </c>
    </row>
    <row r="57" spans="1:14">
      <c r="A57">
        <v>545</v>
      </c>
      <c r="B57" t="s">
        <v>1590</v>
      </c>
      <c r="C57" t="s">
        <v>1957</v>
      </c>
      <c r="D57">
        <v>0</v>
      </c>
      <c r="E57" t="s">
        <v>1746</v>
      </c>
      <c r="F57" t="s">
        <v>31</v>
      </c>
      <c r="G57">
        <v>0</v>
      </c>
      <c r="H57">
        <v>0</v>
      </c>
      <c r="I57">
        <v>43387.1</v>
      </c>
      <c r="J57">
        <v>43560</v>
      </c>
      <c r="K57" t="s">
        <v>1938</v>
      </c>
      <c r="M57" s="74">
        <v>0</v>
      </c>
      <c r="N57" s="74">
        <v>172.90000000000146</v>
      </c>
    </row>
    <row r="58" spans="1:14">
      <c r="A58">
        <v>546</v>
      </c>
      <c r="B58" t="s">
        <v>1594</v>
      </c>
      <c r="C58" t="s">
        <v>1957</v>
      </c>
      <c r="D58" t="s">
        <v>1595</v>
      </c>
      <c r="E58" t="s">
        <v>1746</v>
      </c>
      <c r="F58" t="s">
        <v>31</v>
      </c>
      <c r="G58">
        <v>0</v>
      </c>
      <c r="H58">
        <v>0</v>
      </c>
      <c r="I58">
        <v>43261.3</v>
      </c>
      <c r="J58">
        <v>43275.5</v>
      </c>
      <c r="K58" t="s">
        <v>1938</v>
      </c>
      <c r="M58" s="74">
        <v>0</v>
      </c>
      <c r="N58" s="74">
        <v>14.19999999999709</v>
      </c>
    </row>
    <row r="59" spans="1:14">
      <c r="A59">
        <v>547</v>
      </c>
      <c r="B59" t="s">
        <v>1597</v>
      </c>
      <c r="C59" t="s">
        <v>1957</v>
      </c>
      <c r="D59" t="s">
        <v>1598</v>
      </c>
      <c r="E59" t="s">
        <v>1746</v>
      </c>
      <c r="F59" t="s">
        <v>31</v>
      </c>
      <c r="G59">
        <v>0</v>
      </c>
      <c r="H59">
        <v>0</v>
      </c>
      <c r="I59">
        <v>43292.35</v>
      </c>
      <c r="J59">
        <v>43302.25</v>
      </c>
      <c r="K59" t="s">
        <v>1938</v>
      </c>
      <c r="L59" t="s">
        <v>1938</v>
      </c>
      <c r="M59" s="74">
        <v>0</v>
      </c>
      <c r="N59" s="74">
        <v>9.9000000000014552</v>
      </c>
    </row>
    <row r="60" spans="1:14">
      <c r="A60">
        <v>548</v>
      </c>
      <c r="B60" t="s">
        <v>1600</v>
      </c>
      <c r="C60" t="s">
        <v>1957</v>
      </c>
      <c r="D60" t="s">
        <v>1601</v>
      </c>
      <c r="E60" t="s">
        <v>1746</v>
      </c>
      <c r="F60" t="s">
        <v>31</v>
      </c>
      <c r="G60">
        <v>0</v>
      </c>
      <c r="H60">
        <v>0</v>
      </c>
      <c r="I60">
        <v>43326.67</v>
      </c>
      <c r="J60">
        <v>43387.1</v>
      </c>
      <c r="K60" t="s">
        <v>1938</v>
      </c>
      <c r="M60" s="74">
        <v>0</v>
      </c>
      <c r="N60" s="74">
        <v>60.430000000000291</v>
      </c>
    </row>
    <row r="61" spans="1:14">
      <c r="A61">
        <v>549</v>
      </c>
      <c r="B61" t="s">
        <v>1603</v>
      </c>
      <c r="C61" t="s">
        <v>1957</v>
      </c>
      <c r="D61" t="s">
        <v>1604</v>
      </c>
      <c r="E61" t="s">
        <v>1746</v>
      </c>
      <c r="F61" t="s">
        <v>31</v>
      </c>
      <c r="G61">
        <v>43576.9</v>
      </c>
      <c r="H61">
        <v>43697.46</v>
      </c>
      <c r="I61">
        <v>0</v>
      </c>
      <c r="J61">
        <v>0</v>
      </c>
      <c r="K61" t="s">
        <v>1938</v>
      </c>
      <c r="M61" s="74">
        <v>120.55999999999767</v>
      </c>
      <c r="N61" s="74">
        <v>0</v>
      </c>
    </row>
    <row r="62" spans="1:14">
      <c r="A62">
        <v>550</v>
      </c>
      <c r="B62" t="s">
        <v>1606</v>
      </c>
      <c r="C62" t="s">
        <v>1957</v>
      </c>
      <c r="D62" t="s">
        <v>1607</v>
      </c>
      <c r="E62" t="s">
        <v>1903</v>
      </c>
      <c r="F62" t="s">
        <v>31</v>
      </c>
      <c r="G62">
        <v>43697.45</v>
      </c>
      <c r="H62">
        <v>44361.1</v>
      </c>
      <c r="I62">
        <v>0</v>
      </c>
      <c r="J62">
        <v>0</v>
      </c>
      <c r="K62" t="s">
        <v>1939</v>
      </c>
      <c r="M62" s="74">
        <v>663.65000000000146</v>
      </c>
      <c r="N62" s="74">
        <v>0</v>
      </c>
    </row>
    <row r="63" spans="1:14">
      <c r="A63">
        <v>551</v>
      </c>
      <c r="B63" t="s">
        <v>1608</v>
      </c>
      <c r="C63" t="s">
        <v>1957</v>
      </c>
      <c r="D63" t="s">
        <v>1609</v>
      </c>
      <c r="E63" t="s">
        <v>1746</v>
      </c>
      <c r="F63" t="s">
        <v>31</v>
      </c>
      <c r="G63">
        <v>0</v>
      </c>
      <c r="H63">
        <v>0</v>
      </c>
      <c r="I63">
        <v>43560</v>
      </c>
      <c r="J63">
        <v>44126.879999999997</v>
      </c>
      <c r="K63" t="s">
        <v>1938</v>
      </c>
      <c r="M63" s="74">
        <v>0</v>
      </c>
      <c r="N63" s="74">
        <v>566.87999999999738</v>
      </c>
    </row>
    <row r="64" spans="1:14">
      <c r="A64">
        <v>552</v>
      </c>
      <c r="B64" t="s">
        <v>1611</v>
      </c>
      <c r="C64" t="s">
        <v>1957</v>
      </c>
      <c r="D64" t="s">
        <v>1612</v>
      </c>
      <c r="E64" t="s">
        <v>1746</v>
      </c>
      <c r="F64" t="s">
        <v>31</v>
      </c>
      <c r="G64">
        <v>0</v>
      </c>
      <c r="H64">
        <v>0</v>
      </c>
      <c r="I64">
        <v>44126.879999999997</v>
      </c>
      <c r="J64">
        <v>44168.480000000003</v>
      </c>
      <c r="K64" t="s">
        <v>1938</v>
      </c>
      <c r="M64" s="74">
        <v>0</v>
      </c>
      <c r="N64" s="74">
        <v>41.600000000005821</v>
      </c>
    </row>
    <row r="65" spans="1:14">
      <c r="A65">
        <v>553</v>
      </c>
      <c r="B65" t="s">
        <v>1614</v>
      </c>
      <c r="C65" t="s">
        <v>1957</v>
      </c>
      <c r="D65" t="s">
        <v>1615</v>
      </c>
      <c r="E65" t="s">
        <v>1746</v>
      </c>
      <c r="F65" t="s">
        <v>31</v>
      </c>
      <c r="G65">
        <v>0</v>
      </c>
      <c r="H65">
        <v>0</v>
      </c>
      <c r="I65">
        <v>44168.480000000003</v>
      </c>
      <c r="J65">
        <v>44182.67</v>
      </c>
      <c r="K65" t="s">
        <v>1938</v>
      </c>
      <c r="M65" s="74">
        <v>0</v>
      </c>
      <c r="N65" s="74">
        <v>14.189999999995052</v>
      </c>
    </row>
    <row r="66" spans="1:14">
      <c r="A66">
        <v>554</v>
      </c>
      <c r="B66" t="s">
        <v>1617</v>
      </c>
      <c r="C66" t="s">
        <v>1957</v>
      </c>
      <c r="D66" t="s">
        <v>1618</v>
      </c>
      <c r="E66" t="s">
        <v>1746</v>
      </c>
      <c r="F66" t="s">
        <v>31</v>
      </c>
      <c r="G66">
        <v>0</v>
      </c>
      <c r="H66">
        <v>0</v>
      </c>
      <c r="I66">
        <v>44182.67</v>
      </c>
      <c r="J66">
        <v>44209.120000000003</v>
      </c>
      <c r="K66" t="s">
        <v>1938</v>
      </c>
      <c r="L66" t="s">
        <v>1938</v>
      </c>
      <c r="M66" s="74">
        <v>0</v>
      </c>
      <c r="N66" s="74">
        <v>26.450000000004366</v>
      </c>
    </row>
    <row r="67" spans="1:14">
      <c r="A67">
        <v>555</v>
      </c>
      <c r="B67" t="s">
        <v>1620</v>
      </c>
      <c r="C67" t="s">
        <v>1957</v>
      </c>
      <c r="D67" t="s">
        <v>1621</v>
      </c>
      <c r="E67" t="s">
        <v>1746</v>
      </c>
      <c r="F67" t="s">
        <v>31</v>
      </c>
      <c r="G67">
        <v>0</v>
      </c>
      <c r="H67">
        <v>0</v>
      </c>
      <c r="I67">
        <v>44209.120000000003</v>
      </c>
      <c r="J67">
        <v>44261.27</v>
      </c>
      <c r="K67" t="s">
        <v>1938</v>
      </c>
      <c r="M67" s="74">
        <v>0</v>
      </c>
      <c r="N67" s="74">
        <v>52.149999999994179</v>
      </c>
    </row>
    <row r="68" spans="1:14">
      <c r="A68">
        <v>556</v>
      </c>
      <c r="B68" t="s">
        <v>1623</v>
      </c>
      <c r="C68" t="s">
        <v>1957</v>
      </c>
      <c r="D68" t="s">
        <v>1624</v>
      </c>
      <c r="E68" t="s">
        <v>1746</v>
      </c>
      <c r="F68" t="s">
        <v>31</v>
      </c>
      <c r="G68">
        <v>0</v>
      </c>
      <c r="H68">
        <v>0</v>
      </c>
      <c r="I68">
        <v>44261.27</v>
      </c>
      <c r="J68">
        <v>44367.92</v>
      </c>
      <c r="K68" t="s">
        <v>1938</v>
      </c>
      <c r="L68" t="s">
        <v>1938</v>
      </c>
      <c r="M68" s="74">
        <v>0</v>
      </c>
      <c r="N68" s="74">
        <v>106.65000000000146</v>
      </c>
    </row>
    <row r="69" spans="1:14">
      <c r="A69">
        <v>557</v>
      </c>
      <c r="B69" t="s">
        <v>208</v>
      </c>
      <c r="C69" t="s">
        <v>1957</v>
      </c>
      <c r="D69" t="s">
        <v>1626</v>
      </c>
      <c r="E69" t="s">
        <v>0</v>
      </c>
      <c r="F69" t="s">
        <v>31</v>
      </c>
      <c r="G69">
        <v>0</v>
      </c>
      <c r="H69">
        <v>0</v>
      </c>
      <c r="I69">
        <v>44367.92</v>
      </c>
      <c r="J69">
        <v>44486.5</v>
      </c>
      <c r="K69" t="s">
        <v>1938</v>
      </c>
      <c r="L69" t="s">
        <v>1938</v>
      </c>
      <c r="M69" s="74">
        <v>0</v>
      </c>
      <c r="N69" s="74">
        <v>118.58000000000175</v>
      </c>
    </row>
    <row r="70" spans="1:14">
      <c r="A70">
        <v>558</v>
      </c>
      <c r="B70" t="s">
        <v>1628</v>
      </c>
      <c r="C70" t="s">
        <v>1957</v>
      </c>
      <c r="D70" t="s">
        <v>1629</v>
      </c>
      <c r="E70" t="s">
        <v>1746</v>
      </c>
      <c r="F70" t="s">
        <v>31</v>
      </c>
      <c r="G70">
        <v>0</v>
      </c>
      <c r="H70">
        <v>0</v>
      </c>
      <c r="I70">
        <v>44486.5</v>
      </c>
      <c r="J70">
        <v>44519.53</v>
      </c>
      <c r="K70" t="s">
        <v>1938</v>
      </c>
      <c r="M70" s="74">
        <v>0</v>
      </c>
      <c r="N70" s="74">
        <v>33.029999999998836</v>
      </c>
    </row>
    <row r="71" spans="1:14">
      <c r="A71">
        <v>559</v>
      </c>
      <c r="B71" t="s">
        <v>1631</v>
      </c>
      <c r="C71" t="s">
        <v>1957</v>
      </c>
      <c r="D71" t="s">
        <v>1632</v>
      </c>
      <c r="E71" t="s">
        <v>1746</v>
      </c>
      <c r="F71" t="s">
        <v>31</v>
      </c>
      <c r="G71">
        <v>0</v>
      </c>
      <c r="H71">
        <v>0</v>
      </c>
      <c r="I71">
        <v>44519.53</v>
      </c>
      <c r="J71">
        <v>44582.95</v>
      </c>
      <c r="K71" t="s">
        <v>1938</v>
      </c>
      <c r="M71" s="74">
        <v>0</v>
      </c>
      <c r="N71" s="74">
        <v>63.419999999998254</v>
      </c>
    </row>
    <row r="72" spans="1:14">
      <c r="A72">
        <v>560</v>
      </c>
      <c r="B72" t="s">
        <v>1634</v>
      </c>
      <c r="C72" t="s">
        <v>1957</v>
      </c>
      <c r="D72" t="s">
        <v>1635</v>
      </c>
      <c r="E72" t="s">
        <v>1746</v>
      </c>
      <c r="F72" t="s">
        <v>31</v>
      </c>
      <c r="G72">
        <v>0</v>
      </c>
      <c r="H72">
        <v>0</v>
      </c>
      <c r="I72">
        <v>44582.95</v>
      </c>
      <c r="J72">
        <v>44598.11</v>
      </c>
      <c r="K72" t="s">
        <v>1938</v>
      </c>
      <c r="M72" s="74">
        <v>0</v>
      </c>
      <c r="N72" s="74">
        <v>15.160000000003492</v>
      </c>
    </row>
    <row r="73" spans="1:14">
      <c r="A73">
        <v>561</v>
      </c>
      <c r="B73" t="s">
        <v>1637</v>
      </c>
      <c r="C73" t="s">
        <v>1957</v>
      </c>
      <c r="D73" t="s">
        <v>1638</v>
      </c>
      <c r="E73" t="s">
        <v>1746</v>
      </c>
      <c r="F73" t="s">
        <v>31</v>
      </c>
      <c r="G73">
        <v>0</v>
      </c>
      <c r="H73">
        <v>0</v>
      </c>
      <c r="I73">
        <v>44598.11</v>
      </c>
      <c r="J73">
        <v>44679.81</v>
      </c>
      <c r="K73" t="s">
        <v>1938</v>
      </c>
      <c r="M73" s="74">
        <v>0</v>
      </c>
      <c r="N73" s="74">
        <v>81.69999999999709</v>
      </c>
    </row>
    <row r="74" spans="1:14">
      <c r="A74">
        <v>562</v>
      </c>
      <c r="B74" t="s">
        <v>228</v>
      </c>
      <c r="C74" t="s">
        <v>1957</v>
      </c>
      <c r="D74" t="s">
        <v>1405</v>
      </c>
      <c r="E74" t="s">
        <v>85</v>
      </c>
      <c r="F74" t="s">
        <v>31</v>
      </c>
      <c r="G74">
        <v>44376.3</v>
      </c>
      <c r="H74">
        <v>44668.22</v>
      </c>
      <c r="I74">
        <v>0</v>
      </c>
      <c r="J74">
        <v>0</v>
      </c>
      <c r="K74" t="s">
        <v>1938</v>
      </c>
      <c r="L74" t="s">
        <v>1938</v>
      </c>
      <c r="M74" s="74">
        <v>291.91999999999825</v>
      </c>
      <c r="N74" s="74">
        <v>0</v>
      </c>
    </row>
    <row r="75" spans="1:14">
      <c r="A75">
        <v>563</v>
      </c>
      <c r="B75" t="s">
        <v>1641</v>
      </c>
      <c r="C75" t="s">
        <v>1957</v>
      </c>
      <c r="D75" t="s">
        <v>1626</v>
      </c>
      <c r="E75" t="s">
        <v>1903</v>
      </c>
      <c r="F75" t="s">
        <v>31</v>
      </c>
      <c r="G75">
        <v>44668.22</v>
      </c>
      <c r="H75">
        <v>44704.08</v>
      </c>
      <c r="I75">
        <v>0</v>
      </c>
      <c r="J75">
        <v>0</v>
      </c>
      <c r="K75" t="s">
        <v>1939</v>
      </c>
      <c r="M75" s="74">
        <v>35.860000000000582</v>
      </c>
      <c r="N75" s="74">
        <v>0</v>
      </c>
    </row>
    <row r="76" spans="1:14">
      <c r="A76">
        <v>564</v>
      </c>
      <c r="B76" t="s">
        <v>217</v>
      </c>
      <c r="C76" t="s">
        <v>1957</v>
      </c>
      <c r="D76" t="s">
        <v>1642</v>
      </c>
      <c r="E76" t="s">
        <v>20</v>
      </c>
      <c r="F76" t="s">
        <v>31</v>
      </c>
      <c r="G76">
        <v>44734.27</v>
      </c>
      <c r="H76">
        <v>45607.47</v>
      </c>
      <c r="I76">
        <v>44690.94</v>
      </c>
      <c r="J76">
        <v>45848.5</v>
      </c>
      <c r="K76" t="s">
        <v>1938</v>
      </c>
      <c r="L76" t="s">
        <v>1938</v>
      </c>
      <c r="M76" s="74">
        <v>873.20000000000437</v>
      </c>
      <c r="N76" s="74">
        <v>1157.5599999999977</v>
      </c>
    </row>
    <row r="77" spans="1:14">
      <c r="A77">
        <v>565</v>
      </c>
      <c r="B77" t="s">
        <v>219</v>
      </c>
      <c r="C77" t="s">
        <v>1957</v>
      </c>
      <c r="D77" t="s">
        <v>1644</v>
      </c>
      <c r="E77" t="s">
        <v>20</v>
      </c>
      <c r="F77" t="s">
        <v>31</v>
      </c>
      <c r="G77">
        <v>45607.47</v>
      </c>
      <c r="H77">
        <v>46107.76</v>
      </c>
      <c r="I77">
        <v>45594.81</v>
      </c>
      <c r="J77">
        <v>45763.199999999997</v>
      </c>
      <c r="K77" t="s">
        <v>1938</v>
      </c>
      <c r="L77" t="s">
        <v>1938</v>
      </c>
      <c r="M77" s="74">
        <v>500.29000000000087</v>
      </c>
      <c r="N77" s="74">
        <v>168.38999999999942</v>
      </c>
    </row>
    <row r="78" spans="1:14">
      <c r="A78">
        <v>566</v>
      </c>
      <c r="B78" t="s">
        <v>221</v>
      </c>
      <c r="C78" t="s">
        <v>1957</v>
      </c>
      <c r="D78" t="s">
        <v>1644</v>
      </c>
      <c r="E78" t="s">
        <v>20</v>
      </c>
      <c r="F78" t="s">
        <v>31</v>
      </c>
      <c r="G78">
        <v>46107.76</v>
      </c>
      <c r="H78">
        <v>47599.54</v>
      </c>
      <c r="I78">
        <v>45848.5</v>
      </c>
      <c r="J78">
        <v>47605.53</v>
      </c>
      <c r="K78" t="s">
        <v>1938</v>
      </c>
      <c r="L78" t="s">
        <v>1938</v>
      </c>
      <c r="M78" s="74">
        <v>1491.7799999999988</v>
      </c>
      <c r="N78" s="74">
        <v>1757.0299999999988</v>
      </c>
    </row>
    <row r="79" spans="1:14">
      <c r="A79">
        <v>567</v>
      </c>
      <c r="B79" t="s">
        <v>1647</v>
      </c>
      <c r="C79" t="s">
        <v>1957</v>
      </c>
      <c r="D79" t="s">
        <v>1648</v>
      </c>
      <c r="E79" t="s">
        <v>1746</v>
      </c>
      <c r="F79" t="s">
        <v>31</v>
      </c>
      <c r="G79">
        <v>47599.54</v>
      </c>
      <c r="H79">
        <v>49929.79</v>
      </c>
      <c r="I79">
        <v>47605.53</v>
      </c>
      <c r="J79">
        <v>48440.09</v>
      </c>
      <c r="K79" t="s">
        <v>1938</v>
      </c>
      <c r="L79" t="s">
        <v>1938</v>
      </c>
      <c r="M79" s="74">
        <v>2330.25</v>
      </c>
      <c r="N79" s="74">
        <v>834.55999999999767</v>
      </c>
    </row>
    <row r="80" spans="1:14">
      <c r="A80">
        <v>568</v>
      </c>
      <c r="B80" t="s">
        <v>1647</v>
      </c>
      <c r="C80" t="s">
        <v>1957</v>
      </c>
      <c r="D80">
        <v>0</v>
      </c>
      <c r="E80" t="s">
        <v>1746</v>
      </c>
      <c r="F80" t="s">
        <v>31</v>
      </c>
      <c r="G80">
        <v>0</v>
      </c>
      <c r="H80">
        <v>0</v>
      </c>
      <c r="I80">
        <v>49401.19</v>
      </c>
      <c r="J80">
        <v>49920.08</v>
      </c>
      <c r="K80" t="s">
        <v>1938</v>
      </c>
      <c r="M80" s="74">
        <v>0</v>
      </c>
      <c r="N80" s="74">
        <v>518.88999999999942</v>
      </c>
    </row>
    <row r="81" spans="1:14">
      <c r="A81">
        <v>569</v>
      </c>
      <c r="B81" t="s">
        <v>1650</v>
      </c>
      <c r="C81" t="s">
        <v>1957</v>
      </c>
      <c r="D81" t="s">
        <v>1648</v>
      </c>
      <c r="E81" t="s">
        <v>1746</v>
      </c>
      <c r="F81" t="s">
        <v>31</v>
      </c>
      <c r="G81">
        <v>0</v>
      </c>
      <c r="H81">
        <v>0</v>
      </c>
      <c r="I81">
        <v>48584.21</v>
      </c>
      <c r="J81">
        <v>49401.19</v>
      </c>
      <c r="K81" t="s">
        <v>1938</v>
      </c>
      <c r="L81" t="s">
        <v>1938</v>
      </c>
      <c r="M81" s="74">
        <v>0</v>
      </c>
      <c r="N81" s="74">
        <v>816.9800000000032</v>
      </c>
    </row>
    <row r="82" spans="1:14">
      <c r="A82">
        <v>570</v>
      </c>
      <c r="B82" t="s">
        <v>1652</v>
      </c>
      <c r="C82" t="s">
        <v>1957</v>
      </c>
      <c r="D82" t="s">
        <v>1653</v>
      </c>
      <c r="E82" t="s">
        <v>1746</v>
      </c>
      <c r="F82" t="s">
        <v>31</v>
      </c>
      <c r="G82">
        <v>49933.16</v>
      </c>
      <c r="H82">
        <v>50017.73</v>
      </c>
      <c r="I82">
        <v>49923.82</v>
      </c>
      <c r="J82">
        <v>50012.2</v>
      </c>
      <c r="K82" t="s">
        <v>1938</v>
      </c>
      <c r="M82" s="74">
        <v>84.569999999999709</v>
      </c>
      <c r="N82" s="74">
        <v>88.379999999997381</v>
      </c>
    </row>
    <row r="83" spans="1:14">
      <c r="A83">
        <v>571</v>
      </c>
      <c r="B83" t="s">
        <v>1655</v>
      </c>
      <c r="C83" t="s">
        <v>1957</v>
      </c>
      <c r="D83" t="s">
        <v>1656</v>
      </c>
      <c r="E83" t="s">
        <v>1746</v>
      </c>
      <c r="F83" t="s">
        <v>31</v>
      </c>
      <c r="G83">
        <v>50017.73</v>
      </c>
      <c r="H83">
        <v>50668.53</v>
      </c>
      <c r="I83">
        <v>50012.2</v>
      </c>
      <c r="J83">
        <v>50672.86</v>
      </c>
      <c r="K83" t="s">
        <v>1938</v>
      </c>
      <c r="M83" s="74">
        <v>650.79999999999563</v>
      </c>
      <c r="N83" s="74">
        <v>660.66000000000349</v>
      </c>
    </row>
    <row r="84" spans="1:14">
      <c r="A84">
        <v>572</v>
      </c>
      <c r="B84" t="s">
        <v>1658</v>
      </c>
      <c r="C84" t="s">
        <v>1957</v>
      </c>
      <c r="D84" t="s">
        <v>1659</v>
      </c>
      <c r="E84" t="s">
        <v>1746</v>
      </c>
      <c r="F84" t="s">
        <v>31</v>
      </c>
      <c r="G84">
        <v>50668.53</v>
      </c>
      <c r="H84">
        <v>51261.01</v>
      </c>
      <c r="I84">
        <v>50672.86</v>
      </c>
      <c r="J84">
        <v>51269</v>
      </c>
      <c r="K84" t="s">
        <v>1938</v>
      </c>
      <c r="M84" s="74">
        <v>592.4800000000032</v>
      </c>
      <c r="N84" s="74">
        <v>596.13999999999942</v>
      </c>
    </row>
    <row r="85" spans="1:14">
      <c r="A85">
        <v>573</v>
      </c>
      <c r="B85" t="s">
        <v>1661</v>
      </c>
      <c r="C85" t="s">
        <v>1957</v>
      </c>
      <c r="D85" t="s">
        <v>1662</v>
      </c>
      <c r="E85" t="s">
        <v>1746</v>
      </c>
      <c r="F85" t="s">
        <v>31</v>
      </c>
      <c r="G85">
        <v>51261.01</v>
      </c>
      <c r="H85">
        <v>51723.1</v>
      </c>
      <c r="I85">
        <v>0</v>
      </c>
      <c r="J85">
        <v>0</v>
      </c>
      <c r="K85" t="s">
        <v>1938</v>
      </c>
      <c r="L85" t="s">
        <v>1938</v>
      </c>
      <c r="M85" s="74">
        <v>462.08999999999651</v>
      </c>
      <c r="N85" s="74">
        <v>0</v>
      </c>
    </row>
    <row r="86" spans="1:14">
      <c r="A86">
        <v>574</v>
      </c>
      <c r="B86" t="s">
        <v>1664</v>
      </c>
      <c r="C86" t="s">
        <v>1957</v>
      </c>
      <c r="D86" t="s">
        <v>1665</v>
      </c>
      <c r="E86" t="s">
        <v>1746</v>
      </c>
      <c r="F86" t="s">
        <v>31</v>
      </c>
      <c r="G86">
        <v>0</v>
      </c>
      <c r="H86">
        <v>0</v>
      </c>
      <c r="I86">
        <v>51269</v>
      </c>
      <c r="J86">
        <v>52364.800000000003</v>
      </c>
      <c r="K86" t="s">
        <v>1938</v>
      </c>
      <c r="L86" t="s">
        <v>1938</v>
      </c>
      <c r="M86" s="74">
        <v>0</v>
      </c>
      <c r="N86" s="74">
        <v>1095.8000000000029</v>
      </c>
    </row>
    <row r="87" spans="1:14">
      <c r="A87">
        <v>575</v>
      </c>
      <c r="B87" t="s">
        <v>1667</v>
      </c>
      <c r="C87" t="s">
        <v>1957</v>
      </c>
      <c r="D87" t="s">
        <v>1668</v>
      </c>
      <c r="E87" t="s">
        <v>1903</v>
      </c>
      <c r="F87" t="s">
        <v>31</v>
      </c>
      <c r="G87">
        <v>51760.5</v>
      </c>
      <c r="H87">
        <v>51808.5</v>
      </c>
      <c r="I87">
        <v>0</v>
      </c>
      <c r="J87">
        <v>0</v>
      </c>
      <c r="K87" t="s">
        <v>1939</v>
      </c>
      <c r="L87" t="s">
        <v>1938</v>
      </c>
      <c r="M87" s="74">
        <v>48</v>
      </c>
      <c r="N87" s="74">
        <v>0</v>
      </c>
    </row>
    <row r="88" spans="1:14">
      <c r="A88">
        <v>576</v>
      </c>
      <c r="B88" t="s">
        <v>1669</v>
      </c>
      <c r="C88" t="s">
        <v>1957</v>
      </c>
      <c r="D88" t="s">
        <v>1670</v>
      </c>
      <c r="E88" t="s">
        <v>1746</v>
      </c>
      <c r="F88" t="s">
        <v>31</v>
      </c>
      <c r="G88">
        <v>51723.1</v>
      </c>
      <c r="H88">
        <v>51759.7</v>
      </c>
      <c r="I88">
        <v>51727.1</v>
      </c>
      <c r="J88">
        <v>51768.9</v>
      </c>
      <c r="K88" t="s">
        <v>1938</v>
      </c>
      <c r="L88" t="s">
        <v>1938</v>
      </c>
      <c r="M88" s="74">
        <v>36.599999999998545</v>
      </c>
      <c r="N88" s="74">
        <v>41.80000000000291</v>
      </c>
    </row>
    <row r="89" spans="1:14">
      <c r="A89">
        <v>577</v>
      </c>
      <c r="B89" t="s">
        <v>1669</v>
      </c>
      <c r="C89" t="s">
        <v>1957</v>
      </c>
      <c r="D89">
        <v>0</v>
      </c>
      <c r="E89" t="s">
        <v>1746</v>
      </c>
      <c r="F89" t="s">
        <v>31</v>
      </c>
      <c r="G89">
        <v>52214.5</v>
      </c>
      <c r="H89">
        <v>52339.6</v>
      </c>
      <c r="I89">
        <v>52210.15</v>
      </c>
      <c r="J89">
        <v>52351.58</v>
      </c>
      <c r="K89" t="s">
        <v>1938</v>
      </c>
      <c r="M89" s="74">
        <v>125.09999999999854</v>
      </c>
      <c r="N89" s="74">
        <v>141.43000000000029</v>
      </c>
    </row>
    <row r="90" spans="1:14">
      <c r="A90">
        <v>578</v>
      </c>
      <c r="B90" t="s">
        <v>1672</v>
      </c>
      <c r="C90" t="s">
        <v>1957</v>
      </c>
      <c r="D90" t="s">
        <v>1673</v>
      </c>
      <c r="E90" t="s">
        <v>1746</v>
      </c>
      <c r="F90" t="s">
        <v>31</v>
      </c>
      <c r="G90">
        <v>52364.73</v>
      </c>
      <c r="H90">
        <v>54448.2</v>
      </c>
      <c r="I90">
        <v>52383.83</v>
      </c>
      <c r="J90">
        <v>52963.360000000001</v>
      </c>
      <c r="K90" t="s">
        <v>1938</v>
      </c>
      <c r="L90" t="s">
        <v>1938</v>
      </c>
      <c r="M90" s="74">
        <v>2083.4699999999939</v>
      </c>
      <c r="N90" s="74">
        <v>579.52999999999884</v>
      </c>
    </row>
    <row r="91" spans="1:14">
      <c r="A91">
        <v>579</v>
      </c>
      <c r="B91" t="s">
        <v>1675</v>
      </c>
      <c r="C91" t="s">
        <v>1957</v>
      </c>
      <c r="D91" t="s">
        <v>1676</v>
      </c>
      <c r="E91" t="s">
        <v>1746</v>
      </c>
      <c r="F91" t="s">
        <v>31</v>
      </c>
      <c r="G91">
        <v>0</v>
      </c>
      <c r="H91">
        <v>0</v>
      </c>
      <c r="I91">
        <v>52963.360000000001</v>
      </c>
      <c r="J91">
        <v>54118.8</v>
      </c>
      <c r="K91" t="s">
        <v>1938</v>
      </c>
      <c r="L91" t="s">
        <v>1938</v>
      </c>
      <c r="M91" s="74">
        <v>0</v>
      </c>
      <c r="N91" s="74">
        <v>1155.4400000000023</v>
      </c>
    </row>
    <row r="92" spans="1:14">
      <c r="A92">
        <v>580</v>
      </c>
      <c r="B92" t="s">
        <v>1678</v>
      </c>
      <c r="C92" t="s">
        <v>1957</v>
      </c>
      <c r="D92" t="s">
        <v>1679</v>
      </c>
      <c r="E92" t="s">
        <v>1746</v>
      </c>
      <c r="F92" t="s">
        <v>31</v>
      </c>
      <c r="G92">
        <v>0</v>
      </c>
      <c r="H92">
        <v>0</v>
      </c>
      <c r="I92">
        <v>54118.8</v>
      </c>
      <c r="J92">
        <v>54224.2</v>
      </c>
      <c r="K92" t="s">
        <v>1938</v>
      </c>
      <c r="L92" t="s">
        <v>1938</v>
      </c>
      <c r="M92" s="74">
        <v>0</v>
      </c>
      <c r="N92" s="74">
        <v>105.39999999999418</v>
      </c>
    </row>
    <row r="93" spans="1:14">
      <c r="A93">
        <v>581</v>
      </c>
      <c r="B93" t="s">
        <v>1681</v>
      </c>
      <c r="C93" t="s">
        <v>1957</v>
      </c>
      <c r="D93" t="s">
        <v>1682</v>
      </c>
      <c r="E93" t="s">
        <v>1746</v>
      </c>
      <c r="F93" t="s">
        <v>31</v>
      </c>
      <c r="G93">
        <v>0</v>
      </c>
      <c r="H93">
        <v>0</v>
      </c>
      <c r="I93">
        <v>54224.2</v>
      </c>
      <c r="J93">
        <v>54290</v>
      </c>
      <c r="K93" t="s">
        <v>1938</v>
      </c>
      <c r="L93" t="s">
        <v>1938</v>
      </c>
      <c r="M93" s="74">
        <v>0</v>
      </c>
      <c r="N93" s="74">
        <v>65.80000000000291</v>
      </c>
    </row>
    <row r="94" spans="1:14">
      <c r="A94">
        <v>582</v>
      </c>
      <c r="B94" t="s">
        <v>1684</v>
      </c>
      <c r="C94" t="s">
        <v>1957</v>
      </c>
      <c r="D94" t="s">
        <v>1685</v>
      </c>
      <c r="E94" t="s">
        <v>1746</v>
      </c>
      <c r="F94" t="s">
        <v>31</v>
      </c>
      <c r="G94">
        <v>0</v>
      </c>
      <c r="H94">
        <v>0</v>
      </c>
      <c r="I94">
        <v>54277.9</v>
      </c>
      <c r="J94">
        <v>54299.8</v>
      </c>
      <c r="K94" t="s">
        <v>1938</v>
      </c>
      <c r="M94" s="74">
        <v>0</v>
      </c>
      <c r="N94" s="74">
        <v>21.900000000001455</v>
      </c>
    </row>
    <row r="95" spans="1:14">
      <c r="A95">
        <v>583</v>
      </c>
      <c r="B95" t="s">
        <v>1687</v>
      </c>
      <c r="C95" t="s">
        <v>1957</v>
      </c>
      <c r="D95" t="s">
        <v>1688</v>
      </c>
      <c r="E95" t="s">
        <v>1746</v>
      </c>
      <c r="F95" t="s">
        <v>31</v>
      </c>
      <c r="G95">
        <v>0</v>
      </c>
      <c r="H95">
        <v>0</v>
      </c>
      <c r="I95">
        <v>54299.8</v>
      </c>
      <c r="J95">
        <v>54330.7</v>
      </c>
      <c r="K95" t="s">
        <v>1938</v>
      </c>
      <c r="L95" t="s">
        <v>1938</v>
      </c>
      <c r="M95" s="74">
        <v>0</v>
      </c>
      <c r="N95" s="74">
        <v>30.899999999994179</v>
      </c>
    </row>
    <row r="96" spans="1:14">
      <c r="A96" s="72" t="s">
        <v>1902</v>
      </c>
      <c r="B96" s="72"/>
      <c r="C96" s="72"/>
      <c r="D96" s="72"/>
      <c r="E96" s="72"/>
      <c r="F96" s="72"/>
      <c r="G96" s="72"/>
      <c r="H96" s="72"/>
      <c r="I96" s="72"/>
      <c r="J96" s="72"/>
      <c r="K96" s="72"/>
      <c r="L96" s="72"/>
      <c r="M96" s="74">
        <v>13625.379999999983</v>
      </c>
      <c r="N96" s="74">
        <v>18400.12999999999</v>
      </c>
    </row>
  </sheetData>
  <mergeCells count="5">
    <mergeCell ref="A1:G1"/>
    <mergeCell ref="A2:G2"/>
    <mergeCell ref="A4:B4"/>
    <mergeCell ref="E4:F4"/>
    <mergeCell ref="A5:B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99C9-F189-4332-9238-FB5A15396DCD}">
  <sheetPr>
    <pageSetUpPr fitToPage="1"/>
  </sheetPr>
  <dimension ref="A1:O176"/>
  <sheetViews>
    <sheetView zoomScale="85" zoomScaleNormal="85" workbookViewId="0">
      <selection activeCell="M30" sqref="M30"/>
    </sheetView>
  </sheetViews>
  <sheetFormatPr baseColWidth="10" defaultColWidth="11.42578125" defaultRowHeight="12.75"/>
  <cols>
    <col min="1" max="1" width="8.5703125" customWidth="1"/>
    <col min="2" max="2" width="23.140625" bestFit="1" customWidth="1"/>
    <col min="3" max="3" width="19.28515625" style="45" customWidth="1"/>
    <col min="4" max="4" width="45.140625" customWidth="1"/>
    <col min="5" max="5" width="15.85546875" customWidth="1"/>
    <col min="6" max="6" width="16.5703125" customWidth="1"/>
    <col min="7" max="7" width="16.28515625" customWidth="1"/>
    <col min="8" max="8" width="18.140625" customWidth="1"/>
    <col min="9" max="9" width="19.140625" customWidth="1"/>
    <col min="10" max="10" width="13.140625" customWidth="1"/>
    <col min="11" max="11" width="14" customWidth="1"/>
    <col min="12" max="12" width="9" bestFit="1" customWidth="1"/>
    <col min="13" max="13" width="26.85546875" bestFit="1" customWidth="1"/>
    <col min="14" max="14" width="27.85546875" bestFit="1" customWidth="1"/>
    <col min="15" max="15" width="10.140625" customWidth="1"/>
    <col min="16" max="232" width="30.7109375" bestFit="1" customWidth="1"/>
    <col min="233" max="233" width="35" bestFit="1" customWidth="1"/>
    <col min="234" max="234" width="36" bestFit="1" customWidth="1"/>
  </cols>
  <sheetData>
    <row r="1" spans="1:11">
      <c r="A1" s="356" t="s">
        <v>1953</v>
      </c>
      <c r="B1" s="357"/>
      <c r="C1" s="357"/>
      <c r="D1" s="357"/>
      <c r="E1" s="357"/>
      <c r="F1" s="357"/>
      <c r="G1" s="358"/>
    </row>
    <row r="2" spans="1:11">
      <c r="A2" s="356" t="s">
        <v>1954</v>
      </c>
      <c r="B2" s="357"/>
      <c r="C2" s="357"/>
      <c r="D2" s="357"/>
      <c r="E2" s="357"/>
      <c r="F2" s="357"/>
      <c r="G2" s="358"/>
    </row>
    <row r="4" spans="1:11" ht="12.75" customHeight="1">
      <c r="A4" s="362" t="s">
        <v>1925</v>
      </c>
      <c r="B4" s="359"/>
      <c r="C4" s="53" t="e">
        <f>SUMPRODUCT(1/COUNTIF(#REF!,#REF!))</f>
        <v>#REF!</v>
      </c>
      <c r="E4" s="360" t="s">
        <v>1926</v>
      </c>
      <c r="F4" s="361"/>
      <c r="H4" s="58" t="s">
        <v>1927</v>
      </c>
      <c r="I4" s="58"/>
      <c r="K4" s="12"/>
    </row>
    <row r="5" spans="1:11" ht="15.75">
      <c r="A5" s="362" t="s">
        <v>1955</v>
      </c>
      <c r="B5" s="359"/>
      <c r="C5" s="53" t="e">
        <f>F18</f>
        <v>#REF!</v>
      </c>
      <c r="E5" s="50" t="e">
        <f>#REF!</f>
        <v>#REF!</v>
      </c>
      <c r="F5" s="150" t="e">
        <f>#REF!</f>
        <v>#REF!</v>
      </c>
      <c r="H5" s="59">
        <f>COUNTIF(I24:I191,"Si")</f>
        <v>0</v>
      </c>
      <c r="I5" s="149" t="e">
        <f>H5/(F18-F16)</f>
        <v>#REF!</v>
      </c>
      <c r="K5" s="12"/>
    </row>
    <row r="6" spans="1:11" ht="12.75" customHeight="1">
      <c r="A6" s="51"/>
      <c r="B6" s="52"/>
      <c r="C6" s="54"/>
      <c r="E6" s="50" t="e">
        <f>#REF!</f>
        <v>#REF!</v>
      </c>
      <c r="F6" s="150" t="e">
        <f>#REF!</f>
        <v>#REF!</v>
      </c>
      <c r="H6" s="56" t="s">
        <v>1929</v>
      </c>
      <c r="I6" s="56" t="s">
        <v>1930</v>
      </c>
      <c r="K6" s="64"/>
    </row>
    <row r="7" spans="1:11" ht="15.75">
      <c r="A7" s="51"/>
      <c r="B7" s="52"/>
      <c r="C7" s="54"/>
      <c r="E7" s="50" t="e">
        <f>#REF!</f>
        <v>#REF!</v>
      </c>
      <c r="F7" s="150" t="e">
        <f>#REF!</f>
        <v>#REF!</v>
      </c>
      <c r="H7" s="57">
        <f>SUMIF($J$24:$J$175,"Si",M24:M175)</f>
        <v>41327.560000000041</v>
      </c>
      <c r="I7" s="57">
        <f>SUMIF($J$24:$J$175,"Si",N24:N175)</f>
        <v>42798.05000000001</v>
      </c>
      <c r="J7" s="57">
        <f>SUMIF($K$24:$K$175,"Si",M24:M175)</f>
        <v>29955.390000000029</v>
      </c>
      <c r="K7" s="57">
        <f>SUMIF($K$24:$K$175,"Si",N24:N175)</f>
        <v>32696.640000000014</v>
      </c>
    </row>
    <row r="8" spans="1:11">
      <c r="A8" s="51"/>
      <c r="B8" s="52"/>
      <c r="C8" s="54"/>
      <c r="E8" s="50" t="e">
        <f>#REF!</f>
        <v>#REF!</v>
      </c>
      <c r="F8" s="150" t="e">
        <f>#REF!</f>
        <v>#REF!</v>
      </c>
      <c r="H8" t="e">
        <f>H7/M176</f>
        <v>#DIV/0!</v>
      </c>
      <c r="I8" t="e">
        <f>I7/N176</f>
        <v>#DIV/0!</v>
      </c>
      <c r="J8" t="e">
        <f>J7/M176</f>
        <v>#DIV/0!</v>
      </c>
      <c r="K8" t="e">
        <f>K7/N176</f>
        <v>#DIV/0!</v>
      </c>
    </row>
    <row r="9" spans="1:11">
      <c r="A9" s="51"/>
      <c r="B9" s="52"/>
      <c r="C9" s="54"/>
      <c r="E9" s="50" t="e">
        <f>#REF!</f>
        <v>#REF!</v>
      </c>
      <c r="F9" s="150" t="e">
        <f>#REF!</f>
        <v>#REF!</v>
      </c>
      <c r="K9" s="12"/>
    </row>
    <row r="10" spans="1:11">
      <c r="A10" s="51"/>
      <c r="B10" s="52"/>
      <c r="C10" s="54"/>
      <c r="E10" s="50" t="e">
        <f>#REF!</f>
        <v>#REF!</v>
      </c>
      <c r="F10" s="150" t="e">
        <f>#REF!</f>
        <v>#REF!</v>
      </c>
      <c r="K10" s="12"/>
    </row>
    <row r="11" spans="1:11" ht="12.75" customHeight="1">
      <c r="A11" s="51"/>
      <c r="B11" s="52"/>
      <c r="C11" s="54"/>
      <c r="E11" s="50" t="e">
        <f>#REF!</f>
        <v>#REF!</v>
      </c>
      <c r="F11" s="150" t="e">
        <f>#REF!</f>
        <v>#REF!</v>
      </c>
      <c r="H11" s="62" t="s">
        <v>1931</v>
      </c>
      <c r="I11" s="62"/>
      <c r="K11" s="12"/>
    </row>
    <row r="12" spans="1:11" ht="15.75">
      <c r="A12" s="51"/>
      <c r="B12" s="52"/>
      <c r="C12" s="54"/>
      <c r="E12" s="50" t="e">
        <f>#REF!</f>
        <v>#REF!</v>
      </c>
      <c r="F12" s="150" t="e">
        <f>#REF!</f>
        <v>#REF!</v>
      </c>
      <c r="H12" s="63" t="e">
        <f>C5-H5</f>
        <v>#REF!</v>
      </c>
      <c r="I12" s="63"/>
      <c r="K12" s="12"/>
    </row>
    <row r="13" spans="1:11" ht="12.75" customHeight="1">
      <c r="A13" s="51"/>
      <c r="B13" s="52"/>
      <c r="C13" s="54"/>
      <c r="E13" s="50" t="e">
        <f>#REF!</f>
        <v>#REF!</v>
      </c>
      <c r="F13" s="150" t="e">
        <f>#REF!</f>
        <v>#REF!</v>
      </c>
      <c r="H13" s="61" t="s">
        <v>1932</v>
      </c>
      <c r="I13" s="61" t="s">
        <v>1933</v>
      </c>
      <c r="K13" s="64"/>
    </row>
    <row r="14" spans="1:11" ht="15.75">
      <c r="A14" s="51"/>
      <c r="B14" s="52"/>
      <c r="C14" s="54"/>
      <c r="E14" s="50" t="e">
        <f>#REF!</f>
        <v>#REF!</v>
      </c>
      <c r="F14" s="150" t="e">
        <f>#REF!</f>
        <v>#REF!</v>
      </c>
      <c r="H14" s="57">
        <f>SUMIF($J$24:$J$175,"No",M24:M175)</f>
        <v>5696.8100000000341</v>
      </c>
      <c r="I14" s="57">
        <f>SUMIF($J$24:$J$175,"No",N24:N175)</f>
        <v>9926.2100000000064</v>
      </c>
      <c r="J14" s="57">
        <f>SUMIF($K$24:$K$175,"",M31:M182)</f>
        <v>65317.870000000126</v>
      </c>
      <c r="K14" s="57">
        <f>SUMIF($K$24:$K$175,"",N24:N175)</f>
        <v>72751.880000000019</v>
      </c>
    </row>
    <row r="15" spans="1:11">
      <c r="A15" s="51"/>
      <c r="B15" s="52"/>
      <c r="C15" s="54"/>
      <c r="E15" s="50" t="e">
        <f>#REF!</f>
        <v>#REF!</v>
      </c>
      <c r="F15" s="150" t="e">
        <f>#REF!</f>
        <v>#REF!</v>
      </c>
      <c r="H15" s="60" t="e">
        <f>1-H8</f>
        <v>#DIV/0!</v>
      </c>
      <c r="I15" s="60" t="e">
        <f>1-I8</f>
        <v>#DIV/0!</v>
      </c>
      <c r="J15" s="60" t="e">
        <f>1-J8</f>
        <v>#DIV/0!</v>
      </c>
      <c r="K15" s="60" t="e">
        <f>1-K8</f>
        <v>#DIV/0!</v>
      </c>
    </row>
    <row r="16" spans="1:11">
      <c r="E16" s="50" t="e">
        <f>#REF!</f>
        <v>#REF!</v>
      </c>
      <c r="F16" s="150" t="e">
        <f>#REF!</f>
        <v>#REF!</v>
      </c>
    </row>
    <row r="17" spans="1:15">
      <c r="E17" s="50" t="e">
        <f>#REF!</f>
        <v>#REF!</v>
      </c>
      <c r="F17" s="49"/>
    </row>
    <row r="18" spans="1:15">
      <c r="E18" s="50" t="s">
        <v>1934</v>
      </c>
      <c r="F18" s="49" t="e">
        <f>SUM(F5:F17)</f>
        <v>#REF!</v>
      </c>
    </row>
    <row r="19" spans="1:15">
      <c r="E19" s="70"/>
      <c r="F19" s="71"/>
    </row>
    <row r="20" spans="1:15">
      <c r="A20" s="179" t="s">
        <v>3</v>
      </c>
      <c r="B20" s="180" t="s">
        <v>229</v>
      </c>
    </row>
    <row r="22" spans="1:15">
      <c r="A22" s="173"/>
      <c r="B22" s="174"/>
      <c r="C22" s="174"/>
      <c r="D22" s="174"/>
      <c r="E22" s="174"/>
      <c r="F22" s="174"/>
      <c r="G22" s="174"/>
      <c r="H22" s="174"/>
      <c r="I22" s="174"/>
      <c r="J22" s="174"/>
      <c r="K22" s="174"/>
      <c r="L22" s="174"/>
      <c r="M22" s="175" t="s">
        <v>1935</v>
      </c>
      <c r="N22" s="176"/>
    </row>
    <row r="23" spans="1:15" ht="12.75" customHeight="1">
      <c r="A23" s="175" t="s">
        <v>1911</v>
      </c>
      <c r="B23" s="185" t="s">
        <v>8</v>
      </c>
      <c r="C23" s="175" t="s">
        <v>1848</v>
      </c>
      <c r="D23" s="175" t="s">
        <v>1845</v>
      </c>
      <c r="E23" s="175" t="s">
        <v>5</v>
      </c>
      <c r="F23" s="194" t="s">
        <v>1839</v>
      </c>
      <c r="G23" s="194" t="s">
        <v>1840</v>
      </c>
      <c r="H23" s="194" t="s">
        <v>1843</v>
      </c>
      <c r="I23" s="194" t="s">
        <v>1842</v>
      </c>
      <c r="J23" s="175" t="s">
        <v>1910</v>
      </c>
      <c r="K23" s="175" t="s">
        <v>445</v>
      </c>
      <c r="L23" s="185" t="s">
        <v>6</v>
      </c>
      <c r="M23" s="188" t="s">
        <v>1936</v>
      </c>
      <c r="N23" s="189" t="s">
        <v>1937</v>
      </c>
      <c r="O23" s="72" t="s">
        <v>1956</v>
      </c>
    </row>
    <row r="24" spans="1:15">
      <c r="A24" s="173">
        <v>584</v>
      </c>
      <c r="B24" s="173" t="s">
        <v>356</v>
      </c>
      <c r="C24" s="173" t="s">
        <v>1914</v>
      </c>
      <c r="D24" s="173" t="s">
        <v>1690</v>
      </c>
      <c r="E24" s="173" t="s">
        <v>30</v>
      </c>
      <c r="F24" s="177">
        <v>0</v>
      </c>
      <c r="G24" s="177">
        <v>0</v>
      </c>
      <c r="H24" s="177">
        <v>54555.83</v>
      </c>
      <c r="I24" s="177">
        <v>54440</v>
      </c>
      <c r="J24" s="173" t="s">
        <v>1939</v>
      </c>
      <c r="K24" s="173" t="s">
        <v>1958</v>
      </c>
      <c r="L24" s="173" t="s">
        <v>31</v>
      </c>
      <c r="M24" s="181">
        <v>0</v>
      </c>
      <c r="N24" s="182">
        <v>115.83000000000175</v>
      </c>
      <c r="O24" s="55">
        <f>VLOOKUP(B24,cateogrias!$O$3:$P$120,2,0)</f>
        <v>1</v>
      </c>
    </row>
    <row r="25" spans="1:15">
      <c r="A25" s="173">
        <v>585</v>
      </c>
      <c r="B25" s="173" t="s">
        <v>266</v>
      </c>
      <c r="C25" s="173" t="s">
        <v>1914</v>
      </c>
      <c r="D25" s="173" t="s">
        <v>1692</v>
      </c>
      <c r="E25" s="173" t="s">
        <v>0</v>
      </c>
      <c r="F25" s="177">
        <v>54531</v>
      </c>
      <c r="G25" s="177">
        <v>54867.49</v>
      </c>
      <c r="H25" s="177">
        <v>54867.88</v>
      </c>
      <c r="I25" s="177">
        <v>54533</v>
      </c>
      <c r="J25" s="173" t="s">
        <v>1939</v>
      </c>
      <c r="K25" s="173" t="s">
        <v>1958</v>
      </c>
      <c r="L25" s="173" t="s">
        <v>31</v>
      </c>
      <c r="M25" s="181">
        <v>336.48999999999796</v>
      </c>
      <c r="N25" s="182">
        <v>334.87999999999738</v>
      </c>
      <c r="O25" s="55">
        <f>VLOOKUP(B25,cateogrias!$O$3:$P$120,2,0)</f>
        <v>21</v>
      </c>
    </row>
    <row r="26" spans="1:15">
      <c r="A26" s="173">
        <v>586</v>
      </c>
      <c r="B26" s="173" t="s">
        <v>369</v>
      </c>
      <c r="C26" s="173" t="s">
        <v>1915</v>
      </c>
      <c r="D26" s="173" t="s">
        <v>1693</v>
      </c>
      <c r="E26" s="173" t="s">
        <v>1746</v>
      </c>
      <c r="F26" s="177">
        <v>54867.15</v>
      </c>
      <c r="G26" s="177">
        <v>55043.4</v>
      </c>
      <c r="H26" s="177">
        <v>55043.5</v>
      </c>
      <c r="I26" s="177">
        <v>54878.6</v>
      </c>
      <c r="J26" s="173" t="s">
        <v>1938</v>
      </c>
      <c r="K26" s="173" t="s">
        <v>1938</v>
      </c>
      <c r="L26" s="173" t="s">
        <v>31</v>
      </c>
      <c r="M26" s="181">
        <v>176.25</v>
      </c>
      <c r="N26" s="182">
        <v>164.90000000000146</v>
      </c>
      <c r="O26" s="55">
        <f>VLOOKUP(B26,cateogrias!$O$3:$P$120,2,0)</f>
        <v>1</v>
      </c>
    </row>
    <row r="27" spans="1:15">
      <c r="A27" s="173">
        <v>587</v>
      </c>
      <c r="B27" s="173" t="s">
        <v>391</v>
      </c>
      <c r="C27" s="173" t="s">
        <v>1914</v>
      </c>
      <c r="D27" s="173" t="s">
        <v>1694</v>
      </c>
      <c r="E27" s="173" t="s">
        <v>56</v>
      </c>
      <c r="F27" s="177">
        <v>55080.67</v>
      </c>
      <c r="G27" s="177">
        <v>55266.42</v>
      </c>
      <c r="H27" s="177">
        <v>55303.34</v>
      </c>
      <c r="I27" s="177">
        <v>55084.52</v>
      </c>
      <c r="J27" s="173" t="s">
        <v>1938</v>
      </c>
      <c r="K27" s="173" t="s">
        <v>1938</v>
      </c>
      <c r="L27" s="173" t="s">
        <v>31</v>
      </c>
      <c r="M27" s="181">
        <v>185.75</v>
      </c>
      <c r="N27" s="182">
        <v>218.81999999999971</v>
      </c>
      <c r="O27" s="55">
        <f>VLOOKUP(B27,cateogrias!$O$3:$P$120,2,0)</f>
        <v>0</v>
      </c>
    </row>
    <row r="28" spans="1:15">
      <c r="A28" s="173">
        <v>588</v>
      </c>
      <c r="B28" s="173" t="s">
        <v>340</v>
      </c>
      <c r="C28" s="173" t="s">
        <v>1957</v>
      </c>
      <c r="D28" s="173" t="s">
        <v>1696</v>
      </c>
      <c r="E28" s="173" t="s">
        <v>1904</v>
      </c>
      <c r="F28" s="177">
        <v>55321.95</v>
      </c>
      <c r="G28" s="177">
        <v>55353.72</v>
      </c>
      <c r="H28" s="177">
        <v>370</v>
      </c>
      <c r="I28" s="177">
        <v>0</v>
      </c>
      <c r="J28" s="173" t="s">
        <v>1939</v>
      </c>
      <c r="K28" s="173" t="s">
        <v>1958</v>
      </c>
      <c r="L28" s="173" t="s">
        <v>31</v>
      </c>
      <c r="M28" s="181">
        <v>31.770000000004075</v>
      </c>
      <c r="N28" s="182">
        <v>370</v>
      </c>
      <c r="O28" s="55">
        <f>VLOOKUP(B28,cateogrias!$O$3:$P$120,2,0)</f>
        <v>0</v>
      </c>
    </row>
    <row r="29" spans="1:15">
      <c r="A29" s="173">
        <v>589</v>
      </c>
      <c r="B29" s="173" t="s">
        <v>251</v>
      </c>
      <c r="C29" s="173" t="s">
        <v>1957</v>
      </c>
      <c r="D29" s="173" t="s">
        <v>1697</v>
      </c>
      <c r="E29" s="173" t="s">
        <v>186</v>
      </c>
      <c r="F29" s="177">
        <v>55353.73</v>
      </c>
      <c r="G29" s="177">
        <v>55464.73</v>
      </c>
      <c r="H29" s="177">
        <v>55461.919999999998</v>
      </c>
      <c r="I29" s="177">
        <v>55304.82</v>
      </c>
      <c r="J29" s="173" t="s">
        <v>1938</v>
      </c>
      <c r="K29" s="173" t="s">
        <v>1958</v>
      </c>
      <c r="L29" s="173" t="s">
        <v>31</v>
      </c>
      <c r="M29" s="181">
        <v>111</v>
      </c>
      <c r="N29" s="182">
        <v>157.09999999999854</v>
      </c>
      <c r="O29" s="55">
        <f>VLOOKUP(B29,cateogrias!$O$3:$P$120,2,0)</f>
        <v>3</v>
      </c>
    </row>
    <row r="30" spans="1:15">
      <c r="A30" s="173">
        <v>590</v>
      </c>
      <c r="B30" s="173" t="s">
        <v>251</v>
      </c>
      <c r="C30" s="173" t="s">
        <v>1957</v>
      </c>
      <c r="D30" s="173">
        <v>0</v>
      </c>
      <c r="E30" s="173" t="s">
        <v>186</v>
      </c>
      <c r="F30" s="177">
        <v>61600</v>
      </c>
      <c r="G30" s="177">
        <v>61928.98</v>
      </c>
      <c r="H30" s="177">
        <v>61823.22</v>
      </c>
      <c r="I30" s="177">
        <v>61600</v>
      </c>
      <c r="J30" s="173" t="s">
        <v>1938</v>
      </c>
      <c r="K30" s="173" t="s">
        <v>1958</v>
      </c>
      <c r="L30" s="173" t="s">
        <v>31</v>
      </c>
      <c r="M30" s="181">
        <v>328.9800000000032</v>
      </c>
      <c r="N30" s="182">
        <v>223.22000000000116</v>
      </c>
      <c r="O30" s="55">
        <f>VLOOKUP(B30,cateogrias!$O$3:$P$120,2,0)</f>
        <v>3</v>
      </c>
    </row>
    <row r="31" spans="1:15">
      <c r="A31" s="173">
        <v>591</v>
      </c>
      <c r="B31" s="173" t="s">
        <v>318</v>
      </c>
      <c r="C31" s="173" t="s">
        <v>1957</v>
      </c>
      <c r="D31" s="173" t="s">
        <v>1699</v>
      </c>
      <c r="E31" s="173" t="s">
        <v>0</v>
      </c>
      <c r="F31" s="177">
        <v>0</v>
      </c>
      <c r="G31" s="177">
        <v>0</v>
      </c>
      <c r="H31" s="177">
        <v>61890.53</v>
      </c>
      <c r="I31" s="177">
        <v>61825.37</v>
      </c>
      <c r="J31" s="173" t="s">
        <v>1938</v>
      </c>
      <c r="K31" s="173" t="s">
        <v>1958</v>
      </c>
      <c r="L31" s="173" t="s">
        <v>31</v>
      </c>
      <c r="M31" s="181">
        <v>0</v>
      </c>
      <c r="N31" s="182">
        <v>65.159999999996217</v>
      </c>
      <c r="O31" s="55">
        <f>VLOOKUP(B31,cateogrias!$O$3:$P$120,2,0)</f>
        <v>0</v>
      </c>
    </row>
    <row r="32" spans="1:15">
      <c r="A32" s="173">
        <v>592</v>
      </c>
      <c r="B32" s="173" t="s">
        <v>388</v>
      </c>
      <c r="C32" s="173" t="s">
        <v>1957</v>
      </c>
      <c r="D32" s="173" t="s">
        <v>1693</v>
      </c>
      <c r="E32" s="173" t="s">
        <v>1746</v>
      </c>
      <c r="F32" s="177">
        <v>61928.5</v>
      </c>
      <c r="G32" s="177">
        <v>62157.9</v>
      </c>
      <c r="H32" s="177">
        <v>62021.55</v>
      </c>
      <c r="I32" s="177">
        <v>61965</v>
      </c>
      <c r="J32" s="173" t="s">
        <v>1938</v>
      </c>
      <c r="K32" s="173" t="s">
        <v>1938</v>
      </c>
      <c r="L32" s="173" t="s">
        <v>31</v>
      </c>
      <c r="M32" s="181">
        <v>229.40000000000146</v>
      </c>
      <c r="N32" s="182">
        <v>56.55000000000291</v>
      </c>
      <c r="O32" s="55">
        <f>VLOOKUP(B32,cateogrias!$O$3:$P$120,2,0)</f>
        <v>2</v>
      </c>
    </row>
    <row r="33" spans="1:15">
      <c r="A33" s="173">
        <v>593</v>
      </c>
      <c r="B33" s="173" t="s">
        <v>388</v>
      </c>
      <c r="C33" s="173" t="s">
        <v>1957</v>
      </c>
      <c r="D33" s="173">
        <v>0</v>
      </c>
      <c r="E33" s="173" t="s">
        <v>1746</v>
      </c>
      <c r="F33" s="177">
        <v>62273.8</v>
      </c>
      <c r="G33" s="177">
        <v>62695.3</v>
      </c>
      <c r="H33" s="177">
        <v>62686.9</v>
      </c>
      <c r="I33" s="177">
        <v>62425.7</v>
      </c>
      <c r="J33" s="173" t="s">
        <v>1938</v>
      </c>
      <c r="K33" s="173" t="s">
        <v>1938</v>
      </c>
      <c r="L33" s="173" t="s">
        <v>31</v>
      </c>
      <c r="M33" s="181">
        <v>421.5</v>
      </c>
      <c r="N33" s="182">
        <v>261.20000000000437</v>
      </c>
      <c r="O33" s="55">
        <f>VLOOKUP(B33,cateogrias!$O$3:$P$120,2,0)</f>
        <v>2</v>
      </c>
    </row>
    <row r="34" spans="1:15">
      <c r="A34" s="173">
        <v>594</v>
      </c>
      <c r="B34" s="173" t="s">
        <v>254</v>
      </c>
      <c r="C34" s="173" t="s">
        <v>1957</v>
      </c>
      <c r="D34" s="173" t="s">
        <v>1702</v>
      </c>
      <c r="E34" s="173" t="s">
        <v>186</v>
      </c>
      <c r="F34" s="177">
        <v>0</v>
      </c>
      <c r="G34" s="177">
        <v>0</v>
      </c>
      <c r="H34" s="177">
        <v>62110.239999999998</v>
      </c>
      <c r="I34" s="177">
        <v>62026.97</v>
      </c>
      <c r="J34" s="173" t="s">
        <v>1939</v>
      </c>
      <c r="K34" s="173" t="s">
        <v>1958</v>
      </c>
      <c r="L34" s="173" t="s">
        <v>31</v>
      </c>
      <c r="M34" s="181">
        <v>0</v>
      </c>
      <c r="N34" s="182">
        <v>83.269999999996799</v>
      </c>
      <c r="O34" s="55">
        <f>VLOOKUP(B34,cateogrias!$O$3:$P$120,2,0)</f>
        <v>8</v>
      </c>
    </row>
    <row r="35" spans="1:15">
      <c r="A35" s="173">
        <v>595</v>
      </c>
      <c r="B35" s="173" t="s">
        <v>349</v>
      </c>
      <c r="C35" s="173" t="s">
        <v>1957</v>
      </c>
      <c r="D35" s="173" t="s">
        <v>1703</v>
      </c>
      <c r="E35" s="173" t="s">
        <v>85</v>
      </c>
      <c r="F35" s="177">
        <v>62111.33</v>
      </c>
      <c r="G35" s="177">
        <v>62378.27</v>
      </c>
      <c r="H35" s="177">
        <v>62281.35</v>
      </c>
      <c r="I35" s="177">
        <v>62152.85</v>
      </c>
      <c r="J35" s="173" t="s">
        <v>1938</v>
      </c>
      <c r="K35" s="173" t="s">
        <v>1938</v>
      </c>
      <c r="L35" s="173" t="s">
        <v>31</v>
      </c>
      <c r="M35" s="181">
        <v>266.93999999999505</v>
      </c>
      <c r="N35" s="182">
        <v>128.5</v>
      </c>
      <c r="O35" s="55">
        <f>VLOOKUP(B35,cateogrias!$O$3:$P$120,2,0)</f>
        <v>0</v>
      </c>
    </row>
    <row r="36" spans="1:15">
      <c r="A36" s="173">
        <v>596</v>
      </c>
      <c r="B36" s="173" t="s">
        <v>355</v>
      </c>
      <c r="C36" s="173" t="s">
        <v>1957</v>
      </c>
      <c r="D36" s="173" t="s">
        <v>1704</v>
      </c>
      <c r="E36" s="173" t="s">
        <v>30</v>
      </c>
      <c r="F36" s="177">
        <v>0</v>
      </c>
      <c r="G36" s="177">
        <v>0</v>
      </c>
      <c r="H36" s="177">
        <v>62637.98</v>
      </c>
      <c r="I36" s="177">
        <v>62377.07</v>
      </c>
      <c r="J36" s="173" t="s">
        <v>1939</v>
      </c>
      <c r="K36" s="173" t="s">
        <v>1958</v>
      </c>
      <c r="L36" s="173" t="s">
        <v>31</v>
      </c>
      <c r="M36" s="181">
        <v>0</v>
      </c>
      <c r="N36" s="182">
        <v>260.91000000000349</v>
      </c>
      <c r="O36" s="55">
        <f>VLOOKUP(B36,cateogrias!$O$3:$P$120,2,0)</f>
        <v>14</v>
      </c>
    </row>
    <row r="37" spans="1:15">
      <c r="A37" s="173">
        <v>597</v>
      </c>
      <c r="B37" s="173" t="s">
        <v>317</v>
      </c>
      <c r="C37" s="173" t="s">
        <v>1957</v>
      </c>
      <c r="D37" s="173" t="s">
        <v>1693</v>
      </c>
      <c r="E37" s="173" t="s">
        <v>85</v>
      </c>
      <c r="F37" s="177">
        <v>62695.3</v>
      </c>
      <c r="G37" s="177">
        <v>63297.14</v>
      </c>
      <c r="H37" s="177">
        <v>63302.54</v>
      </c>
      <c r="I37" s="177">
        <v>62686.9</v>
      </c>
      <c r="J37" s="173" t="s">
        <v>1938</v>
      </c>
      <c r="K37" s="173" t="s">
        <v>1938</v>
      </c>
      <c r="L37" s="173" t="s">
        <v>31</v>
      </c>
      <c r="M37" s="181">
        <v>601.83999999999651</v>
      </c>
      <c r="N37" s="182">
        <v>615.63999999999942</v>
      </c>
      <c r="O37" s="55">
        <f>VLOOKUP(B37,cateogrias!$O$3:$P$120,2,0)</f>
        <v>11</v>
      </c>
    </row>
    <row r="38" spans="1:15">
      <c r="A38" s="173">
        <v>598</v>
      </c>
      <c r="B38" s="173" t="s">
        <v>317</v>
      </c>
      <c r="C38" s="173" t="s">
        <v>1957</v>
      </c>
      <c r="D38" s="173">
        <v>0</v>
      </c>
      <c r="E38" s="173" t="s">
        <v>85</v>
      </c>
      <c r="F38" s="177">
        <v>63355.14</v>
      </c>
      <c r="G38" s="177">
        <v>63381.24</v>
      </c>
      <c r="H38" s="177">
        <v>63302.54</v>
      </c>
      <c r="I38" s="177">
        <v>62868.9</v>
      </c>
      <c r="J38" s="173" t="s">
        <v>1938</v>
      </c>
      <c r="K38" s="173" t="s">
        <v>1938</v>
      </c>
      <c r="L38" s="173" t="s">
        <v>31</v>
      </c>
      <c r="M38" s="181">
        <v>26.099999999998545</v>
      </c>
      <c r="N38" s="182">
        <v>433.63999999999942</v>
      </c>
      <c r="O38" s="55">
        <f>VLOOKUP(B38,cateogrias!$O$3:$P$120,2,0)</f>
        <v>11</v>
      </c>
    </row>
    <row r="39" spans="1:15">
      <c r="A39" s="173">
        <v>599</v>
      </c>
      <c r="B39" s="173" t="s">
        <v>264</v>
      </c>
      <c r="C39" s="173" t="s">
        <v>1957</v>
      </c>
      <c r="D39" s="173" t="s">
        <v>1706</v>
      </c>
      <c r="E39" s="173" t="s">
        <v>186</v>
      </c>
      <c r="F39" s="177">
        <v>0</v>
      </c>
      <c r="G39" s="177">
        <v>0</v>
      </c>
      <c r="H39" s="177">
        <v>62859.56</v>
      </c>
      <c r="I39" s="177">
        <v>62635.26</v>
      </c>
      <c r="J39" s="173" t="s">
        <v>1939</v>
      </c>
      <c r="K39" s="173" t="s">
        <v>1958</v>
      </c>
      <c r="L39" s="173" t="s">
        <v>31</v>
      </c>
      <c r="M39" s="181">
        <v>0</v>
      </c>
      <c r="N39" s="182">
        <v>224.29999999999563</v>
      </c>
      <c r="O39" s="55">
        <f>VLOOKUP(B39,cateogrias!$O$3:$P$120,2,0)</f>
        <v>43</v>
      </c>
    </row>
    <row r="40" spans="1:15">
      <c r="A40" s="173">
        <v>600</v>
      </c>
      <c r="B40" s="173" t="s">
        <v>264</v>
      </c>
      <c r="C40" s="173" t="s">
        <v>1957</v>
      </c>
      <c r="D40" s="173">
        <v>0</v>
      </c>
      <c r="E40" s="173" t="s">
        <v>186</v>
      </c>
      <c r="F40" s="177">
        <v>0</v>
      </c>
      <c r="G40" s="177">
        <v>0</v>
      </c>
      <c r="H40" s="177">
        <v>62901.94</v>
      </c>
      <c r="I40" s="177">
        <v>62872.639999999999</v>
      </c>
      <c r="J40" s="173" t="s">
        <v>1939</v>
      </c>
      <c r="K40" s="173" t="s">
        <v>1958</v>
      </c>
      <c r="L40" s="173" t="s">
        <v>31</v>
      </c>
      <c r="M40" s="181">
        <v>0</v>
      </c>
      <c r="N40" s="182">
        <v>29.30000000000291</v>
      </c>
      <c r="O40" s="55">
        <f>VLOOKUP(B40,cateogrias!$O$3:$P$120,2,0)</f>
        <v>43</v>
      </c>
    </row>
    <row r="41" spans="1:15">
      <c r="A41" s="173">
        <v>601</v>
      </c>
      <c r="B41" s="173" t="s">
        <v>264</v>
      </c>
      <c r="C41" s="173" t="s">
        <v>1957</v>
      </c>
      <c r="D41" s="173">
        <v>0</v>
      </c>
      <c r="E41" s="173" t="s">
        <v>186</v>
      </c>
      <c r="F41" s="177">
        <v>0</v>
      </c>
      <c r="G41" s="177">
        <v>0</v>
      </c>
      <c r="H41" s="177">
        <v>62968.05</v>
      </c>
      <c r="I41" s="177">
        <v>62956.82</v>
      </c>
      <c r="J41" s="173" t="s">
        <v>1939</v>
      </c>
      <c r="K41" s="173" t="s">
        <v>1958</v>
      </c>
      <c r="L41" s="173" t="s">
        <v>31</v>
      </c>
      <c r="M41" s="181">
        <v>0</v>
      </c>
      <c r="N41" s="182">
        <v>11.230000000003201</v>
      </c>
      <c r="O41" s="55">
        <f>VLOOKUP(B41,cateogrias!$O$3:$P$120,2,0)</f>
        <v>43</v>
      </c>
    </row>
    <row r="42" spans="1:15">
      <c r="A42" s="173">
        <v>602</v>
      </c>
      <c r="B42" s="173" t="s">
        <v>264</v>
      </c>
      <c r="C42" s="173" t="s">
        <v>1957</v>
      </c>
      <c r="D42" s="173">
        <v>0</v>
      </c>
      <c r="E42" s="173" t="s">
        <v>186</v>
      </c>
      <c r="F42" s="177">
        <v>0</v>
      </c>
      <c r="G42" s="177">
        <v>0</v>
      </c>
      <c r="H42" s="177">
        <v>63122.1</v>
      </c>
      <c r="I42" s="177">
        <v>63098.78</v>
      </c>
      <c r="J42" s="173" t="s">
        <v>1939</v>
      </c>
      <c r="K42" s="173" t="s">
        <v>1958</v>
      </c>
      <c r="L42" s="173" t="s">
        <v>31</v>
      </c>
      <c r="M42" s="181">
        <v>0</v>
      </c>
      <c r="N42" s="182">
        <v>23.319999999999709</v>
      </c>
      <c r="O42" s="55">
        <f>VLOOKUP(B42,cateogrias!$O$3:$P$120,2,0)</f>
        <v>43</v>
      </c>
    </row>
    <row r="43" spans="1:15">
      <c r="A43" s="173">
        <v>603</v>
      </c>
      <c r="B43" s="173" t="s">
        <v>264</v>
      </c>
      <c r="C43" s="173" t="s">
        <v>1957</v>
      </c>
      <c r="D43" s="173">
        <v>0</v>
      </c>
      <c r="E43" s="173" t="s">
        <v>186</v>
      </c>
      <c r="F43" s="177">
        <v>0</v>
      </c>
      <c r="G43" s="177">
        <v>0</v>
      </c>
      <c r="H43" s="177">
        <v>63412.26</v>
      </c>
      <c r="I43" s="177">
        <v>63130</v>
      </c>
      <c r="J43" s="173" t="s">
        <v>1939</v>
      </c>
      <c r="K43" s="173" t="s">
        <v>1958</v>
      </c>
      <c r="L43" s="173" t="s">
        <v>31</v>
      </c>
      <c r="M43" s="181">
        <v>0</v>
      </c>
      <c r="N43" s="182">
        <v>282.26000000000204</v>
      </c>
      <c r="O43" s="55">
        <f>VLOOKUP(B43,cateogrias!$O$3:$P$120,2,0)</f>
        <v>43</v>
      </c>
    </row>
    <row r="44" spans="1:15">
      <c r="A44" s="173">
        <v>604</v>
      </c>
      <c r="B44" s="173" t="s">
        <v>320</v>
      </c>
      <c r="C44" s="173" t="s">
        <v>1850</v>
      </c>
      <c r="D44" s="173" t="s">
        <v>1707</v>
      </c>
      <c r="E44" s="173" t="s">
        <v>15</v>
      </c>
      <c r="F44" s="177">
        <v>0</v>
      </c>
      <c r="G44" s="177">
        <v>0</v>
      </c>
      <c r="H44" s="177">
        <v>62907.85</v>
      </c>
      <c r="I44" s="177">
        <v>62901.74</v>
      </c>
      <c r="J44" s="173" t="s">
        <v>1939</v>
      </c>
      <c r="K44" s="173" t="s">
        <v>1958</v>
      </c>
      <c r="L44" s="173" t="s">
        <v>31</v>
      </c>
      <c r="M44" s="181">
        <v>0</v>
      </c>
      <c r="N44" s="182">
        <v>6.1100000000005821</v>
      </c>
      <c r="O44" s="55">
        <f>VLOOKUP(B44,cateogrias!$O$3:$P$120,2,0)</f>
        <v>1</v>
      </c>
    </row>
    <row r="45" spans="1:15">
      <c r="A45" s="173">
        <v>605</v>
      </c>
      <c r="B45" s="173" t="s">
        <v>321</v>
      </c>
      <c r="C45" s="173" t="s">
        <v>1957</v>
      </c>
      <c r="D45" s="173" t="s">
        <v>1708</v>
      </c>
      <c r="E45" s="173" t="s">
        <v>1904</v>
      </c>
      <c r="F45" s="177">
        <v>0</v>
      </c>
      <c r="G45" s="177">
        <v>0</v>
      </c>
      <c r="H45" s="177">
        <v>62957.07</v>
      </c>
      <c r="I45" s="177">
        <v>62950.05</v>
      </c>
      <c r="J45" s="173" t="s">
        <v>1939</v>
      </c>
      <c r="K45" s="173" t="s">
        <v>1958</v>
      </c>
      <c r="L45" s="173" t="s">
        <v>31</v>
      </c>
      <c r="M45" s="181">
        <v>0</v>
      </c>
      <c r="N45" s="182">
        <v>7.0199999999967986</v>
      </c>
      <c r="O45" s="55">
        <f>VLOOKUP(B45,cateogrias!$O$3:$P$120,2,0)</f>
        <v>0</v>
      </c>
    </row>
    <row r="46" spans="1:15">
      <c r="A46" s="173">
        <v>606</v>
      </c>
      <c r="B46" s="173" t="s">
        <v>255</v>
      </c>
      <c r="C46" s="173" t="s">
        <v>1957</v>
      </c>
      <c r="D46" s="173" t="s">
        <v>1709</v>
      </c>
      <c r="E46" s="173" t="s">
        <v>1904</v>
      </c>
      <c r="F46" s="177">
        <v>0</v>
      </c>
      <c r="G46" s="177">
        <v>0</v>
      </c>
      <c r="H46" s="177">
        <v>62974.78</v>
      </c>
      <c r="I46" s="177">
        <v>62968.05</v>
      </c>
      <c r="J46" s="173" t="s">
        <v>1939</v>
      </c>
      <c r="K46" s="173" t="s">
        <v>1958</v>
      </c>
      <c r="L46" s="173" t="s">
        <v>31</v>
      </c>
      <c r="M46" s="181">
        <v>0</v>
      </c>
      <c r="N46" s="182">
        <v>6.7299999999959255</v>
      </c>
      <c r="O46" s="55">
        <f>VLOOKUP(B46,cateogrias!$O$3:$P$120,2,0)</f>
        <v>0</v>
      </c>
    </row>
    <row r="47" spans="1:15">
      <c r="A47" s="173">
        <v>607</v>
      </c>
      <c r="B47" s="173" t="s">
        <v>322</v>
      </c>
      <c r="C47" s="173" t="s">
        <v>1957</v>
      </c>
      <c r="D47" s="173" t="s">
        <v>1709</v>
      </c>
      <c r="E47" s="173" t="s">
        <v>1904</v>
      </c>
      <c r="F47" s="177">
        <v>0</v>
      </c>
      <c r="G47" s="177">
        <v>0</v>
      </c>
      <c r="H47" s="177">
        <v>62982.44</v>
      </c>
      <c r="I47" s="177">
        <v>62974.78</v>
      </c>
      <c r="J47" s="173" t="s">
        <v>1939</v>
      </c>
      <c r="K47" s="173" t="s">
        <v>1958</v>
      </c>
      <c r="L47" s="173" t="s">
        <v>31</v>
      </c>
      <c r="M47" s="181">
        <v>0</v>
      </c>
      <c r="N47" s="182">
        <v>7.6600000000034925</v>
      </c>
      <c r="O47" s="55">
        <f>VLOOKUP(B47,cateogrias!$O$3:$P$120,2,0)</f>
        <v>0</v>
      </c>
    </row>
    <row r="48" spans="1:15">
      <c r="A48" s="173">
        <v>608</v>
      </c>
      <c r="B48" s="173" t="s">
        <v>323</v>
      </c>
      <c r="C48" s="173" t="s">
        <v>1850</v>
      </c>
      <c r="D48" s="173" t="s">
        <v>1710</v>
      </c>
      <c r="E48" s="173" t="s">
        <v>1904</v>
      </c>
      <c r="F48" s="177">
        <v>0</v>
      </c>
      <c r="G48" s="177">
        <v>0</v>
      </c>
      <c r="H48" s="177">
        <v>62992.22</v>
      </c>
      <c r="I48" s="177">
        <v>62982.44</v>
      </c>
      <c r="J48" s="173" t="s">
        <v>1939</v>
      </c>
      <c r="K48" s="173" t="s">
        <v>1958</v>
      </c>
      <c r="L48" s="173" t="s">
        <v>31</v>
      </c>
      <c r="M48" s="181">
        <v>0</v>
      </c>
      <c r="N48" s="182">
        <v>9.7799999999988358</v>
      </c>
      <c r="O48" s="55">
        <f>VLOOKUP(B48,cateogrias!$O$3:$P$120,2,0)</f>
        <v>0</v>
      </c>
    </row>
    <row r="49" spans="1:15">
      <c r="A49" s="173">
        <v>609</v>
      </c>
      <c r="B49" s="173" t="s">
        <v>324</v>
      </c>
      <c r="C49" s="173" t="s">
        <v>1957</v>
      </c>
      <c r="D49" s="173" t="s">
        <v>1711</v>
      </c>
      <c r="E49" s="173" t="s">
        <v>1904</v>
      </c>
      <c r="F49" s="177">
        <v>0</v>
      </c>
      <c r="G49" s="177">
        <v>0</v>
      </c>
      <c r="H49" s="177">
        <v>62996.15</v>
      </c>
      <c r="I49" s="177">
        <v>62991.77</v>
      </c>
      <c r="J49" s="173" t="s">
        <v>1939</v>
      </c>
      <c r="K49" s="173" t="s">
        <v>1958</v>
      </c>
      <c r="L49" s="173" t="s">
        <v>31</v>
      </c>
      <c r="M49" s="181">
        <v>0</v>
      </c>
      <c r="N49" s="182">
        <v>4.3800000000046566</v>
      </c>
      <c r="O49" s="55">
        <f>VLOOKUP(B49,cateogrias!$O$3:$P$120,2,0)</f>
        <v>0</v>
      </c>
    </row>
    <row r="50" spans="1:15">
      <c r="A50" s="173">
        <v>610</v>
      </c>
      <c r="B50" s="173" t="s">
        <v>325</v>
      </c>
      <c r="C50" s="173" t="s">
        <v>1914</v>
      </c>
      <c r="D50" s="173" t="s">
        <v>1712</v>
      </c>
      <c r="E50" s="173" t="s">
        <v>1904</v>
      </c>
      <c r="F50" s="177">
        <v>0</v>
      </c>
      <c r="G50" s="177">
        <v>0</v>
      </c>
      <c r="H50" s="177">
        <v>63000.7</v>
      </c>
      <c r="I50" s="177">
        <v>62996.15</v>
      </c>
      <c r="J50" s="173" t="s">
        <v>1939</v>
      </c>
      <c r="K50" s="173" t="s">
        <v>1958</v>
      </c>
      <c r="L50" s="173" t="s">
        <v>31</v>
      </c>
      <c r="M50" s="181">
        <v>0</v>
      </c>
      <c r="N50" s="182">
        <v>4.5499999999956344</v>
      </c>
      <c r="O50" s="55">
        <f>VLOOKUP(B50,cateogrias!$O$3:$P$120,2,0)</f>
        <v>0</v>
      </c>
    </row>
    <row r="51" spans="1:15">
      <c r="A51" s="173">
        <v>611</v>
      </c>
      <c r="B51" s="173" t="s">
        <v>326</v>
      </c>
      <c r="C51" s="173" t="s">
        <v>1957</v>
      </c>
      <c r="D51" s="173" t="s">
        <v>1713</v>
      </c>
      <c r="E51" s="173" t="s">
        <v>1904</v>
      </c>
      <c r="F51" s="177">
        <v>0</v>
      </c>
      <c r="G51" s="177">
        <v>0</v>
      </c>
      <c r="H51" s="177">
        <v>63005.43</v>
      </c>
      <c r="I51" s="177">
        <v>63000.7</v>
      </c>
      <c r="J51" s="173" t="s">
        <v>1939</v>
      </c>
      <c r="K51" s="173" t="s">
        <v>1958</v>
      </c>
      <c r="L51" s="173" t="s">
        <v>31</v>
      </c>
      <c r="M51" s="181">
        <v>0</v>
      </c>
      <c r="N51" s="182">
        <v>4.7300000000032014</v>
      </c>
      <c r="O51" s="55">
        <f>VLOOKUP(B51,cateogrias!$O$3:$P$120,2,0)</f>
        <v>0</v>
      </c>
    </row>
    <row r="52" spans="1:15">
      <c r="A52" s="173">
        <v>612</v>
      </c>
      <c r="B52" s="173" t="s">
        <v>327</v>
      </c>
      <c r="C52" s="173" t="s">
        <v>1957</v>
      </c>
      <c r="D52" s="173" t="s">
        <v>1714</v>
      </c>
      <c r="E52" s="173" t="s">
        <v>1904</v>
      </c>
      <c r="F52" s="177">
        <v>0</v>
      </c>
      <c r="G52" s="177">
        <v>0</v>
      </c>
      <c r="H52" s="177">
        <v>63009.66</v>
      </c>
      <c r="I52" s="177">
        <v>63005.43</v>
      </c>
      <c r="J52" s="173" t="s">
        <v>1939</v>
      </c>
      <c r="K52" s="173" t="s">
        <v>1958</v>
      </c>
      <c r="L52" s="173" t="s">
        <v>31</v>
      </c>
      <c r="M52" s="181">
        <v>0</v>
      </c>
      <c r="N52" s="182">
        <v>4.2300000000032014</v>
      </c>
      <c r="O52" s="55">
        <f>VLOOKUP(B52,cateogrias!$O$3:$P$120,2,0)</f>
        <v>0</v>
      </c>
    </row>
    <row r="53" spans="1:15">
      <c r="A53" s="173">
        <v>613</v>
      </c>
      <c r="B53" s="173" t="s">
        <v>328</v>
      </c>
      <c r="C53" s="173" t="s">
        <v>1957</v>
      </c>
      <c r="D53" s="173" t="s">
        <v>1712</v>
      </c>
      <c r="E53" s="173" t="s">
        <v>1904</v>
      </c>
      <c r="F53" s="177">
        <v>0</v>
      </c>
      <c r="G53" s="177">
        <v>0</v>
      </c>
      <c r="H53" s="177">
        <v>63015.58</v>
      </c>
      <c r="I53" s="177">
        <v>63009.66</v>
      </c>
      <c r="J53" s="173" t="s">
        <v>1939</v>
      </c>
      <c r="K53" s="173" t="s">
        <v>1958</v>
      </c>
      <c r="L53" s="173" t="s">
        <v>31</v>
      </c>
      <c r="M53" s="181">
        <v>0</v>
      </c>
      <c r="N53" s="182">
        <v>5.9199999999982538</v>
      </c>
      <c r="O53" s="55">
        <f>VLOOKUP(B53,cateogrias!$O$3:$P$120,2,0)</f>
        <v>0</v>
      </c>
    </row>
    <row r="54" spans="1:15">
      <c r="A54" s="173">
        <v>614</v>
      </c>
      <c r="B54" s="173" t="s">
        <v>329</v>
      </c>
      <c r="C54" s="173" t="s">
        <v>1957</v>
      </c>
      <c r="D54" s="173" t="s">
        <v>1714</v>
      </c>
      <c r="E54" s="173" t="s">
        <v>1904</v>
      </c>
      <c r="F54" s="177">
        <v>0</v>
      </c>
      <c r="G54" s="177">
        <v>0</v>
      </c>
      <c r="H54" s="177">
        <v>63021.83</v>
      </c>
      <c r="I54" s="177">
        <v>63015.58</v>
      </c>
      <c r="J54" s="173" t="s">
        <v>1939</v>
      </c>
      <c r="K54" s="173" t="s">
        <v>1958</v>
      </c>
      <c r="L54" s="173" t="s">
        <v>31</v>
      </c>
      <c r="M54" s="181">
        <v>0</v>
      </c>
      <c r="N54" s="182">
        <v>6.25</v>
      </c>
      <c r="O54" s="55">
        <f>VLOOKUP(B54,cateogrias!$O$3:$P$120,2,0)</f>
        <v>0</v>
      </c>
    </row>
    <row r="55" spans="1:15">
      <c r="A55" s="173">
        <v>615</v>
      </c>
      <c r="B55" s="173" t="s">
        <v>330</v>
      </c>
      <c r="C55" s="173" t="s">
        <v>1957</v>
      </c>
      <c r="D55" s="173" t="s">
        <v>1715</v>
      </c>
      <c r="E55" s="173" t="s">
        <v>85</v>
      </c>
      <c r="F55" s="177">
        <v>0</v>
      </c>
      <c r="G55" s="177">
        <v>0</v>
      </c>
      <c r="H55" s="177">
        <v>63035.199999999997</v>
      </c>
      <c r="I55" s="177">
        <v>63021.83</v>
      </c>
      <c r="J55" s="173" t="s">
        <v>1939</v>
      </c>
      <c r="K55" s="173" t="s">
        <v>1958</v>
      </c>
      <c r="L55" s="173" t="s">
        <v>31</v>
      </c>
      <c r="M55" s="181">
        <v>0</v>
      </c>
      <c r="N55" s="182">
        <v>13.369999999995343</v>
      </c>
      <c r="O55" s="55">
        <f>VLOOKUP(B55,cateogrias!$O$3:$P$120,2,0)</f>
        <v>0</v>
      </c>
    </row>
    <row r="56" spans="1:15">
      <c r="A56" s="173">
        <v>616</v>
      </c>
      <c r="B56" s="173" t="s">
        <v>331</v>
      </c>
      <c r="C56" s="173" t="s">
        <v>1957</v>
      </c>
      <c r="D56" s="173" t="s">
        <v>1716</v>
      </c>
      <c r="E56" s="173" t="s">
        <v>1904</v>
      </c>
      <c r="F56" s="177">
        <v>0</v>
      </c>
      <c r="G56" s="177">
        <v>0</v>
      </c>
      <c r="H56" s="177">
        <v>63049.69</v>
      </c>
      <c r="I56" s="177">
        <v>63035.199999999997</v>
      </c>
      <c r="J56" s="173" t="s">
        <v>1939</v>
      </c>
      <c r="K56" s="173" t="s">
        <v>1958</v>
      </c>
      <c r="L56" s="173" t="s">
        <v>31</v>
      </c>
      <c r="M56" s="181">
        <v>0</v>
      </c>
      <c r="N56" s="182">
        <v>14.490000000005239</v>
      </c>
      <c r="O56" s="55">
        <f>VLOOKUP(B56,cateogrias!$O$3:$P$120,2,0)</f>
        <v>0</v>
      </c>
    </row>
    <row r="57" spans="1:15">
      <c r="A57" s="173">
        <v>617</v>
      </c>
      <c r="B57" s="173" t="s">
        <v>332</v>
      </c>
      <c r="C57" s="173" t="s">
        <v>1957</v>
      </c>
      <c r="D57" s="173" t="s">
        <v>1716</v>
      </c>
      <c r="E57" s="173" t="s">
        <v>1904</v>
      </c>
      <c r="F57" s="177">
        <v>0</v>
      </c>
      <c r="G57" s="177">
        <v>0</v>
      </c>
      <c r="H57" s="177">
        <v>63054</v>
      </c>
      <c r="I57" s="177">
        <v>63049.69</v>
      </c>
      <c r="J57" s="173" t="s">
        <v>1939</v>
      </c>
      <c r="K57" s="173" t="s">
        <v>1958</v>
      </c>
      <c r="L57" s="173" t="s">
        <v>31</v>
      </c>
      <c r="M57" s="181">
        <v>0</v>
      </c>
      <c r="N57" s="182">
        <v>4.3099999999976717</v>
      </c>
      <c r="O57" s="55">
        <f>VLOOKUP(B57,cateogrias!$O$3:$P$120,2,0)</f>
        <v>0</v>
      </c>
    </row>
    <row r="58" spans="1:15">
      <c r="A58" s="173">
        <v>618</v>
      </c>
      <c r="B58" s="173" t="s">
        <v>333</v>
      </c>
      <c r="C58" s="173" t="s">
        <v>1957</v>
      </c>
      <c r="D58" s="173" t="s">
        <v>1717</v>
      </c>
      <c r="E58" s="173" t="s">
        <v>85</v>
      </c>
      <c r="F58" s="177">
        <v>0</v>
      </c>
      <c r="G58" s="177">
        <v>0</v>
      </c>
      <c r="H58" s="177">
        <v>63062.84</v>
      </c>
      <c r="I58" s="177">
        <v>63054</v>
      </c>
      <c r="J58" s="173" t="s">
        <v>1939</v>
      </c>
      <c r="K58" s="173" t="s">
        <v>1958</v>
      </c>
      <c r="L58" s="173" t="s">
        <v>31</v>
      </c>
      <c r="M58" s="181">
        <v>0</v>
      </c>
      <c r="N58" s="182">
        <v>8.8399999999965075</v>
      </c>
      <c r="O58" s="55">
        <f>VLOOKUP(B58,cateogrias!$O$3:$P$120,2,0)</f>
        <v>0</v>
      </c>
    </row>
    <row r="59" spans="1:15">
      <c r="A59" s="173">
        <v>619</v>
      </c>
      <c r="B59" s="173" t="s">
        <v>257</v>
      </c>
      <c r="C59" s="173" t="s">
        <v>1957</v>
      </c>
      <c r="D59" s="173" t="s">
        <v>1718</v>
      </c>
      <c r="E59" s="173" t="s">
        <v>186</v>
      </c>
      <c r="F59" s="177">
        <v>0</v>
      </c>
      <c r="G59" s="177">
        <v>0</v>
      </c>
      <c r="H59" s="177">
        <v>63074.68</v>
      </c>
      <c r="I59" s="177">
        <v>63062.84</v>
      </c>
      <c r="J59" s="173" t="s">
        <v>1939</v>
      </c>
      <c r="K59" s="173" t="s">
        <v>1958</v>
      </c>
      <c r="L59" s="173" t="s">
        <v>31</v>
      </c>
      <c r="M59" s="181">
        <v>0</v>
      </c>
      <c r="N59" s="182">
        <v>11.840000000003783</v>
      </c>
      <c r="O59" s="55">
        <f>VLOOKUP(B59,cateogrias!$O$3:$P$120,2,0)</f>
        <v>0</v>
      </c>
    </row>
    <row r="60" spans="1:15">
      <c r="A60" s="173">
        <v>620</v>
      </c>
      <c r="B60" s="173" t="s">
        <v>259</v>
      </c>
      <c r="C60" s="173" t="s">
        <v>1957</v>
      </c>
      <c r="D60" s="173" t="s">
        <v>1719</v>
      </c>
      <c r="E60" s="173" t="s">
        <v>186</v>
      </c>
      <c r="F60" s="177">
        <v>0</v>
      </c>
      <c r="G60" s="177">
        <v>0</v>
      </c>
      <c r="H60" s="177">
        <v>63074.68</v>
      </c>
      <c r="I60" s="177">
        <v>63062.84</v>
      </c>
      <c r="J60" s="173" t="s">
        <v>1939</v>
      </c>
      <c r="K60" s="173" t="s">
        <v>1958</v>
      </c>
      <c r="L60" s="173" t="s">
        <v>31</v>
      </c>
      <c r="M60" s="181">
        <v>0</v>
      </c>
      <c r="N60" s="182">
        <v>11.840000000003783</v>
      </c>
      <c r="O60" s="55">
        <f>VLOOKUP(B60,cateogrias!$O$3:$P$120,2,0)</f>
        <v>0</v>
      </c>
    </row>
    <row r="61" spans="1:15">
      <c r="A61" s="173">
        <v>621</v>
      </c>
      <c r="B61" s="173" t="s">
        <v>260</v>
      </c>
      <c r="C61" s="173" t="s">
        <v>1957</v>
      </c>
      <c r="D61" s="173" t="s">
        <v>1720</v>
      </c>
      <c r="E61" s="173" t="s">
        <v>186</v>
      </c>
      <c r="F61" s="177">
        <v>0</v>
      </c>
      <c r="G61" s="177">
        <v>0</v>
      </c>
      <c r="H61" s="177">
        <v>63074.68</v>
      </c>
      <c r="I61" s="177">
        <v>63062.84</v>
      </c>
      <c r="J61" s="173" t="s">
        <v>1939</v>
      </c>
      <c r="K61" s="173" t="s">
        <v>1958</v>
      </c>
      <c r="L61" s="173" t="s">
        <v>31</v>
      </c>
      <c r="M61" s="181">
        <v>0</v>
      </c>
      <c r="N61" s="182">
        <v>11.840000000003783</v>
      </c>
      <c r="O61" s="55">
        <f>VLOOKUP(B61,cateogrias!$O$3:$P$120,2,0)</f>
        <v>0</v>
      </c>
    </row>
    <row r="62" spans="1:15">
      <c r="A62" s="173">
        <v>622</v>
      </c>
      <c r="B62" s="173" t="s">
        <v>261</v>
      </c>
      <c r="C62" s="173" t="s">
        <v>1957</v>
      </c>
      <c r="D62" s="173" t="s">
        <v>1718</v>
      </c>
      <c r="E62" s="173" t="s">
        <v>186</v>
      </c>
      <c r="F62" s="177">
        <v>0</v>
      </c>
      <c r="G62" s="177">
        <v>0</v>
      </c>
      <c r="H62" s="177">
        <v>63074.68</v>
      </c>
      <c r="I62" s="177">
        <v>63062.84</v>
      </c>
      <c r="J62" s="173" t="s">
        <v>1939</v>
      </c>
      <c r="K62" s="173" t="s">
        <v>1958</v>
      </c>
      <c r="L62" s="173" t="s">
        <v>31</v>
      </c>
      <c r="M62" s="181">
        <v>0</v>
      </c>
      <c r="N62" s="182">
        <v>11.840000000003783</v>
      </c>
      <c r="O62" s="55">
        <f>VLOOKUP(B62,cateogrias!$O$3:$P$120,2,0)</f>
        <v>0</v>
      </c>
    </row>
    <row r="63" spans="1:15">
      <c r="A63" s="173">
        <v>623</v>
      </c>
      <c r="B63" s="173" t="s">
        <v>262</v>
      </c>
      <c r="C63" s="173" t="s">
        <v>1957</v>
      </c>
      <c r="D63" s="173" t="s">
        <v>1721</v>
      </c>
      <c r="E63" s="173" t="s">
        <v>186</v>
      </c>
      <c r="F63" s="177">
        <v>0</v>
      </c>
      <c r="G63" s="177">
        <v>0</v>
      </c>
      <c r="H63" s="177">
        <v>63084.7</v>
      </c>
      <c r="I63" s="177">
        <v>63074.68</v>
      </c>
      <c r="J63" s="173" t="s">
        <v>1939</v>
      </c>
      <c r="K63" s="173" t="s">
        <v>1958</v>
      </c>
      <c r="L63" s="173" t="s">
        <v>31</v>
      </c>
      <c r="M63" s="181">
        <v>0</v>
      </c>
      <c r="N63" s="182">
        <v>10.019999999996799</v>
      </c>
      <c r="O63" s="55">
        <f>VLOOKUP(B63,cateogrias!$O$3:$P$120,2,0)</f>
        <v>0</v>
      </c>
    </row>
    <row r="64" spans="1:15">
      <c r="A64" s="173">
        <v>624</v>
      </c>
      <c r="B64" s="173" t="s">
        <v>263</v>
      </c>
      <c r="C64" s="173" t="s">
        <v>1957</v>
      </c>
      <c r="D64" s="173" t="s">
        <v>1722</v>
      </c>
      <c r="E64" s="173" t="s">
        <v>186</v>
      </c>
      <c r="F64" s="177">
        <v>0</v>
      </c>
      <c r="G64" s="177">
        <v>0</v>
      </c>
      <c r="H64" s="177">
        <v>63089.919999999998</v>
      </c>
      <c r="I64" s="177">
        <v>63084.7</v>
      </c>
      <c r="J64" s="173" t="s">
        <v>1939</v>
      </c>
      <c r="K64" s="173" t="s">
        <v>1958</v>
      </c>
      <c r="L64" s="173" t="s">
        <v>31</v>
      </c>
      <c r="M64" s="181">
        <v>0</v>
      </c>
      <c r="N64" s="182">
        <v>5.2200000000011642</v>
      </c>
      <c r="O64" s="55">
        <f>VLOOKUP(B64,cateogrias!$O$3:$P$120,2,0)</f>
        <v>0</v>
      </c>
    </row>
    <row r="65" spans="1:15">
      <c r="A65" s="173">
        <v>625</v>
      </c>
      <c r="B65" s="173" t="s">
        <v>334</v>
      </c>
      <c r="C65" s="173" t="s">
        <v>1957</v>
      </c>
      <c r="D65" s="173" t="s">
        <v>1723</v>
      </c>
      <c r="E65" s="173" t="s">
        <v>186</v>
      </c>
      <c r="F65" s="177">
        <v>0</v>
      </c>
      <c r="G65" s="177">
        <v>0</v>
      </c>
      <c r="H65" s="177">
        <v>63098.78</v>
      </c>
      <c r="I65" s="177">
        <v>63089.72</v>
      </c>
      <c r="J65" s="173" t="s">
        <v>1939</v>
      </c>
      <c r="K65" s="173" t="s">
        <v>1958</v>
      </c>
      <c r="L65" s="173" t="s">
        <v>31</v>
      </c>
      <c r="M65" s="181">
        <v>0</v>
      </c>
      <c r="N65" s="182">
        <v>9.0599999999976717</v>
      </c>
      <c r="O65" s="55">
        <f>VLOOKUP(B65,cateogrias!$O$3:$P$120,2,0)</f>
        <v>0</v>
      </c>
    </row>
    <row r="66" spans="1:15">
      <c r="A66" s="173">
        <v>626</v>
      </c>
      <c r="B66" s="173" t="s">
        <v>335</v>
      </c>
      <c r="C66" s="173" t="s">
        <v>1957</v>
      </c>
      <c r="D66" s="173" t="s">
        <v>1714</v>
      </c>
      <c r="E66" s="173" t="s">
        <v>1904</v>
      </c>
      <c r="F66" s="177">
        <v>0</v>
      </c>
      <c r="G66" s="177">
        <v>0</v>
      </c>
      <c r="H66" s="177">
        <v>63130</v>
      </c>
      <c r="I66" s="177">
        <v>63122.1</v>
      </c>
      <c r="J66" s="173" t="s">
        <v>1939</v>
      </c>
      <c r="K66" s="173" t="s">
        <v>1958</v>
      </c>
      <c r="L66" s="173" t="s">
        <v>31</v>
      </c>
      <c r="M66" s="181">
        <v>0</v>
      </c>
      <c r="N66" s="182">
        <v>7.9000000000014552</v>
      </c>
      <c r="O66" s="55">
        <f>VLOOKUP(B66,cateogrias!$O$3:$P$120,2,0)</f>
        <v>0</v>
      </c>
    </row>
    <row r="67" spans="1:15">
      <c r="A67" s="173">
        <v>627</v>
      </c>
      <c r="B67" s="173" t="s">
        <v>371</v>
      </c>
      <c r="C67" s="173" t="s">
        <v>1957</v>
      </c>
      <c r="D67" s="173" t="s">
        <v>1693</v>
      </c>
      <c r="E67" s="173" t="s">
        <v>1746</v>
      </c>
      <c r="F67" s="177">
        <v>63302.54</v>
      </c>
      <c r="G67" s="177">
        <v>63402.12</v>
      </c>
      <c r="H67" s="177">
        <v>63407.07</v>
      </c>
      <c r="I67" s="177">
        <v>63297.14</v>
      </c>
      <c r="J67" s="173" t="s">
        <v>1938</v>
      </c>
      <c r="K67" s="173" t="s">
        <v>1938</v>
      </c>
      <c r="L67" s="173" t="s">
        <v>31</v>
      </c>
      <c r="M67" s="181">
        <v>99.580000000001746</v>
      </c>
      <c r="N67" s="182">
        <v>109.93000000000029</v>
      </c>
      <c r="O67" s="55">
        <f>VLOOKUP(B67,cateogrias!$O$3:$P$120,2,0)</f>
        <v>0</v>
      </c>
    </row>
    <row r="68" spans="1:15">
      <c r="A68" s="173">
        <v>628</v>
      </c>
      <c r="B68" s="173" t="s">
        <v>383</v>
      </c>
      <c r="C68" s="173" t="s">
        <v>1957</v>
      </c>
      <c r="D68" s="173" t="s">
        <v>1725</v>
      </c>
      <c r="E68" s="173" t="s">
        <v>1746</v>
      </c>
      <c r="F68" s="177">
        <v>63407.07</v>
      </c>
      <c r="G68" s="177">
        <v>63641.68</v>
      </c>
      <c r="H68" s="177">
        <v>63649.64</v>
      </c>
      <c r="I68" s="177">
        <v>63412.26</v>
      </c>
      <c r="J68" s="173" t="s">
        <v>1938</v>
      </c>
      <c r="K68" s="173" t="s">
        <v>1938</v>
      </c>
      <c r="L68" s="173" t="s">
        <v>31</v>
      </c>
      <c r="M68" s="181">
        <v>234.61000000000058</v>
      </c>
      <c r="N68" s="182">
        <v>237.37999999999738</v>
      </c>
      <c r="O68" s="55">
        <f>VLOOKUP(B68,cateogrias!$O$3:$P$120,2,0)</f>
        <v>0</v>
      </c>
    </row>
    <row r="69" spans="1:15">
      <c r="A69" s="173">
        <v>629</v>
      </c>
      <c r="B69" s="173" t="s">
        <v>235</v>
      </c>
      <c r="C69" s="173" t="s">
        <v>1914</v>
      </c>
      <c r="D69" s="173" t="s">
        <v>1727</v>
      </c>
      <c r="E69" s="173" t="s">
        <v>186</v>
      </c>
      <c r="F69" s="177">
        <v>63658.720000000001</v>
      </c>
      <c r="G69" s="177">
        <v>64129.26</v>
      </c>
      <c r="H69" s="177">
        <v>64135.07</v>
      </c>
      <c r="I69" s="177">
        <v>63663.38</v>
      </c>
      <c r="J69" s="173" t="s">
        <v>1938</v>
      </c>
      <c r="K69" s="173" t="s">
        <v>1938</v>
      </c>
      <c r="L69" s="173" t="s">
        <v>31</v>
      </c>
      <c r="M69" s="181">
        <v>470.54000000000087</v>
      </c>
      <c r="N69" s="182">
        <v>471.69000000000233</v>
      </c>
      <c r="O69" s="55">
        <f>VLOOKUP(B69,cateogrias!$O$3:$P$120,2,0)</f>
        <v>3</v>
      </c>
    </row>
    <row r="70" spans="1:15">
      <c r="A70" s="173">
        <v>630</v>
      </c>
      <c r="B70" s="173" t="s">
        <v>337</v>
      </c>
      <c r="C70" s="173" t="s">
        <v>1914</v>
      </c>
      <c r="D70" s="173" t="s">
        <v>1729</v>
      </c>
      <c r="E70" s="173" t="s">
        <v>85</v>
      </c>
      <c r="F70" s="177">
        <v>64129.26</v>
      </c>
      <c r="G70" s="177">
        <v>64370.25</v>
      </c>
      <c r="H70" s="177">
        <v>64372.77</v>
      </c>
      <c r="I70" s="177">
        <v>64135.07</v>
      </c>
      <c r="J70" s="173" t="s">
        <v>1938</v>
      </c>
      <c r="K70" s="173" t="s">
        <v>1958</v>
      </c>
      <c r="L70" s="173" t="s">
        <v>31</v>
      </c>
      <c r="M70" s="181">
        <v>240.98999999999796</v>
      </c>
      <c r="N70" s="182">
        <v>237.69999999999709</v>
      </c>
      <c r="O70" s="55">
        <f>VLOOKUP(B70,cateogrias!$O$3:$P$120,2,0)</f>
        <v>0</v>
      </c>
    </row>
    <row r="71" spans="1:15">
      <c r="A71" s="173">
        <v>631</v>
      </c>
      <c r="B71" s="173" t="s">
        <v>345</v>
      </c>
      <c r="C71" s="173" t="s">
        <v>1914</v>
      </c>
      <c r="D71" s="173" t="s">
        <v>1736</v>
      </c>
      <c r="E71" s="173" t="s">
        <v>15</v>
      </c>
      <c r="F71" s="177">
        <v>64370.239999999998</v>
      </c>
      <c r="G71" s="177">
        <v>64719.1</v>
      </c>
      <c r="H71" s="177">
        <v>64728.17</v>
      </c>
      <c r="I71" s="177">
        <v>64372.62</v>
      </c>
      <c r="J71" s="173" t="s">
        <v>1938</v>
      </c>
      <c r="K71" s="173" t="s">
        <v>1958</v>
      </c>
      <c r="L71" s="173" t="s">
        <v>31</v>
      </c>
      <c r="M71" s="181">
        <v>348.86000000000058</v>
      </c>
      <c r="N71" s="182">
        <v>355.54999999999563</v>
      </c>
      <c r="O71" s="55">
        <f>VLOOKUP(B71,cateogrias!$O$3:$P$120,2,0)</f>
        <v>7</v>
      </c>
    </row>
    <row r="72" spans="1:15">
      <c r="A72" s="173">
        <v>632</v>
      </c>
      <c r="B72" s="173" t="s">
        <v>1737</v>
      </c>
      <c r="C72" s="173" t="s">
        <v>1957</v>
      </c>
      <c r="D72" s="173">
        <v>0</v>
      </c>
      <c r="E72" s="173" t="s">
        <v>1903</v>
      </c>
      <c r="F72" s="177">
        <v>64462</v>
      </c>
      <c r="G72" s="177">
        <v>64540</v>
      </c>
      <c r="H72" s="177">
        <v>0</v>
      </c>
      <c r="I72" s="177">
        <v>0</v>
      </c>
      <c r="J72" s="173" t="s">
        <v>1939</v>
      </c>
      <c r="K72" s="173" t="s">
        <v>1958</v>
      </c>
      <c r="L72" s="173" t="s">
        <v>31</v>
      </c>
      <c r="M72" s="181">
        <v>78</v>
      </c>
      <c r="N72" s="182">
        <v>0</v>
      </c>
      <c r="O72" s="55">
        <f>VLOOKUP(B72,cateogrias!$O$3:$P$120,2,0)</f>
        <v>0</v>
      </c>
    </row>
    <row r="73" spans="1:15">
      <c r="A73" s="173">
        <v>633</v>
      </c>
      <c r="B73" s="173" t="s">
        <v>384</v>
      </c>
      <c r="C73" s="173" t="s">
        <v>1914</v>
      </c>
      <c r="D73" s="173" t="s">
        <v>1738</v>
      </c>
      <c r="E73" s="173" t="s">
        <v>53</v>
      </c>
      <c r="F73" s="177">
        <v>64724.31</v>
      </c>
      <c r="G73" s="177">
        <v>65726.100000000006</v>
      </c>
      <c r="H73" s="177">
        <v>65738.539999999994</v>
      </c>
      <c r="I73" s="177">
        <v>64732.26</v>
      </c>
      <c r="J73" s="173" t="s">
        <v>1938</v>
      </c>
      <c r="K73" s="173" t="s">
        <v>1938</v>
      </c>
      <c r="L73" s="173" t="s">
        <v>31</v>
      </c>
      <c r="M73" s="181">
        <v>1001.7900000000081</v>
      </c>
      <c r="N73" s="182">
        <v>1006.2799999999916</v>
      </c>
      <c r="O73" s="55">
        <f>VLOOKUP(B73,cateogrias!$O$3:$P$120,2,0)</f>
        <v>0</v>
      </c>
    </row>
    <row r="74" spans="1:15">
      <c r="A74" s="173">
        <v>634</v>
      </c>
      <c r="B74" s="173" t="s">
        <v>231</v>
      </c>
      <c r="C74" s="173" t="s">
        <v>1916</v>
      </c>
      <c r="D74" s="173" t="s">
        <v>1740</v>
      </c>
      <c r="E74" s="173" t="s">
        <v>0</v>
      </c>
      <c r="F74" s="177">
        <v>0</v>
      </c>
      <c r="G74" s="177">
        <v>0</v>
      </c>
      <c r="H74" s="177">
        <v>66281.63</v>
      </c>
      <c r="I74" s="177">
        <v>65761.509999999995</v>
      </c>
      <c r="J74" s="173" t="s">
        <v>1939</v>
      </c>
      <c r="K74" s="173" t="s">
        <v>1958</v>
      </c>
      <c r="L74" s="173" t="s">
        <v>31</v>
      </c>
      <c r="M74" s="181">
        <v>0</v>
      </c>
      <c r="N74" s="182">
        <v>520.1200000000099</v>
      </c>
      <c r="O74" s="55">
        <f>VLOOKUP(B74,cateogrias!$O$3:$P$120,2,0)</f>
        <v>44</v>
      </c>
    </row>
    <row r="75" spans="1:15">
      <c r="A75" s="173">
        <v>635</v>
      </c>
      <c r="B75" s="173" t="s">
        <v>231</v>
      </c>
      <c r="C75" s="173" t="s">
        <v>1916</v>
      </c>
      <c r="D75" s="173">
        <v>0</v>
      </c>
      <c r="E75" s="173" t="s">
        <v>0</v>
      </c>
      <c r="F75" s="177">
        <v>0</v>
      </c>
      <c r="G75" s="177">
        <v>0</v>
      </c>
      <c r="H75" s="177">
        <v>67217.2</v>
      </c>
      <c r="I75" s="177">
        <v>66372.53</v>
      </c>
      <c r="J75" s="173" t="s">
        <v>1939</v>
      </c>
      <c r="K75" s="173" t="s">
        <v>1958</v>
      </c>
      <c r="L75" s="173" t="s">
        <v>31</v>
      </c>
      <c r="M75" s="181">
        <v>0</v>
      </c>
      <c r="N75" s="182">
        <v>844.66999999999825</v>
      </c>
      <c r="O75" s="55">
        <f>VLOOKUP(B75,cateogrias!$O$3:$P$120,2,0)</f>
        <v>44</v>
      </c>
    </row>
    <row r="76" spans="1:15">
      <c r="A76" s="173">
        <v>636</v>
      </c>
      <c r="B76" s="173" t="s">
        <v>365</v>
      </c>
      <c r="C76" s="173" t="s">
        <v>1914</v>
      </c>
      <c r="D76" s="173" t="s">
        <v>1741</v>
      </c>
      <c r="E76" s="173" t="s">
        <v>56</v>
      </c>
      <c r="F76" s="177">
        <v>65754.179999999993</v>
      </c>
      <c r="G76" s="177">
        <v>66649.33</v>
      </c>
      <c r="H76" s="177">
        <v>66670.84</v>
      </c>
      <c r="I76" s="177">
        <v>65758.13</v>
      </c>
      <c r="J76" s="173" t="s">
        <v>1938</v>
      </c>
      <c r="K76" s="173" t="s">
        <v>1958</v>
      </c>
      <c r="L76" s="173" t="s">
        <v>31</v>
      </c>
      <c r="M76" s="181">
        <v>895.15000000000873</v>
      </c>
      <c r="N76" s="182">
        <v>912.70999999999185</v>
      </c>
      <c r="O76" s="55">
        <f>VLOOKUP(B76,cateogrias!$O$3:$P$120,2,0)</f>
        <v>0</v>
      </c>
    </row>
    <row r="77" spans="1:15">
      <c r="A77" s="173">
        <v>637</v>
      </c>
      <c r="B77" s="173" t="s">
        <v>1743</v>
      </c>
      <c r="C77" s="173" t="s">
        <v>1914</v>
      </c>
      <c r="D77" s="173" t="s">
        <v>1744</v>
      </c>
      <c r="E77" s="173" t="s">
        <v>1746</v>
      </c>
      <c r="F77" s="177">
        <v>66649.33</v>
      </c>
      <c r="G77" s="177">
        <v>66918.990000000005</v>
      </c>
      <c r="H77" s="177">
        <v>66932.72</v>
      </c>
      <c r="I77" s="177">
        <v>66670.84</v>
      </c>
      <c r="J77" s="173" t="s">
        <v>1938</v>
      </c>
      <c r="K77" s="173" t="s">
        <v>1938</v>
      </c>
      <c r="L77" s="173" t="s">
        <v>31</v>
      </c>
      <c r="M77" s="181">
        <v>269.66000000000349</v>
      </c>
      <c r="N77" s="182">
        <v>261.88000000000466</v>
      </c>
      <c r="O77" s="55">
        <f>VLOOKUP(B77,cateogrias!$O$3:$P$120,2,0)</f>
        <v>0</v>
      </c>
    </row>
    <row r="78" spans="1:15">
      <c r="A78" s="173">
        <v>638</v>
      </c>
      <c r="B78" s="173" t="s">
        <v>386</v>
      </c>
      <c r="C78" s="173" t="s">
        <v>1914</v>
      </c>
      <c r="D78" s="173" t="s">
        <v>1740</v>
      </c>
      <c r="E78" s="173" t="s">
        <v>53</v>
      </c>
      <c r="F78" s="177">
        <v>66918.990000000005</v>
      </c>
      <c r="G78" s="177">
        <v>67110.36</v>
      </c>
      <c r="H78" s="177">
        <v>67123.199999999997</v>
      </c>
      <c r="I78" s="177">
        <v>66932.72</v>
      </c>
      <c r="J78" s="173" t="s">
        <v>1938</v>
      </c>
      <c r="K78" s="173" t="s">
        <v>1938</v>
      </c>
      <c r="L78" s="173" t="s">
        <v>31</v>
      </c>
      <c r="M78" s="181">
        <v>191.36999999999534</v>
      </c>
      <c r="N78" s="182">
        <v>190.47999999999593</v>
      </c>
      <c r="O78" s="55">
        <f>VLOOKUP(B78,cateogrias!$O$3:$P$120,2,0)</f>
        <v>0</v>
      </c>
    </row>
    <row r="79" spans="1:15">
      <c r="A79" s="173">
        <v>639</v>
      </c>
      <c r="B79" s="173" t="s">
        <v>386</v>
      </c>
      <c r="C79" s="173" t="s">
        <v>1914</v>
      </c>
      <c r="D79" s="173">
        <v>0</v>
      </c>
      <c r="E79" s="173" t="s">
        <v>53</v>
      </c>
      <c r="F79" s="177">
        <v>67284.36</v>
      </c>
      <c r="G79" s="177">
        <v>67663.34</v>
      </c>
      <c r="H79" s="177">
        <v>67679.5</v>
      </c>
      <c r="I79" s="177">
        <v>67302.14</v>
      </c>
      <c r="J79" s="173" t="s">
        <v>1938</v>
      </c>
      <c r="K79" s="173" t="s">
        <v>1938</v>
      </c>
      <c r="L79" s="173" t="s">
        <v>31</v>
      </c>
      <c r="M79" s="181">
        <v>378.97999999999593</v>
      </c>
      <c r="N79" s="182">
        <v>377.36000000000058</v>
      </c>
      <c r="O79" s="55">
        <f>VLOOKUP(B79,cateogrias!$O$3:$P$120,2,0)</f>
        <v>0</v>
      </c>
    </row>
    <row r="80" spans="1:15">
      <c r="A80" s="173">
        <v>640</v>
      </c>
      <c r="B80" s="173" t="s">
        <v>237</v>
      </c>
      <c r="C80" s="173" t="s">
        <v>1957</v>
      </c>
      <c r="D80" s="173" t="s">
        <v>1748</v>
      </c>
      <c r="E80" s="173" t="s">
        <v>0</v>
      </c>
      <c r="F80" s="177">
        <v>67110.36</v>
      </c>
      <c r="G80" s="177">
        <v>67284.36</v>
      </c>
      <c r="H80" s="177">
        <v>67302.14</v>
      </c>
      <c r="I80" s="177">
        <v>67123.199999999997</v>
      </c>
      <c r="J80" s="173" t="s">
        <v>1939</v>
      </c>
      <c r="K80" s="173" t="s">
        <v>1958</v>
      </c>
      <c r="L80" s="173" t="s">
        <v>31</v>
      </c>
      <c r="M80" s="181">
        <v>174</v>
      </c>
      <c r="N80" s="182">
        <v>178.94000000000233</v>
      </c>
      <c r="O80" s="55">
        <f>VLOOKUP(B80,cateogrias!$O$3:$P$120,2,0)</f>
        <v>0</v>
      </c>
    </row>
    <row r="81" spans="1:15">
      <c r="A81" s="173">
        <v>641</v>
      </c>
      <c r="B81" s="173" t="s">
        <v>358</v>
      </c>
      <c r="C81" s="173" t="s">
        <v>1914</v>
      </c>
      <c r="D81" s="173" t="s">
        <v>1749</v>
      </c>
      <c r="E81" s="173" t="s">
        <v>30</v>
      </c>
      <c r="F81" s="177">
        <v>0</v>
      </c>
      <c r="G81" s="177">
        <v>0</v>
      </c>
      <c r="H81" s="177">
        <v>67374.3</v>
      </c>
      <c r="I81" s="177">
        <v>67217.2</v>
      </c>
      <c r="J81" s="173" t="s">
        <v>1938</v>
      </c>
      <c r="K81" s="173" t="s">
        <v>1958</v>
      </c>
      <c r="L81" s="173" t="s">
        <v>31</v>
      </c>
      <c r="M81" s="181">
        <v>0</v>
      </c>
      <c r="N81" s="182">
        <v>157.10000000000582</v>
      </c>
      <c r="O81" s="55">
        <f>VLOOKUP(B81,cateogrias!$O$3:$P$120,2,0)</f>
        <v>0</v>
      </c>
    </row>
    <row r="82" spans="1:15">
      <c r="A82" s="173">
        <v>642</v>
      </c>
      <c r="B82" s="173" t="s">
        <v>336</v>
      </c>
      <c r="C82" s="173" t="s">
        <v>1914</v>
      </c>
      <c r="D82" s="173" t="s">
        <v>1748</v>
      </c>
      <c r="E82" s="173" t="s">
        <v>1904</v>
      </c>
      <c r="F82" s="177">
        <v>0</v>
      </c>
      <c r="G82" s="177">
        <v>0</v>
      </c>
      <c r="H82" s="177">
        <v>67986.2</v>
      </c>
      <c r="I82" s="177">
        <v>67374.3</v>
      </c>
      <c r="J82" s="173" t="s">
        <v>1939</v>
      </c>
      <c r="K82" s="173" t="s">
        <v>1938</v>
      </c>
      <c r="L82" s="173" t="s">
        <v>31</v>
      </c>
      <c r="M82" s="181">
        <v>0</v>
      </c>
      <c r="N82" s="182">
        <v>611.89999999999418</v>
      </c>
      <c r="O82" s="55">
        <f>VLOOKUP(B82,cateogrias!$O$3:$P$120,2,0)</f>
        <v>0</v>
      </c>
    </row>
    <row r="83" spans="1:15">
      <c r="A83" s="173">
        <v>643</v>
      </c>
      <c r="B83" s="173" t="s">
        <v>1751</v>
      </c>
      <c r="C83" s="173" t="s">
        <v>1914</v>
      </c>
      <c r="D83" s="173" t="s">
        <v>1749</v>
      </c>
      <c r="E83" s="173" t="s">
        <v>1746</v>
      </c>
      <c r="F83" s="177">
        <v>67663.34</v>
      </c>
      <c r="G83" s="177">
        <v>67855.73</v>
      </c>
      <c r="H83" s="177">
        <v>67864.37</v>
      </c>
      <c r="I83" s="177">
        <v>67679.5</v>
      </c>
      <c r="J83" s="173" t="s">
        <v>1938</v>
      </c>
      <c r="K83" s="173" t="s">
        <v>1938</v>
      </c>
      <c r="L83" s="173" t="s">
        <v>31</v>
      </c>
      <c r="M83" s="181">
        <v>192.38999999999942</v>
      </c>
      <c r="N83" s="182">
        <v>184.86999999999534</v>
      </c>
      <c r="O83" s="55">
        <f>VLOOKUP(B83,cateogrias!$O$3:$P$120,2,0)</f>
        <v>0</v>
      </c>
    </row>
    <row r="84" spans="1:15">
      <c r="A84" s="173">
        <v>644</v>
      </c>
      <c r="B84" s="173" t="s">
        <v>1753</v>
      </c>
      <c r="C84" s="173" t="s">
        <v>1957</v>
      </c>
      <c r="D84" s="173" t="s">
        <v>1748</v>
      </c>
      <c r="E84" s="173" t="s">
        <v>1746</v>
      </c>
      <c r="F84" s="177">
        <v>67855.73</v>
      </c>
      <c r="G84" s="177">
        <v>67978.899999999994</v>
      </c>
      <c r="H84" s="177">
        <v>67984.27</v>
      </c>
      <c r="I84" s="177">
        <v>67864.37</v>
      </c>
      <c r="J84" s="173" t="s">
        <v>1938</v>
      </c>
      <c r="K84" s="173" t="s">
        <v>1938</v>
      </c>
      <c r="L84" s="173" t="s">
        <v>31</v>
      </c>
      <c r="M84" s="181">
        <v>123.16999999999825</v>
      </c>
      <c r="N84" s="182">
        <v>119.90000000000873</v>
      </c>
      <c r="O84" s="55">
        <f>VLOOKUP(B84,cateogrias!$O$3:$P$120,2,0)</f>
        <v>0</v>
      </c>
    </row>
    <row r="85" spans="1:15">
      <c r="A85" s="173">
        <v>645</v>
      </c>
      <c r="B85" s="173" t="s">
        <v>239</v>
      </c>
      <c r="C85" s="173" t="s">
        <v>1914</v>
      </c>
      <c r="D85" s="173" t="s">
        <v>1755</v>
      </c>
      <c r="E85" s="173" t="s">
        <v>0</v>
      </c>
      <c r="F85" s="177">
        <v>67978.899999999994</v>
      </c>
      <c r="G85" s="177">
        <v>69130.039999999994</v>
      </c>
      <c r="H85" s="177">
        <v>68002.880000000005</v>
      </c>
      <c r="I85" s="177">
        <v>67986.2</v>
      </c>
      <c r="J85" s="173" t="s">
        <v>1938</v>
      </c>
      <c r="K85" s="173" t="s">
        <v>1938</v>
      </c>
      <c r="L85" s="173" t="s">
        <v>31</v>
      </c>
      <c r="M85" s="181">
        <v>1151.1399999999994</v>
      </c>
      <c r="N85" s="182">
        <v>16.680000000007567</v>
      </c>
      <c r="O85" s="55">
        <f>VLOOKUP(B85,cateogrias!$O$3:$P$120,2,0)</f>
        <v>0</v>
      </c>
    </row>
    <row r="86" spans="1:15">
      <c r="A86" s="173">
        <v>646</v>
      </c>
      <c r="B86" s="173" t="s">
        <v>239</v>
      </c>
      <c r="C86" s="173" t="s">
        <v>1914</v>
      </c>
      <c r="D86" s="173">
        <v>0</v>
      </c>
      <c r="E86" s="173" t="s">
        <v>0</v>
      </c>
      <c r="F86" s="177">
        <v>0</v>
      </c>
      <c r="G86" s="177">
        <v>0</v>
      </c>
      <c r="H86" s="177">
        <v>68972.86</v>
      </c>
      <c r="I86" s="177">
        <v>68135.61</v>
      </c>
      <c r="J86" s="173" t="s">
        <v>1938</v>
      </c>
      <c r="K86" s="173" t="s">
        <v>1938</v>
      </c>
      <c r="L86" s="173" t="s">
        <v>31</v>
      </c>
      <c r="M86" s="181">
        <v>0</v>
      </c>
      <c r="N86" s="182">
        <v>837.25</v>
      </c>
      <c r="O86" s="55">
        <f>VLOOKUP(B86,cateogrias!$O$3:$P$120,2,0)</f>
        <v>0</v>
      </c>
    </row>
    <row r="87" spans="1:15">
      <c r="A87" s="173">
        <v>647</v>
      </c>
      <c r="B87" s="173" t="s">
        <v>241</v>
      </c>
      <c r="C87" s="173" t="s">
        <v>1914</v>
      </c>
      <c r="D87" s="173" t="s">
        <v>1706</v>
      </c>
      <c r="E87" s="173" t="s">
        <v>186</v>
      </c>
      <c r="F87" s="177">
        <v>69171.42</v>
      </c>
      <c r="G87" s="177">
        <v>69740.44</v>
      </c>
      <c r="H87" s="177">
        <v>69191.53</v>
      </c>
      <c r="I87" s="177">
        <v>68995.23</v>
      </c>
      <c r="J87" s="173" t="s">
        <v>1938</v>
      </c>
      <c r="K87" s="173" t="s">
        <v>1958</v>
      </c>
      <c r="L87" s="173" t="s">
        <v>31</v>
      </c>
      <c r="M87" s="181">
        <v>569.02000000000407</v>
      </c>
      <c r="N87" s="182">
        <v>196.30000000000291</v>
      </c>
      <c r="O87" s="55">
        <f>VLOOKUP(B87,cateogrias!$O$3:$P$120,2,0)</f>
        <v>0</v>
      </c>
    </row>
    <row r="88" spans="1:15">
      <c r="A88" s="173">
        <v>648</v>
      </c>
      <c r="B88" s="173" t="s">
        <v>241</v>
      </c>
      <c r="C88" s="173" t="s">
        <v>1914</v>
      </c>
      <c r="D88" s="173">
        <v>0</v>
      </c>
      <c r="E88" s="173" t="s">
        <v>186</v>
      </c>
      <c r="F88" s="177">
        <v>0</v>
      </c>
      <c r="G88" s="177">
        <v>0</v>
      </c>
      <c r="H88" s="177">
        <v>69768.13</v>
      </c>
      <c r="I88" s="177">
        <v>69205.899999999994</v>
      </c>
      <c r="J88" s="173" t="s">
        <v>1938</v>
      </c>
      <c r="K88" s="173" t="s">
        <v>1958</v>
      </c>
      <c r="L88" s="173" t="s">
        <v>31</v>
      </c>
      <c r="M88" s="181">
        <v>0</v>
      </c>
      <c r="N88" s="182">
        <v>562.23000000001048</v>
      </c>
      <c r="O88" s="55">
        <f>VLOOKUP(B88,cateogrias!$O$3:$P$120,2,0)</f>
        <v>0</v>
      </c>
    </row>
    <row r="89" spans="1:15">
      <c r="A89" s="173">
        <v>649</v>
      </c>
      <c r="B89" s="173" t="s">
        <v>347</v>
      </c>
      <c r="C89" s="173" t="s">
        <v>1917</v>
      </c>
      <c r="D89" s="173" t="s">
        <v>1757</v>
      </c>
      <c r="E89" s="173" t="s">
        <v>30</v>
      </c>
      <c r="F89" s="177">
        <v>69752.17</v>
      </c>
      <c r="G89" s="177">
        <v>70009.429999999993</v>
      </c>
      <c r="H89" s="177">
        <v>70018.899999999994</v>
      </c>
      <c r="I89" s="177">
        <v>69775.86</v>
      </c>
      <c r="J89" s="173" t="s">
        <v>1939</v>
      </c>
      <c r="K89" s="173" t="s">
        <v>1958</v>
      </c>
      <c r="L89" s="173" t="s">
        <v>31</v>
      </c>
      <c r="M89" s="181">
        <v>257.25999999999476</v>
      </c>
      <c r="N89" s="182">
        <v>243.0399999999936</v>
      </c>
      <c r="O89" s="55">
        <f>VLOOKUP(B89,cateogrias!$O$3:$P$120,2,0)</f>
        <v>1</v>
      </c>
    </row>
    <row r="90" spans="1:15">
      <c r="A90" s="173">
        <v>650</v>
      </c>
      <c r="B90" s="173" t="s">
        <v>360</v>
      </c>
      <c r="C90" s="173" t="s">
        <v>1957</v>
      </c>
      <c r="D90" s="173" t="s">
        <v>1760</v>
      </c>
      <c r="E90" s="173" t="s">
        <v>0</v>
      </c>
      <c r="F90" s="177">
        <v>70028.38</v>
      </c>
      <c r="G90" s="177">
        <v>70079.960000000006</v>
      </c>
      <c r="H90" s="177">
        <v>70104.070000000007</v>
      </c>
      <c r="I90" s="177">
        <v>70018.89</v>
      </c>
      <c r="J90" s="173" t="s">
        <v>1939</v>
      </c>
      <c r="K90" s="173" t="s">
        <v>1958</v>
      </c>
      <c r="L90" s="173" t="s">
        <v>31</v>
      </c>
      <c r="M90" s="181">
        <v>51.580000000001746</v>
      </c>
      <c r="N90" s="182">
        <v>85.180000000007567</v>
      </c>
      <c r="O90" s="55">
        <f>VLOOKUP(B90,cateogrias!$O$3:$P$120,2,0)</f>
        <v>0</v>
      </c>
    </row>
    <row r="91" spans="1:15">
      <c r="A91" s="173">
        <v>651</v>
      </c>
      <c r="B91" s="173" t="s">
        <v>242</v>
      </c>
      <c r="C91" s="173" t="s">
        <v>1914</v>
      </c>
      <c r="D91" s="173" t="s">
        <v>1762</v>
      </c>
      <c r="E91" s="173" t="s">
        <v>0</v>
      </c>
      <c r="F91" s="177">
        <v>70072.350000000006</v>
      </c>
      <c r="G91" s="177">
        <v>71037.41</v>
      </c>
      <c r="H91" s="177">
        <v>71065.740000000005</v>
      </c>
      <c r="I91" s="177">
        <v>70104.070000000007</v>
      </c>
      <c r="J91" s="173" t="s">
        <v>1938</v>
      </c>
      <c r="K91" s="173" t="s">
        <v>1938</v>
      </c>
      <c r="L91" s="173" t="s">
        <v>31</v>
      </c>
      <c r="M91" s="181">
        <v>965.05999999999767</v>
      </c>
      <c r="N91" s="182">
        <v>961.66999999999825</v>
      </c>
      <c r="O91" s="55">
        <f>VLOOKUP(B91,cateogrias!$O$3:$P$120,2,0)</f>
        <v>3</v>
      </c>
    </row>
    <row r="92" spans="1:15">
      <c r="A92" s="173">
        <v>652</v>
      </c>
      <c r="B92" s="173" t="s">
        <v>242</v>
      </c>
      <c r="C92" s="173" t="s">
        <v>1914</v>
      </c>
      <c r="D92" s="173">
        <v>0</v>
      </c>
      <c r="E92" s="173" t="s">
        <v>0</v>
      </c>
      <c r="F92" s="177">
        <v>0</v>
      </c>
      <c r="G92" s="177">
        <v>0</v>
      </c>
      <c r="H92" s="177">
        <v>71004.570000000007</v>
      </c>
      <c r="I92" s="177">
        <v>70473.259999999995</v>
      </c>
      <c r="J92" s="173" t="s">
        <v>1938</v>
      </c>
      <c r="K92" s="173" t="s">
        <v>1938</v>
      </c>
      <c r="L92" s="173" t="s">
        <v>31</v>
      </c>
      <c r="M92" s="181">
        <v>0</v>
      </c>
      <c r="N92" s="182">
        <v>531.31000000001222</v>
      </c>
      <c r="O92" s="55">
        <f>VLOOKUP(B92,cateogrias!$O$3:$P$120,2,0)</f>
        <v>3</v>
      </c>
    </row>
    <row r="93" spans="1:15">
      <c r="A93" s="173">
        <v>653</v>
      </c>
      <c r="B93" s="173" t="s">
        <v>243</v>
      </c>
      <c r="C93" s="173" t="s">
        <v>1918</v>
      </c>
      <c r="D93" s="173" t="s">
        <v>1725</v>
      </c>
      <c r="E93" s="173" t="s">
        <v>186</v>
      </c>
      <c r="F93" s="177">
        <v>71020</v>
      </c>
      <c r="G93" s="177">
        <v>72213.5</v>
      </c>
      <c r="H93" s="177">
        <v>71054.05</v>
      </c>
      <c r="I93" s="177">
        <v>71004.570000000007</v>
      </c>
      <c r="J93" s="173" t="s">
        <v>1938</v>
      </c>
      <c r="K93" s="173" t="s">
        <v>1938</v>
      </c>
      <c r="L93" s="173" t="s">
        <v>31</v>
      </c>
      <c r="M93" s="181">
        <v>1193.5</v>
      </c>
      <c r="N93" s="182">
        <v>49.479999999995925</v>
      </c>
      <c r="O93" s="55">
        <f>VLOOKUP(B93,cateogrias!$O$3:$P$120,2,0)</f>
        <v>6</v>
      </c>
    </row>
    <row r="94" spans="1:15">
      <c r="A94" s="173">
        <v>654</v>
      </c>
      <c r="B94" s="173" t="s">
        <v>243</v>
      </c>
      <c r="C94" s="173" t="s">
        <v>1918</v>
      </c>
      <c r="D94" s="173">
        <v>0</v>
      </c>
      <c r="E94" s="173" t="s">
        <v>186</v>
      </c>
      <c r="F94" s="177">
        <v>0</v>
      </c>
      <c r="G94" s="177">
        <v>0</v>
      </c>
      <c r="H94" s="177">
        <v>71350.399999999994</v>
      </c>
      <c r="I94" s="177">
        <v>71290</v>
      </c>
      <c r="J94" s="173" t="s">
        <v>1938</v>
      </c>
      <c r="K94" s="173" t="s">
        <v>1938</v>
      </c>
      <c r="L94" s="173" t="s">
        <v>31</v>
      </c>
      <c r="M94" s="181">
        <v>0</v>
      </c>
      <c r="N94" s="182">
        <v>60.399999999994179</v>
      </c>
      <c r="O94" s="55">
        <f>VLOOKUP(B94,cateogrias!$O$3:$P$120,2,0)</f>
        <v>6</v>
      </c>
    </row>
    <row r="95" spans="1:15">
      <c r="A95" s="173">
        <v>655</v>
      </c>
      <c r="B95" s="173" t="s">
        <v>243</v>
      </c>
      <c r="C95" s="173" t="s">
        <v>1918</v>
      </c>
      <c r="D95" s="173">
        <v>0</v>
      </c>
      <c r="E95" s="173" t="s">
        <v>186</v>
      </c>
      <c r="F95" s="177">
        <v>0</v>
      </c>
      <c r="G95" s="177">
        <v>0</v>
      </c>
      <c r="H95" s="177">
        <v>72124.490000000005</v>
      </c>
      <c r="I95" s="177">
        <v>71480.69</v>
      </c>
      <c r="J95" s="173" t="s">
        <v>1938</v>
      </c>
      <c r="K95" s="173" t="s">
        <v>1938</v>
      </c>
      <c r="L95" s="173" t="s">
        <v>31</v>
      </c>
      <c r="M95" s="181">
        <v>0</v>
      </c>
      <c r="N95" s="182">
        <v>643.80000000000291</v>
      </c>
      <c r="O95" s="55">
        <f>VLOOKUP(B95,cateogrias!$O$3:$P$120,2,0)</f>
        <v>6</v>
      </c>
    </row>
    <row r="96" spans="1:15">
      <c r="A96" s="173">
        <v>656</v>
      </c>
      <c r="B96" s="173" t="s">
        <v>344</v>
      </c>
      <c r="C96" s="173" t="s">
        <v>1957</v>
      </c>
      <c r="D96" s="173" t="s">
        <v>1763</v>
      </c>
      <c r="E96" s="173" t="s">
        <v>85</v>
      </c>
      <c r="F96" s="177">
        <v>0</v>
      </c>
      <c r="G96" s="177">
        <v>0</v>
      </c>
      <c r="H96" s="177">
        <v>72255.56</v>
      </c>
      <c r="I96" s="177">
        <v>72018.039999999994</v>
      </c>
      <c r="J96" s="173" t="s">
        <v>1939</v>
      </c>
      <c r="K96" s="173" t="s">
        <v>1958</v>
      </c>
      <c r="L96" s="173" t="s">
        <v>31</v>
      </c>
      <c r="M96" s="181">
        <v>0</v>
      </c>
      <c r="N96" s="182">
        <v>237.52000000000407</v>
      </c>
      <c r="O96" s="55">
        <f>VLOOKUP(B96,cateogrias!$O$3:$P$120,2,0)</f>
        <v>3</v>
      </c>
    </row>
    <row r="97" spans="1:15">
      <c r="A97" s="173">
        <v>657</v>
      </c>
      <c r="B97" s="173" t="s">
        <v>338</v>
      </c>
      <c r="C97" s="173" t="s">
        <v>1914</v>
      </c>
      <c r="D97" s="173" t="s">
        <v>1764</v>
      </c>
      <c r="E97" s="173" t="s">
        <v>85</v>
      </c>
      <c r="F97" s="177">
        <v>72213.48</v>
      </c>
      <c r="G97" s="177">
        <v>72558.8</v>
      </c>
      <c r="H97" s="177">
        <v>72583.63</v>
      </c>
      <c r="I97" s="177">
        <v>72232.570000000007</v>
      </c>
      <c r="J97" s="173" t="s">
        <v>1939</v>
      </c>
      <c r="K97" s="173" t="s">
        <v>1958</v>
      </c>
      <c r="L97" s="173" t="s">
        <v>31</v>
      </c>
      <c r="M97" s="181">
        <v>345.32000000000698</v>
      </c>
      <c r="N97" s="182">
        <v>351.05999999999767</v>
      </c>
      <c r="O97" s="55">
        <f>VLOOKUP(B97,cateogrias!$O$3:$P$120,2,0)</f>
        <v>0</v>
      </c>
    </row>
    <row r="98" spans="1:15">
      <c r="A98" s="173">
        <v>658</v>
      </c>
      <c r="B98" s="173" t="s">
        <v>245</v>
      </c>
      <c r="C98" s="173" t="s">
        <v>1859</v>
      </c>
      <c r="D98" s="173" t="s">
        <v>1765</v>
      </c>
      <c r="E98" s="173" t="s">
        <v>0</v>
      </c>
      <c r="F98" s="177">
        <v>72558.7</v>
      </c>
      <c r="G98" s="177">
        <v>72694.460000000006</v>
      </c>
      <c r="H98" s="177">
        <v>72715.5</v>
      </c>
      <c r="I98" s="177">
        <v>72584</v>
      </c>
      <c r="J98" s="173" t="s">
        <v>1938</v>
      </c>
      <c r="K98" s="173" t="s">
        <v>1938</v>
      </c>
      <c r="L98" s="173" t="s">
        <v>31</v>
      </c>
      <c r="M98" s="181">
        <v>135.76000000000931</v>
      </c>
      <c r="N98" s="182">
        <v>131.5</v>
      </c>
      <c r="O98" s="55">
        <f>VLOOKUP(B98,cateogrias!$O$3:$P$120,2,0)</f>
        <v>0</v>
      </c>
    </row>
    <row r="99" spans="1:15">
      <c r="A99" s="173">
        <v>659</v>
      </c>
      <c r="B99" s="173" t="s">
        <v>233</v>
      </c>
      <c r="C99" s="173" t="s">
        <v>1919</v>
      </c>
      <c r="D99" s="173" t="s">
        <v>1765</v>
      </c>
      <c r="E99" s="173" t="s">
        <v>0</v>
      </c>
      <c r="F99" s="177">
        <v>0</v>
      </c>
      <c r="G99" s="177">
        <v>0</v>
      </c>
      <c r="H99" s="177">
        <v>72838.899999999994</v>
      </c>
      <c r="I99" s="177">
        <v>72724.38</v>
      </c>
      <c r="J99" s="173" t="s">
        <v>1938</v>
      </c>
      <c r="K99" s="173" t="s">
        <v>1958</v>
      </c>
      <c r="L99" s="173" t="s">
        <v>31</v>
      </c>
      <c r="M99" s="181">
        <v>0</v>
      </c>
      <c r="N99" s="182">
        <v>114.51999999998952</v>
      </c>
      <c r="O99" s="55">
        <f>VLOOKUP(B99,cateogrias!$O$3:$P$120,2,0)</f>
        <v>1</v>
      </c>
    </row>
    <row r="100" spans="1:15">
      <c r="A100" s="173">
        <v>660</v>
      </c>
      <c r="B100" s="173" t="s">
        <v>246</v>
      </c>
      <c r="C100" s="173" t="s">
        <v>1919</v>
      </c>
      <c r="D100" s="173" t="s">
        <v>1765</v>
      </c>
      <c r="E100" s="173" t="s">
        <v>0</v>
      </c>
      <c r="F100" s="177">
        <v>72699.179999999993</v>
      </c>
      <c r="G100" s="177">
        <v>72818.22</v>
      </c>
      <c r="H100" s="177">
        <v>0</v>
      </c>
      <c r="I100" s="177">
        <v>0</v>
      </c>
      <c r="J100" s="173" t="s">
        <v>1938</v>
      </c>
      <c r="K100" s="173" t="s">
        <v>1958</v>
      </c>
      <c r="L100" s="173" t="s">
        <v>31</v>
      </c>
      <c r="M100" s="181">
        <v>119.04000000000815</v>
      </c>
      <c r="N100" s="182">
        <v>0</v>
      </c>
      <c r="O100" s="55">
        <f>VLOOKUP(B100,cateogrias!$O$3:$P$120,2,0)</f>
        <v>3</v>
      </c>
    </row>
    <row r="101" spans="1:15">
      <c r="A101" s="173">
        <v>662</v>
      </c>
      <c r="B101" s="173" t="s">
        <v>339</v>
      </c>
      <c r="C101" s="173" t="s">
        <v>1914</v>
      </c>
      <c r="D101" s="173" t="s">
        <v>1766</v>
      </c>
      <c r="E101" s="173" t="s">
        <v>85</v>
      </c>
      <c r="F101" s="177">
        <v>72839</v>
      </c>
      <c r="G101" s="177">
        <v>73118.05</v>
      </c>
      <c r="H101" s="177">
        <v>73118.149999999994</v>
      </c>
      <c r="I101" s="177">
        <v>72839.12</v>
      </c>
      <c r="J101" s="173" t="s">
        <v>1939</v>
      </c>
      <c r="K101" s="173" t="s">
        <v>1958</v>
      </c>
      <c r="L101" s="173" t="s">
        <v>31</v>
      </c>
      <c r="M101" s="181">
        <v>279.05000000000291</v>
      </c>
      <c r="N101" s="182">
        <v>279.02999999999884</v>
      </c>
      <c r="O101" s="55"/>
    </row>
    <row r="102" spans="1:15">
      <c r="A102" s="173">
        <v>663</v>
      </c>
      <c r="B102" s="173" t="s">
        <v>348</v>
      </c>
      <c r="C102" s="173" t="s">
        <v>1920</v>
      </c>
      <c r="D102" s="173" t="s">
        <v>1767</v>
      </c>
      <c r="E102" s="173" t="s">
        <v>0</v>
      </c>
      <c r="F102" s="177">
        <v>73116.98</v>
      </c>
      <c r="G102" s="177">
        <v>73526.11</v>
      </c>
      <c r="H102" s="177">
        <v>73548.42</v>
      </c>
      <c r="I102" s="177">
        <v>73138.2</v>
      </c>
      <c r="J102" s="173" t="s">
        <v>1939</v>
      </c>
      <c r="K102" s="173" t="s">
        <v>1958</v>
      </c>
      <c r="L102" s="173" t="s">
        <v>31</v>
      </c>
      <c r="M102" s="181">
        <v>409.13000000000466</v>
      </c>
      <c r="N102" s="182">
        <v>410.22000000000116</v>
      </c>
      <c r="O102" s="55"/>
    </row>
    <row r="103" spans="1:15">
      <c r="A103" s="173">
        <v>664</v>
      </c>
      <c r="B103" s="173" t="s">
        <v>249</v>
      </c>
      <c r="C103" s="173" t="s">
        <v>1914</v>
      </c>
      <c r="D103" s="173" t="s">
        <v>1764</v>
      </c>
      <c r="E103" s="173" t="s">
        <v>85</v>
      </c>
      <c r="F103" s="177">
        <v>73550.080000000002</v>
      </c>
      <c r="G103" s="177">
        <v>73890.94</v>
      </c>
      <c r="H103" s="177">
        <v>73890.75</v>
      </c>
      <c r="I103" s="177">
        <v>73548.42</v>
      </c>
      <c r="J103" s="173" t="s">
        <v>1939</v>
      </c>
      <c r="K103" s="173" t="s">
        <v>1958</v>
      </c>
      <c r="L103" s="173" t="s">
        <v>31</v>
      </c>
      <c r="M103" s="181">
        <v>340.86000000000058</v>
      </c>
      <c r="N103" s="182">
        <v>342.33000000000175</v>
      </c>
      <c r="O103" s="55">
        <f>VLOOKUP(B103,cateogrias!$O$3:$P$120,2,0)</f>
        <v>21</v>
      </c>
    </row>
    <row r="104" spans="1:15">
      <c r="A104" s="173">
        <v>665</v>
      </c>
      <c r="B104" s="173" t="s">
        <v>250</v>
      </c>
      <c r="C104" s="173" t="s">
        <v>1920</v>
      </c>
      <c r="D104" s="173" t="s">
        <v>1768</v>
      </c>
      <c r="E104" s="173" t="s">
        <v>0</v>
      </c>
      <c r="F104" s="177">
        <v>73891.41</v>
      </c>
      <c r="G104" s="177">
        <v>75712.89</v>
      </c>
      <c r="H104" s="177">
        <v>75765.39</v>
      </c>
      <c r="I104" s="177">
        <v>73891.41</v>
      </c>
      <c r="J104" s="173" t="s">
        <v>1938</v>
      </c>
      <c r="K104" s="173" t="s">
        <v>1958</v>
      </c>
      <c r="L104" s="173" t="s">
        <v>31</v>
      </c>
      <c r="M104" s="181">
        <v>1821.4799999999959</v>
      </c>
      <c r="N104" s="182">
        <v>1873.9799999999959</v>
      </c>
      <c r="O104" s="55">
        <f>VLOOKUP(B104,cateogrias!$O$3:$P$120,2,0)</f>
        <v>4</v>
      </c>
    </row>
    <row r="105" spans="1:15">
      <c r="A105" s="173">
        <v>666</v>
      </c>
      <c r="B105" s="173" t="s">
        <v>269</v>
      </c>
      <c r="C105" s="173" t="s">
        <v>1914</v>
      </c>
      <c r="D105" s="173" t="s">
        <v>1725</v>
      </c>
      <c r="E105" s="173" t="s">
        <v>186</v>
      </c>
      <c r="F105" s="177">
        <v>75724.100000000006</v>
      </c>
      <c r="G105" s="177">
        <v>78262.399999999994</v>
      </c>
      <c r="H105" s="177">
        <v>76758.5</v>
      </c>
      <c r="I105" s="177">
        <v>75776.160000000003</v>
      </c>
      <c r="J105" s="173" t="s">
        <v>1938</v>
      </c>
      <c r="K105" s="173" t="s">
        <v>1938</v>
      </c>
      <c r="L105" s="173" t="s">
        <v>31</v>
      </c>
      <c r="M105" s="181">
        <v>2538.2999999999884</v>
      </c>
      <c r="N105" s="182">
        <v>982.33999999999651</v>
      </c>
      <c r="O105" s="55">
        <f>VLOOKUP(B105,cateogrias!$O$3:$P$120,2,0)</f>
        <v>0</v>
      </c>
    </row>
    <row r="106" spans="1:15">
      <c r="A106" s="173">
        <v>667</v>
      </c>
      <c r="B106" s="173" t="s">
        <v>269</v>
      </c>
      <c r="C106" s="173" t="s">
        <v>1914</v>
      </c>
      <c r="D106" s="173">
        <v>0</v>
      </c>
      <c r="E106" s="173" t="s">
        <v>186</v>
      </c>
      <c r="F106" s="177">
        <v>0</v>
      </c>
      <c r="G106" s="177">
        <v>0</v>
      </c>
      <c r="H106" s="177">
        <v>78302.22</v>
      </c>
      <c r="I106" s="177">
        <v>76887.88</v>
      </c>
      <c r="J106" s="173" t="s">
        <v>1938</v>
      </c>
      <c r="K106" s="173" t="s">
        <v>1938</v>
      </c>
      <c r="L106" s="173" t="s">
        <v>31</v>
      </c>
      <c r="M106" s="181">
        <v>0</v>
      </c>
      <c r="N106" s="182">
        <v>1414.3399999999965</v>
      </c>
      <c r="O106" s="55">
        <f>VLOOKUP(B106,cateogrias!$O$3:$P$120,2,0)</f>
        <v>0</v>
      </c>
    </row>
    <row r="107" spans="1:15">
      <c r="A107" s="173">
        <v>668</v>
      </c>
      <c r="B107" s="173" t="s">
        <v>271</v>
      </c>
      <c r="C107" s="173" t="s">
        <v>1916</v>
      </c>
      <c r="D107" s="173" t="s">
        <v>1769</v>
      </c>
      <c r="E107" s="173" t="s">
        <v>0</v>
      </c>
      <c r="F107" s="177">
        <v>78314.75</v>
      </c>
      <c r="G107" s="177">
        <v>79521.740000000005</v>
      </c>
      <c r="H107" s="177">
        <v>79579.17</v>
      </c>
      <c r="I107" s="177">
        <v>78352</v>
      </c>
      <c r="J107" s="173" t="s">
        <v>1938</v>
      </c>
      <c r="K107" s="173" t="s">
        <v>1938</v>
      </c>
      <c r="L107" s="173" t="s">
        <v>31</v>
      </c>
      <c r="M107" s="181">
        <v>1206.9900000000052</v>
      </c>
      <c r="N107" s="182">
        <v>1227.1699999999983</v>
      </c>
      <c r="O107" s="55">
        <f>VLOOKUP(B107,cateogrias!$O$3:$P$120,2,0)</f>
        <v>0</v>
      </c>
    </row>
    <row r="108" spans="1:15">
      <c r="A108" s="173">
        <v>669</v>
      </c>
      <c r="B108" s="173" t="s">
        <v>367</v>
      </c>
      <c r="C108" s="173" t="s">
        <v>1916</v>
      </c>
      <c r="D108" s="173" t="s">
        <v>1771</v>
      </c>
      <c r="E108" s="173" t="s">
        <v>1746</v>
      </c>
      <c r="F108" s="177">
        <v>79541</v>
      </c>
      <c r="G108" s="177">
        <v>80372.12</v>
      </c>
      <c r="H108" s="177">
        <v>80421.75</v>
      </c>
      <c r="I108" s="177">
        <v>79588.7</v>
      </c>
      <c r="J108" s="173" t="s">
        <v>1938</v>
      </c>
      <c r="K108" s="173" t="s">
        <v>1938</v>
      </c>
      <c r="L108" s="173" t="s">
        <v>31</v>
      </c>
      <c r="M108" s="181">
        <v>831.11999999999534</v>
      </c>
      <c r="N108" s="182">
        <v>833.05000000000291</v>
      </c>
      <c r="O108" s="55">
        <f>VLOOKUP(B108,cateogrias!$O$3:$P$120,2,0)</f>
        <v>0</v>
      </c>
    </row>
    <row r="109" spans="1:15">
      <c r="A109" s="173">
        <v>670</v>
      </c>
      <c r="B109" s="173" t="s">
        <v>390</v>
      </c>
      <c r="C109" s="173" t="s">
        <v>1957</v>
      </c>
      <c r="D109" s="173" t="s">
        <v>1773</v>
      </c>
      <c r="E109" s="173" t="s">
        <v>1746</v>
      </c>
      <c r="F109" s="177">
        <v>80372.12</v>
      </c>
      <c r="G109" s="177">
        <v>80846.64</v>
      </c>
      <c r="H109" s="177">
        <v>80895.14</v>
      </c>
      <c r="I109" s="177">
        <v>80421.75</v>
      </c>
      <c r="J109" s="173" t="s">
        <v>1938</v>
      </c>
      <c r="K109" s="173" t="s">
        <v>1938</v>
      </c>
      <c r="L109" s="173" t="s">
        <v>31</v>
      </c>
      <c r="M109" s="181">
        <v>474.52000000000407</v>
      </c>
      <c r="N109" s="182">
        <v>473.38999999999942</v>
      </c>
      <c r="O109" s="55">
        <f>VLOOKUP(B109,cateogrias!$O$3:$P$120,2,0)</f>
        <v>0</v>
      </c>
    </row>
    <row r="110" spans="1:15">
      <c r="A110" s="173">
        <v>671</v>
      </c>
      <c r="B110" s="173" t="s">
        <v>372</v>
      </c>
      <c r="C110" s="173" t="s">
        <v>1916</v>
      </c>
      <c r="D110" s="173" t="s">
        <v>1773</v>
      </c>
      <c r="E110" s="173" t="s">
        <v>20</v>
      </c>
      <c r="F110" s="177">
        <v>80846.64</v>
      </c>
      <c r="G110" s="177">
        <v>82328.960000000006</v>
      </c>
      <c r="H110" s="177">
        <v>82360.94</v>
      </c>
      <c r="I110" s="177">
        <v>80895.14</v>
      </c>
      <c r="J110" s="173" t="s">
        <v>1938</v>
      </c>
      <c r="K110" s="173" t="s">
        <v>1938</v>
      </c>
      <c r="L110" s="173" t="s">
        <v>31</v>
      </c>
      <c r="M110" s="181">
        <v>1482.320000000007</v>
      </c>
      <c r="N110" s="182">
        <v>1465.8000000000029</v>
      </c>
      <c r="O110" s="55">
        <f>VLOOKUP(B110,cateogrias!$O$3:$P$120,2,0)</f>
        <v>0</v>
      </c>
    </row>
    <row r="111" spans="1:15">
      <c r="A111" s="173">
        <v>672</v>
      </c>
      <c r="B111" s="173" t="s">
        <v>389</v>
      </c>
      <c r="C111" s="173" t="s">
        <v>1957</v>
      </c>
      <c r="D111" s="173" t="s">
        <v>1776</v>
      </c>
      <c r="E111" s="173" t="s">
        <v>20</v>
      </c>
      <c r="F111" s="177">
        <v>0</v>
      </c>
      <c r="G111" s="177">
        <v>0</v>
      </c>
      <c r="H111" s="177">
        <v>81450.66</v>
      </c>
      <c r="I111" s="177">
        <v>81446.399999999994</v>
      </c>
      <c r="J111" s="173" t="s">
        <v>1938</v>
      </c>
      <c r="K111" s="173" t="s">
        <v>1938</v>
      </c>
      <c r="L111" s="173" t="s">
        <v>31</v>
      </c>
      <c r="M111" s="181">
        <v>0</v>
      </c>
      <c r="N111" s="182">
        <v>4.2600000000093132</v>
      </c>
      <c r="O111" s="55">
        <f>VLOOKUP(B111,cateogrias!$O$3:$P$120,2,0)</f>
        <v>0</v>
      </c>
    </row>
    <row r="112" spans="1:15">
      <c r="A112" s="173">
        <v>673</v>
      </c>
      <c r="B112" s="173" t="s">
        <v>341</v>
      </c>
      <c r="C112" s="173" t="s">
        <v>1957</v>
      </c>
      <c r="D112" s="173" t="s">
        <v>1778</v>
      </c>
      <c r="E112" s="173" t="s">
        <v>1904</v>
      </c>
      <c r="F112" s="177">
        <v>0</v>
      </c>
      <c r="G112" s="177">
        <v>0</v>
      </c>
      <c r="H112" s="177">
        <v>81457.02</v>
      </c>
      <c r="I112" s="177">
        <v>81448.73</v>
      </c>
      <c r="J112" s="173" t="s">
        <v>1939</v>
      </c>
      <c r="K112" s="173" t="s">
        <v>1958</v>
      </c>
      <c r="L112" s="173" t="s">
        <v>71</v>
      </c>
      <c r="M112" s="181">
        <v>0</v>
      </c>
      <c r="N112" s="182">
        <v>8.2900000000081491</v>
      </c>
      <c r="O112" s="55">
        <f>VLOOKUP(B112,cateogrias!$O$3:$P$120,2,0)</f>
        <v>0</v>
      </c>
    </row>
    <row r="113" spans="1:15">
      <c r="A113" s="173">
        <v>674</v>
      </c>
      <c r="B113" s="173" t="s">
        <v>342</v>
      </c>
      <c r="C113" s="173" t="s">
        <v>1957</v>
      </c>
      <c r="D113" s="173" t="s">
        <v>1779</v>
      </c>
      <c r="E113" s="173" t="s">
        <v>0</v>
      </c>
      <c r="F113" s="177">
        <v>0</v>
      </c>
      <c r="G113" s="177">
        <v>0</v>
      </c>
      <c r="H113" s="177">
        <v>81473.3</v>
      </c>
      <c r="I113" s="177">
        <v>81444.41</v>
      </c>
      <c r="J113" s="173" t="s">
        <v>1939</v>
      </c>
      <c r="K113" s="173" t="s">
        <v>1958</v>
      </c>
      <c r="L113" s="173" t="s">
        <v>71</v>
      </c>
      <c r="M113" s="181">
        <v>0</v>
      </c>
      <c r="N113" s="182">
        <v>28.889999999999418</v>
      </c>
      <c r="O113" s="55">
        <f>VLOOKUP(B113,cateogrias!$O$3:$P$120,2,0)</f>
        <v>0</v>
      </c>
    </row>
    <row r="114" spans="1:15">
      <c r="A114" s="173">
        <v>675</v>
      </c>
      <c r="B114" s="173" t="s">
        <v>350</v>
      </c>
      <c r="C114" s="173" t="s">
        <v>1957</v>
      </c>
      <c r="D114" s="173" t="s">
        <v>1780</v>
      </c>
      <c r="E114" s="173" t="s">
        <v>85</v>
      </c>
      <c r="F114" s="177">
        <v>82381.47</v>
      </c>
      <c r="G114" s="177">
        <v>83732.23</v>
      </c>
      <c r="H114" s="177">
        <v>83728.899999999994</v>
      </c>
      <c r="I114" s="177">
        <v>82380.289999999994</v>
      </c>
      <c r="J114" s="173" t="s">
        <v>1938</v>
      </c>
      <c r="K114" s="173" t="s">
        <v>1938</v>
      </c>
      <c r="L114" s="173" t="s">
        <v>71</v>
      </c>
      <c r="M114" s="181">
        <v>1350.7599999999948</v>
      </c>
      <c r="N114" s="182">
        <v>1348.6100000000006</v>
      </c>
      <c r="O114" s="55">
        <f>VLOOKUP(B114,cateogrias!$O$3:$P$120,2,0)</f>
        <v>1</v>
      </c>
    </row>
    <row r="115" spans="1:15">
      <c r="A115" s="173">
        <v>676</v>
      </c>
      <c r="B115" s="173" t="s">
        <v>351</v>
      </c>
      <c r="C115" s="173" t="s">
        <v>1957</v>
      </c>
      <c r="D115" s="173" t="s">
        <v>1781</v>
      </c>
      <c r="E115" s="173" t="s">
        <v>30</v>
      </c>
      <c r="F115" s="177">
        <v>83728.7</v>
      </c>
      <c r="G115" s="177">
        <v>84319.17</v>
      </c>
      <c r="H115" s="177">
        <v>84414.85</v>
      </c>
      <c r="I115" s="177">
        <v>83872.649999999994</v>
      </c>
      <c r="J115" s="173" t="s">
        <v>1938</v>
      </c>
      <c r="K115" s="173" t="s">
        <v>1938</v>
      </c>
      <c r="L115" s="173" t="s">
        <v>71</v>
      </c>
      <c r="M115" s="181">
        <v>590.47000000000116</v>
      </c>
      <c r="N115" s="182">
        <v>542.20000000001164</v>
      </c>
      <c r="O115" s="55">
        <f>VLOOKUP(B115,cateogrias!$O$3:$P$120,2,0)</f>
        <v>44</v>
      </c>
    </row>
    <row r="116" spans="1:15">
      <c r="A116" s="173">
        <v>677</v>
      </c>
      <c r="B116" s="173" t="s">
        <v>351</v>
      </c>
      <c r="C116" s="173" t="s">
        <v>1957</v>
      </c>
      <c r="D116" s="173">
        <v>0</v>
      </c>
      <c r="E116" s="173" t="s">
        <v>30</v>
      </c>
      <c r="F116" s="177">
        <v>0</v>
      </c>
      <c r="G116" s="177">
        <v>0</v>
      </c>
      <c r="H116" s="177">
        <v>0</v>
      </c>
      <c r="I116" s="177">
        <v>0</v>
      </c>
      <c r="J116" s="173" t="s">
        <v>1938</v>
      </c>
      <c r="K116" s="173" t="s">
        <v>1938</v>
      </c>
      <c r="L116" s="173" t="s">
        <v>71</v>
      </c>
      <c r="M116" s="181">
        <v>0</v>
      </c>
      <c r="N116" s="182">
        <v>0</v>
      </c>
      <c r="O116" s="55">
        <f>VLOOKUP(B116,cateogrias!$O$3:$P$120,2,0)</f>
        <v>44</v>
      </c>
    </row>
    <row r="117" spans="1:15">
      <c r="A117" s="173">
        <v>678</v>
      </c>
      <c r="B117" s="173" t="s">
        <v>354</v>
      </c>
      <c r="C117" s="173" t="s">
        <v>1957</v>
      </c>
      <c r="D117" s="173" t="s">
        <v>1785</v>
      </c>
      <c r="E117" s="173" t="s">
        <v>1746</v>
      </c>
      <c r="F117" s="177">
        <v>0</v>
      </c>
      <c r="G117" s="177">
        <v>0</v>
      </c>
      <c r="H117" s="177">
        <v>83872.53</v>
      </c>
      <c r="I117" s="177">
        <v>83746.86</v>
      </c>
      <c r="J117" s="173" t="s">
        <v>1938</v>
      </c>
      <c r="K117" s="173" t="s">
        <v>1958</v>
      </c>
      <c r="L117" s="173" t="s">
        <v>71</v>
      </c>
      <c r="M117" s="181">
        <v>0</v>
      </c>
      <c r="N117" s="182">
        <v>125.66999999999825</v>
      </c>
      <c r="O117" s="55">
        <f>VLOOKUP(B117,cateogrias!$O$3:$P$120,2,0)</f>
        <v>1</v>
      </c>
    </row>
    <row r="118" spans="1:15">
      <c r="A118" s="173">
        <v>679</v>
      </c>
      <c r="B118" s="173" t="s">
        <v>279</v>
      </c>
      <c r="C118" s="173" t="s">
        <v>1957</v>
      </c>
      <c r="D118" s="173" t="s">
        <v>1787</v>
      </c>
      <c r="E118" s="173" t="s">
        <v>0</v>
      </c>
      <c r="F118" s="177">
        <v>84319.13</v>
      </c>
      <c r="G118" s="177">
        <v>85407.34</v>
      </c>
      <c r="H118" s="177">
        <v>0</v>
      </c>
      <c r="I118" s="177">
        <v>0</v>
      </c>
      <c r="J118" s="173" t="s">
        <v>1938</v>
      </c>
      <c r="K118" s="173" t="s">
        <v>1938</v>
      </c>
      <c r="L118" s="173" t="s">
        <v>71</v>
      </c>
      <c r="M118" s="181">
        <v>1088.2099999999919</v>
      </c>
      <c r="N118" s="182">
        <v>0</v>
      </c>
      <c r="O118" s="55" t="e">
        <f>VLOOKUP(B118,cateogrias!$O$3:$P$120,2,0)</f>
        <v>#N/A</v>
      </c>
    </row>
    <row r="119" spans="1:15">
      <c r="A119" s="173">
        <v>680</v>
      </c>
      <c r="B119" s="173" t="s">
        <v>281</v>
      </c>
      <c r="C119" s="173" t="s">
        <v>1957</v>
      </c>
      <c r="D119" s="173" t="s">
        <v>1780</v>
      </c>
      <c r="E119" s="173" t="s">
        <v>0</v>
      </c>
      <c r="F119" s="177">
        <v>85407</v>
      </c>
      <c r="G119" s="177">
        <v>85866.12</v>
      </c>
      <c r="H119" s="177">
        <v>0</v>
      </c>
      <c r="I119" s="177">
        <v>0</v>
      </c>
      <c r="J119" s="173" t="s">
        <v>1938</v>
      </c>
      <c r="K119" s="173" t="s">
        <v>1938</v>
      </c>
      <c r="L119" s="173" t="s">
        <v>71</v>
      </c>
      <c r="M119" s="181">
        <v>459.11999999999534</v>
      </c>
      <c r="N119" s="182">
        <v>0</v>
      </c>
      <c r="O119" s="55"/>
    </row>
    <row r="120" spans="1:15">
      <c r="A120" s="173">
        <v>681</v>
      </c>
      <c r="B120" s="173" t="s">
        <v>273</v>
      </c>
      <c r="C120" s="173" t="s">
        <v>1921</v>
      </c>
      <c r="D120" s="173" t="s">
        <v>1789</v>
      </c>
      <c r="E120" s="173" t="s">
        <v>85</v>
      </c>
      <c r="F120" s="177">
        <v>0</v>
      </c>
      <c r="G120" s="177">
        <v>0</v>
      </c>
      <c r="H120" s="177">
        <v>85186.86</v>
      </c>
      <c r="I120" s="177">
        <v>84412.7</v>
      </c>
      <c r="J120" s="173" t="s">
        <v>1938</v>
      </c>
      <c r="K120" s="173" t="s">
        <v>1938</v>
      </c>
      <c r="L120" s="173" t="s">
        <v>71</v>
      </c>
      <c r="M120" s="181">
        <v>0</v>
      </c>
      <c r="N120" s="182">
        <v>774.16000000000349</v>
      </c>
      <c r="O120" s="55"/>
    </row>
    <row r="121" spans="1:15">
      <c r="A121" s="173">
        <v>682</v>
      </c>
      <c r="B121" s="173" t="s">
        <v>343</v>
      </c>
      <c r="C121" s="173" t="s">
        <v>1957</v>
      </c>
      <c r="D121" s="173" t="s">
        <v>1790</v>
      </c>
      <c r="E121" s="173" t="s">
        <v>1904</v>
      </c>
      <c r="F121" s="177">
        <v>0</v>
      </c>
      <c r="G121" s="177">
        <v>0</v>
      </c>
      <c r="H121" s="177">
        <v>85302</v>
      </c>
      <c r="I121" s="177">
        <v>85186.86</v>
      </c>
      <c r="J121" s="173" t="s">
        <v>1938</v>
      </c>
      <c r="K121" s="173" t="s">
        <v>1958</v>
      </c>
      <c r="L121" s="173" t="s">
        <v>71</v>
      </c>
      <c r="M121" s="181">
        <v>0</v>
      </c>
      <c r="N121" s="182">
        <v>115.13999999999942</v>
      </c>
      <c r="O121" s="55">
        <f>VLOOKUP(B121,cateogrias!$O$3:$P$120,2,0)</f>
        <v>0</v>
      </c>
    </row>
    <row r="122" spans="1:15">
      <c r="A122" s="173">
        <v>683</v>
      </c>
      <c r="B122" s="173" t="s">
        <v>275</v>
      </c>
      <c r="C122" s="173" t="s">
        <v>1916</v>
      </c>
      <c r="D122" s="173" t="s">
        <v>1791</v>
      </c>
      <c r="E122" s="173" t="s">
        <v>0</v>
      </c>
      <c r="F122" s="177">
        <v>0</v>
      </c>
      <c r="G122" s="177">
        <v>0</v>
      </c>
      <c r="H122" s="177">
        <v>85414.399999999994</v>
      </c>
      <c r="I122" s="177">
        <v>85302</v>
      </c>
      <c r="J122" s="173" t="s">
        <v>1939</v>
      </c>
      <c r="K122" s="173" t="s">
        <v>1958</v>
      </c>
      <c r="L122" s="173" t="s">
        <v>71</v>
      </c>
      <c r="M122" s="181">
        <v>0</v>
      </c>
      <c r="N122" s="182">
        <v>112.39999999999418</v>
      </c>
      <c r="O122" s="55">
        <f>VLOOKUP(B122,cateogrias!$O$3:$P$120,2,0)</f>
        <v>0</v>
      </c>
    </row>
    <row r="123" spans="1:15">
      <c r="A123" s="173">
        <v>684</v>
      </c>
      <c r="B123" s="173" t="s">
        <v>1793</v>
      </c>
      <c r="C123" s="173" t="s">
        <v>1957</v>
      </c>
      <c r="D123" s="173" t="s">
        <v>1794</v>
      </c>
      <c r="E123" s="173" t="s">
        <v>1746</v>
      </c>
      <c r="F123" s="177">
        <v>0</v>
      </c>
      <c r="G123" s="177">
        <v>0</v>
      </c>
      <c r="H123" s="177">
        <v>85553.03</v>
      </c>
      <c r="I123" s="177">
        <v>85425.05</v>
      </c>
      <c r="J123" s="173" t="s">
        <v>1938</v>
      </c>
      <c r="K123" s="173" t="s">
        <v>1938</v>
      </c>
      <c r="L123" s="173" t="s">
        <v>71</v>
      </c>
      <c r="M123" s="181">
        <v>0</v>
      </c>
      <c r="N123" s="182">
        <v>127.97999999999593</v>
      </c>
      <c r="O123" s="55">
        <f>VLOOKUP(B123,cateogrias!$O$3:$P$120,2,0)</f>
        <v>0</v>
      </c>
    </row>
    <row r="124" spans="1:15">
      <c r="A124" s="173">
        <v>685</v>
      </c>
      <c r="B124" s="173" t="s">
        <v>277</v>
      </c>
      <c r="C124" s="173" t="s">
        <v>1957</v>
      </c>
      <c r="D124" s="173" t="s">
        <v>1789</v>
      </c>
      <c r="E124" s="173" t="s">
        <v>0</v>
      </c>
      <c r="F124" s="177">
        <v>0</v>
      </c>
      <c r="G124" s="177">
        <v>0</v>
      </c>
      <c r="H124" s="177">
        <v>86354.19</v>
      </c>
      <c r="I124" s="177">
        <v>85553.07</v>
      </c>
      <c r="J124" s="173" t="s">
        <v>1938</v>
      </c>
      <c r="K124" s="173" t="s">
        <v>1938</v>
      </c>
      <c r="L124" s="173" t="s">
        <v>71</v>
      </c>
      <c r="M124" s="181">
        <v>0</v>
      </c>
      <c r="N124" s="182">
        <v>801.11999999999534</v>
      </c>
      <c r="O124" s="55">
        <f>VLOOKUP(B124,cateogrias!$O$3:$P$120,2,0)</f>
        <v>1</v>
      </c>
    </row>
    <row r="125" spans="1:15">
      <c r="A125" s="173">
        <v>686</v>
      </c>
      <c r="B125" s="173" t="s">
        <v>277</v>
      </c>
      <c r="C125" s="173" t="s">
        <v>1957</v>
      </c>
      <c r="D125" s="173">
        <v>0</v>
      </c>
      <c r="E125" s="173" t="s">
        <v>0</v>
      </c>
      <c r="F125" s="177">
        <v>0</v>
      </c>
      <c r="G125" s="177">
        <v>0</v>
      </c>
      <c r="H125" s="177">
        <v>86334.27</v>
      </c>
      <c r="I125" s="177">
        <v>86087.51</v>
      </c>
      <c r="J125" s="173" t="s">
        <v>1938</v>
      </c>
      <c r="K125" s="173" t="s">
        <v>1938</v>
      </c>
      <c r="L125" s="173" t="s">
        <v>71</v>
      </c>
      <c r="M125" s="181">
        <v>0</v>
      </c>
      <c r="N125" s="182">
        <v>246.76000000000931</v>
      </c>
      <c r="O125" s="55">
        <f>VLOOKUP(B125,cateogrias!$O$3:$P$120,2,0)</f>
        <v>1</v>
      </c>
    </row>
    <row r="126" spans="1:15">
      <c r="A126" s="173">
        <v>687</v>
      </c>
      <c r="B126" s="173" t="s">
        <v>282</v>
      </c>
      <c r="C126" s="173" t="s">
        <v>1957</v>
      </c>
      <c r="D126" s="173" t="s">
        <v>1796</v>
      </c>
      <c r="E126" s="173" t="s">
        <v>0</v>
      </c>
      <c r="F126" s="177">
        <v>85866.12</v>
      </c>
      <c r="G126" s="177">
        <v>86353.27</v>
      </c>
      <c r="H126" s="177">
        <v>86073.86</v>
      </c>
      <c r="I126" s="177">
        <v>86001.51</v>
      </c>
      <c r="J126" s="173" t="s">
        <v>1938</v>
      </c>
      <c r="K126" s="173" t="s">
        <v>1938</v>
      </c>
      <c r="L126" s="173" t="s">
        <v>71</v>
      </c>
      <c r="M126" s="181">
        <v>487.15000000000873</v>
      </c>
      <c r="N126" s="182">
        <v>72.350000000005821</v>
      </c>
      <c r="O126" s="55">
        <f>VLOOKUP(B126,cateogrias!$O$3:$P$120,2,0)</f>
        <v>0</v>
      </c>
    </row>
    <row r="127" spans="1:15">
      <c r="A127" s="173">
        <v>688</v>
      </c>
      <c r="B127" s="173" t="s">
        <v>282</v>
      </c>
      <c r="C127" s="173" t="s">
        <v>1957</v>
      </c>
      <c r="D127" s="173">
        <v>0</v>
      </c>
      <c r="E127" s="173" t="s">
        <v>0</v>
      </c>
      <c r="F127" s="177">
        <v>0</v>
      </c>
      <c r="G127" s="177">
        <v>0</v>
      </c>
      <c r="H127" s="177">
        <v>86376.47</v>
      </c>
      <c r="I127" s="177">
        <v>86330.9</v>
      </c>
      <c r="J127" s="173" t="s">
        <v>1938</v>
      </c>
      <c r="K127" s="173" t="s">
        <v>1938</v>
      </c>
      <c r="L127" s="173" t="s">
        <v>71</v>
      </c>
      <c r="M127" s="181">
        <v>0</v>
      </c>
      <c r="N127" s="182">
        <v>45.570000000006985</v>
      </c>
      <c r="O127" s="55">
        <f>VLOOKUP(B127,cateogrias!$O$3:$P$120,2,0)</f>
        <v>0</v>
      </c>
    </row>
    <row r="128" spans="1:15">
      <c r="A128" s="173">
        <v>689</v>
      </c>
      <c r="B128" s="173" t="s">
        <v>285</v>
      </c>
      <c r="C128" s="173" t="s">
        <v>1916</v>
      </c>
      <c r="D128" s="173" t="s">
        <v>1789</v>
      </c>
      <c r="E128" s="173" t="s">
        <v>0</v>
      </c>
      <c r="F128" s="177">
        <v>86359.64</v>
      </c>
      <c r="G128" s="177">
        <v>87258.79</v>
      </c>
      <c r="H128" s="177">
        <v>87293.33</v>
      </c>
      <c r="I128" s="177">
        <v>86384.92</v>
      </c>
      <c r="J128" s="173" t="s">
        <v>1939</v>
      </c>
      <c r="K128" s="173" t="s">
        <v>1958</v>
      </c>
      <c r="L128" s="173" t="s">
        <v>71</v>
      </c>
      <c r="M128" s="181">
        <v>899.14999999999418</v>
      </c>
      <c r="N128" s="182">
        <v>908.41000000000349</v>
      </c>
      <c r="O128" s="55">
        <f>VLOOKUP(B128,cateogrias!$O$3:$P$120,2,0)</f>
        <v>3</v>
      </c>
    </row>
    <row r="129" spans="1:15">
      <c r="A129" s="173">
        <v>690</v>
      </c>
      <c r="B129" s="173" t="s">
        <v>287</v>
      </c>
      <c r="C129" s="173" t="s">
        <v>1957</v>
      </c>
      <c r="D129" s="173" t="s">
        <v>1797</v>
      </c>
      <c r="E129" s="173" t="s">
        <v>0</v>
      </c>
      <c r="F129" s="177">
        <v>87258.79</v>
      </c>
      <c r="G129" s="177">
        <v>87712.19</v>
      </c>
      <c r="H129" s="177">
        <v>87744.54</v>
      </c>
      <c r="I129" s="177">
        <v>87293.33</v>
      </c>
      <c r="J129" s="173" t="s">
        <v>1939</v>
      </c>
      <c r="K129" s="173" t="s">
        <v>1958</v>
      </c>
      <c r="L129" s="173" t="s">
        <v>71</v>
      </c>
      <c r="M129" s="181">
        <v>453.40000000000873</v>
      </c>
      <c r="N129" s="182">
        <v>451.20999999999185</v>
      </c>
      <c r="O129" s="55">
        <f>VLOOKUP(B129,cateogrias!$O$3:$P$120,2,0)</f>
        <v>0</v>
      </c>
    </row>
    <row r="130" spans="1:15">
      <c r="A130" s="173">
        <v>691</v>
      </c>
      <c r="B130" s="173" t="s">
        <v>288</v>
      </c>
      <c r="C130" s="173" t="s">
        <v>1957</v>
      </c>
      <c r="D130" s="173" t="s">
        <v>1798</v>
      </c>
      <c r="E130" s="173" t="s">
        <v>186</v>
      </c>
      <c r="F130" s="177">
        <v>87712.19</v>
      </c>
      <c r="G130" s="177">
        <v>87830.11</v>
      </c>
      <c r="H130" s="177">
        <v>87858.36</v>
      </c>
      <c r="I130" s="177">
        <v>87744.54</v>
      </c>
      <c r="J130" s="173" t="s">
        <v>1938</v>
      </c>
      <c r="K130" s="173" t="s">
        <v>1958</v>
      </c>
      <c r="L130" s="173" t="s">
        <v>71</v>
      </c>
      <c r="M130" s="181">
        <v>117.91999999999825</v>
      </c>
      <c r="N130" s="182">
        <v>113.82000000000698</v>
      </c>
      <c r="O130" s="55">
        <f>VLOOKUP(B130,cateogrias!$O$3:$P$120,2,0)</f>
        <v>0</v>
      </c>
    </row>
    <row r="131" spans="1:15">
      <c r="A131" s="173">
        <v>692</v>
      </c>
      <c r="B131" s="173" t="s">
        <v>289</v>
      </c>
      <c r="C131" s="173" t="s">
        <v>1957</v>
      </c>
      <c r="D131" s="173" t="s">
        <v>1799</v>
      </c>
      <c r="E131" s="173" t="s">
        <v>0</v>
      </c>
      <c r="F131" s="177">
        <v>87830.11</v>
      </c>
      <c r="G131" s="177">
        <v>88271.96</v>
      </c>
      <c r="H131" s="177">
        <v>88314.28</v>
      </c>
      <c r="I131" s="177">
        <v>87858.36</v>
      </c>
      <c r="J131" s="173" t="s">
        <v>1939</v>
      </c>
      <c r="K131" s="173" t="s">
        <v>1958</v>
      </c>
      <c r="L131" s="173" t="s">
        <v>71</v>
      </c>
      <c r="M131" s="181">
        <v>441.85000000000582</v>
      </c>
      <c r="N131" s="182">
        <v>455.91999999999825</v>
      </c>
      <c r="O131" s="55">
        <f>VLOOKUP(B131,cateogrias!$O$3:$P$120,2,0)</f>
        <v>0</v>
      </c>
    </row>
    <row r="132" spans="1:15">
      <c r="A132" s="173">
        <v>693</v>
      </c>
      <c r="B132" s="173" t="s">
        <v>290</v>
      </c>
      <c r="C132" s="173" t="s">
        <v>1957</v>
      </c>
      <c r="D132" s="173" t="s">
        <v>1769</v>
      </c>
      <c r="E132" s="173" t="s">
        <v>0</v>
      </c>
      <c r="F132" s="177">
        <v>88271.96</v>
      </c>
      <c r="G132" s="177">
        <v>88787.199999999997</v>
      </c>
      <c r="H132" s="177">
        <v>88819.82</v>
      </c>
      <c r="I132" s="177">
        <v>88309.05</v>
      </c>
      <c r="J132" s="173" t="s">
        <v>1938</v>
      </c>
      <c r="K132" s="173" t="s">
        <v>1938</v>
      </c>
      <c r="L132" s="173" t="s">
        <v>71</v>
      </c>
      <c r="M132" s="181">
        <v>515.23999999999069</v>
      </c>
      <c r="N132" s="182">
        <v>510.77000000000407</v>
      </c>
      <c r="O132" s="55">
        <f>VLOOKUP(B132,cateogrias!$O$3:$P$120,2,0)</f>
        <v>0</v>
      </c>
    </row>
    <row r="133" spans="1:15">
      <c r="A133" s="173">
        <v>694</v>
      </c>
      <c r="B133" s="173" t="s">
        <v>292</v>
      </c>
      <c r="C133" s="173" t="s">
        <v>1957</v>
      </c>
      <c r="D133" s="173" t="s">
        <v>1800</v>
      </c>
      <c r="E133" s="173" t="s">
        <v>0</v>
      </c>
      <c r="F133" s="177">
        <v>88787.25</v>
      </c>
      <c r="G133" s="177">
        <v>89440.69</v>
      </c>
      <c r="H133" s="177">
        <v>89468.37</v>
      </c>
      <c r="I133" s="177">
        <v>88819.82</v>
      </c>
      <c r="J133" s="173" t="s">
        <v>1938</v>
      </c>
      <c r="K133" s="173" t="s">
        <v>1938</v>
      </c>
      <c r="L133" s="173" t="s">
        <v>71</v>
      </c>
      <c r="M133" s="181">
        <v>653.44000000000233</v>
      </c>
      <c r="N133" s="182">
        <v>648.54999999998836</v>
      </c>
      <c r="O133" s="55">
        <f>VLOOKUP(B133,cateogrias!$O$3:$P$120,2,0)</f>
        <v>0</v>
      </c>
    </row>
    <row r="134" spans="1:15">
      <c r="A134" s="173">
        <v>695</v>
      </c>
      <c r="B134" s="173" t="s">
        <v>293</v>
      </c>
      <c r="C134" s="173" t="s">
        <v>1957</v>
      </c>
      <c r="D134" s="173" t="s">
        <v>1801</v>
      </c>
      <c r="E134" s="173" t="s">
        <v>0</v>
      </c>
      <c r="F134" s="177">
        <v>89605.05</v>
      </c>
      <c r="G134" s="177">
        <v>89972.34</v>
      </c>
      <c r="H134" s="177">
        <v>90383.31</v>
      </c>
      <c r="I134" s="177">
        <v>90034.74</v>
      </c>
      <c r="J134" s="173" t="s">
        <v>1939</v>
      </c>
      <c r="K134" s="173" t="s">
        <v>1958</v>
      </c>
      <c r="L134" s="173" t="s">
        <v>71</v>
      </c>
      <c r="M134" s="181">
        <v>367.2899999999936</v>
      </c>
      <c r="N134" s="182">
        <v>348.56999999999243</v>
      </c>
      <c r="O134" s="55">
        <f>VLOOKUP(B134,cateogrias!$O$3:$P$120,2,0)</f>
        <v>0</v>
      </c>
    </row>
    <row r="135" spans="1:15">
      <c r="A135" s="173">
        <v>696</v>
      </c>
      <c r="B135" s="173" t="s">
        <v>294</v>
      </c>
      <c r="C135" s="173" t="s">
        <v>1957</v>
      </c>
      <c r="D135" s="173" t="s">
        <v>1802</v>
      </c>
      <c r="E135" s="173" t="s">
        <v>0</v>
      </c>
      <c r="F135" s="177">
        <v>89459.67</v>
      </c>
      <c r="G135" s="177">
        <v>89504.2</v>
      </c>
      <c r="H135" s="177">
        <v>89727.21</v>
      </c>
      <c r="I135" s="177">
        <v>89488.02</v>
      </c>
      <c r="J135" s="173" t="s">
        <v>1938</v>
      </c>
      <c r="K135" s="173" t="s">
        <v>1938</v>
      </c>
      <c r="L135" s="173" t="s">
        <v>71</v>
      </c>
      <c r="M135" s="181">
        <v>44.529999999998836</v>
      </c>
      <c r="N135" s="182">
        <v>239.19000000000233</v>
      </c>
      <c r="O135" s="55">
        <f>VLOOKUP(B135,cateogrias!$O$3:$P$120,2,0)</f>
        <v>0</v>
      </c>
    </row>
    <row r="136" spans="1:15">
      <c r="A136" s="173">
        <v>697</v>
      </c>
      <c r="B136" s="173" t="s">
        <v>294</v>
      </c>
      <c r="C136" s="173" t="s">
        <v>1957</v>
      </c>
      <c r="D136" s="173">
        <v>0</v>
      </c>
      <c r="E136" s="173" t="s">
        <v>0</v>
      </c>
      <c r="F136" s="177">
        <v>0</v>
      </c>
      <c r="G136" s="177">
        <v>0</v>
      </c>
      <c r="H136" s="177">
        <v>90626.7</v>
      </c>
      <c r="I136" s="177">
        <v>89865.05</v>
      </c>
      <c r="J136" s="173" t="s">
        <v>1938</v>
      </c>
      <c r="K136" s="173" t="s">
        <v>1938</v>
      </c>
      <c r="L136" s="173" t="s">
        <v>71</v>
      </c>
      <c r="M136" s="181">
        <v>0</v>
      </c>
      <c r="N136" s="182">
        <v>761.64999999999418</v>
      </c>
      <c r="O136" s="55">
        <f>VLOOKUP(B136,cateogrias!$O$3:$P$120,2,0)</f>
        <v>0</v>
      </c>
    </row>
    <row r="137" spans="1:15">
      <c r="A137" s="173">
        <v>698</v>
      </c>
      <c r="B137" s="173" t="s">
        <v>295</v>
      </c>
      <c r="C137" s="173" t="s">
        <v>1957</v>
      </c>
      <c r="D137" s="173" t="s">
        <v>1803</v>
      </c>
      <c r="E137" s="173" t="s">
        <v>1904</v>
      </c>
      <c r="F137" s="177">
        <v>90357.42</v>
      </c>
      <c r="G137" s="177">
        <v>90607.35</v>
      </c>
      <c r="H137" s="177">
        <v>0</v>
      </c>
      <c r="I137" s="177">
        <v>0</v>
      </c>
      <c r="J137" s="173" t="s">
        <v>1939</v>
      </c>
      <c r="K137" s="173" t="s">
        <v>1958</v>
      </c>
      <c r="L137" s="173" t="s">
        <v>71</v>
      </c>
      <c r="M137" s="181">
        <v>249.93000000000757</v>
      </c>
      <c r="N137" s="182">
        <v>0</v>
      </c>
      <c r="O137" s="55">
        <f>VLOOKUP(B137,cateogrias!$O$3:$P$120,2,0)</f>
        <v>0</v>
      </c>
    </row>
    <row r="138" spans="1:15">
      <c r="A138" s="173">
        <v>699</v>
      </c>
      <c r="B138" s="173" t="s">
        <v>295</v>
      </c>
      <c r="C138" s="173" t="s">
        <v>1957</v>
      </c>
      <c r="D138" s="173">
        <v>0</v>
      </c>
      <c r="E138" s="173" t="s">
        <v>1904</v>
      </c>
      <c r="F138" s="177">
        <v>90956.98</v>
      </c>
      <c r="G138" s="177">
        <v>91126.1</v>
      </c>
      <c r="H138" s="177">
        <v>0</v>
      </c>
      <c r="I138" s="177">
        <v>0</v>
      </c>
      <c r="J138" s="173" t="s">
        <v>1939</v>
      </c>
      <c r="K138" s="173" t="s">
        <v>1958</v>
      </c>
      <c r="L138" s="173" t="s">
        <v>71</v>
      </c>
      <c r="M138" s="181">
        <v>169.1200000000099</v>
      </c>
      <c r="N138" s="182">
        <v>0</v>
      </c>
      <c r="O138" s="55">
        <f>VLOOKUP(B138,cateogrias!$O$3:$P$120,2,0)</f>
        <v>0</v>
      </c>
    </row>
    <row r="139" spans="1:15">
      <c r="A139" s="173">
        <v>700</v>
      </c>
      <c r="B139" s="173" t="s">
        <v>297</v>
      </c>
      <c r="C139" s="173" t="s">
        <v>1957</v>
      </c>
      <c r="D139" s="173" t="s">
        <v>1804</v>
      </c>
      <c r="E139" s="173" t="s">
        <v>0</v>
      </c>
      <c r="F139" s="177">
        <v>90607.33</v>
      </c>
      <c r="G139" s="177">
        <v>92641.07</v>
      </c>
      <c r="H139" s="177">
        <v>92675.41</v>
      </c>
      <c r="I139" s="177">
        <v>90635.74</v>
      </c>
      <c r="J139" s="173" t="s">
        <v>1938</v>
      </c>
      <c r="K139" s="173" t="s">
        <v>1938</v>
      </c>
      <c r="L139" s="173" t="s">
        <v>71</v>
      </c>
      <c r="M139" s="181">
        <v>2033.7400000000052</v>
      </c>
      <c r="N139" s="182">
        <v>2039.6699999999983</v>
      </c>
      <c r="O139" s="55">
        <f>VLOOKUP(B139,cateogrias!$O$3:$P$120,2,0)</f>
        <v>0</v>
      </c>
    </row>
    <row r="140" spans="1:15">
      <c r="A140" s="173">
        <v>701</v>
      </c>
      <c r="B140" s="173" t="s">
        <v>298</v>
      </c>
      <c r="C140" s="173" t="s">
        <v>1957</v>
      </c>
      <c r="D140" s="173" t="s">
        <v>1804</v>
      </c>
      <c r="E140" s="173" t="s">
        <v>0</v>
      </c>
      <c r="F140" s="177">
        <v>92660</v>
      </c>
      <c r="G140" s="177">
        <v>92753.72</v>
      </c>
      <c r="H140" s="177">
        <v>90691.5</v>
      </c>
      <c r="I140" s="177">
        <v>90626.7</v>
      </c>
      <c r="J140" s="173" t="s">
        <v>1938</v>
      </c>
      <c r="K140" s="173" t="s">
        <v>1938</v>
      </c>
      <c r="L140" s="173" t="s">
        <v>71</v>
      </c>
      <c r="M140" s="181">
        <v>93.720000000001164</v>
      </c>
      <c r="N140" s="182">
        <v>64.80000000000291</v>
      </c>
      <c r="O140" s="55">
        <f>VLOOKUP(B140,cateogrias!$O$3:$P$120,2,0)</f>
        <v>0</v>
      </c>
    </row>
    <row r="141" spans="1:15">
      <c r="A141" s="173">
        <v>702</v>
      </c>
      <c r="B141" s="173" t="s">
        <v>298</v>
      </c>
      <c r="C141" s="173" t="s">
        <v>1957</v>
      </c>
      <c r="D141" s="173">
        <v>0</v>
      </c>
      <c r="E141" s="173" t="s">
        <v>0</v>
      </c>
      <c r="F141" s="177">
        <v>0</v>
      </c>
      <c r="G141" s="177">
        <v>0</v>
      </c>
      <c r="H141" s="177">
        <v>91023.17</v>
      </c>
      <c r="I141" s="177">
        <v>90870</v>
      </c>
      <c r="J141" s="173" t="s">
        <v>1938</v>
      </c>
      <c r="K141" s="173" t="s">
        <v>1938</v>
      </c>
      <c r="L141" s="173" t="s">
        <v>71</v>
      </c>
      <c r="M141" s="181">
        <v>0</v>
      </c>
      <c r="N141" s="182">
        <v>153.16999999999825</v>
      </c>
      <c r="O141" s="55">
        <f>VLOOKUP(B141,cateogrias!$O$3:$P$120,2,0)</f>
        <v>0</v>
      </c>
    </row>
    <row r="142" spans="1:15">
      <c r="A142" s="173">
        <v>703</v>
      </c>
      <c r="B142" s="173" t="s">
        <v>298</v>
      </c>
      <c r="C142" s="173" t="s">
        <v>1957</v>
      </c>
      <c r="D142" s="173">
        <v>0</v>
      </c>
      <c r="E142" s="173" t="s">
        <v>0</v>
      </c>
      <c r="F142" s="177">
        <v>0</v>
      </c>
      <c r="G142" s="177">
        <v>0</v>
      </c>
      <c r="H142" s="177">
        <v>91729.27</v>
      </c>
      <c r="I142" s="177">
        <v>91278.91</v>
      </c>
      <c r="J142" s="173" t="s">
        <v>1938</v>
      </c>
      <c r="K142" s="173" t="s">
        <v>1938</v>
      </c>
      <c r="L142" s="173" t="s">
        <v>71</v>
      </c>
      <c r="M142" s="181">
        <v>0</v>
      </c>
      <c r="N142" s="182">
        <v>450.36000000000058</v>
      </c>
      <c r="O142" s="55">
        <f>VLOOKUP(B142,cateogrias!$O$3:$P$120,2,0)</f>
        <v>0</v>
      </c>
    </row>
    <row r="143" spans="1:15">
      <c r="A143" s="173">
        <v>704</v>
      </c>
      <c r="B143" s="173" t="s">
        <v>298</v>
      </c>
      <c r="C143" s="173" t="s">
        <v>1957</v>
      </c>
      <c r="D143" s="173">
        <v>0</v>
      </c>
      <c r="E143" s="173" t="s">
        <v>0</v>
      </c>
      <c r="F143" s="177">
        <v>0</v>
      </c>
      <c r="G143" s="177">
        <v>0</v>
      </c>
      <c r="H143" s="177">
        <v>91985.66</v>
      </c>
      <c r="I143" s="177">
        <v>91913.11</v>
      </c>
      <c r="J143" s="173" t="s">
        <v>1938</v>
      </c>
      <c r="K143" s="173" t="s">
        <v>1938</v>
      </c>
      <c r="L143" s="173" t="s">
        <v>71</v>
      </c>
      <c r="M143" s="181">
        <v>0</v>
      </c>
      <c r="N143" s="182">
        <v>72.55000000000291</v>
      </c>
      <c r="O143" s="55">
        <f>VLOOKUP(B143,cateogrias!$O$3:$P$120,2,0)</f>
        <v>0</v>
      </c>
    </row>
    <row r="144" spans="1:15">
      <c r="A144" s="173">
        <v>705</v>
      </c>
      <c r="B144" s="173" t="s">
        <v>298</v>
      </c>
      <c r="C144" s="173" t="s">
        <v>1957</v>
      </c>
      <c r="D144" s="173">
        <v>0</v>
      </c>
      <c r="E144" s="173" t="s">
        <v>0</v>
      </c>
      <c r="F144" s="177">
        <v>0</v>
      </c>
      <c r="G144" s="177">
        <v>0</v>
      </c>
      <c r="H144" s="177">
        <v>92780.89</v>
      </c>
      <c r="I144" s="177">
        <v>92310.89</v>
      </c>
      <c r="J144" s="173" t="s">
        <v>1938</v>
      </c>
      <c r="K144" s="173" t="s">
        <v>1938</v>
      </c>
      <c r="L144" s="173" t="s">
        <v>71</v>
      </c>
      <c r="M144" s="181">
        <v>0</v>
      </c>
      <c r="N144" s="182">
        <v>470</v>
      </c>
      <c r="O144" s="55">
        <f>VLOOKUP(B144,cateogrias!$O$3:$P$120,2,0)</f>
        <v>0</v>
      </c>
    </row>
    <row r="145" spans="1:15">
      <c r="A145" s="173">
        <v>706</v>
      </c>
      <c r="B145" s="173" t="s">
        <v>1806</v>
      </c>
      <c r="C145" s="173" t="s">
        <v>1957</v>
      </c>
      <c r="D145" s="173" t="s">
        <v>1807</v>
      </c>
      <c r="E145" s="173" t="s">
        <v>1746</v>
      </c>
      <c r="F145" s="177">
        <v>92830</v>
      </c>
      <c r="G145" s="177">
        <v>92952.07</v>
      </c>
      <c r="H145" s="177">
        <v>92976.5</v>
      </c>
      <c r="I145" s="177">
        <v>92867.89</v>
      </c>
      <c r="J145" s="173" t="s">
        <v>1938</v>
      </c>
      <c r="K145" s="173" t="s">
        <v>1938</v>
      </c>
      <c r="L145" s="173" t="s">
        <v>154</v>
      </c>
      <c r="M145" s="181">
        <v>122.07000000000698</v>
      </c>
      <c r="N145" s="182">
        <v>108.61000000000058</v>
      </c>
      <c r="O145" s="55">
        <f>VLOOKUP(B145,cateogrias!$O$3:$P$120,2,0)</f>
        <v>0</v>
      </c>
    </row>
    <row r="146" spans="1:15">
      <c r="A146" s="173">
        <v>707</v>
      </c>
      <c r="B146" s="173" t="s">
        <v>313</v>
      </c>
      <c r="C146" s="173" t="s">
        <v>1957</v>
      </c>
      <c r="D146" s="173" t="s">
        <v>1809</v>
      </c>
      <c r="E146" s="173" t="s">
        <v>1904</v>
      </c>
      <c r="F146" s="177">
        <v>92770.9</v>
      </c>
      <c r="G146" s="177">
        <v>92807.55</v>
      </c>
      <c r="H146" s="177">
        <v>92872.79</v>
      </c>
      <c r="I146" s="177">
        <v>92799.16</v>
      </c>
      <c r="J146" s="173" t="s">
        <v>1939</v>
      </c>
      <c r="K146" s="173" t="s">
        <v>1958</v>
      </c>
      <c r="L146" s="173" t="s">
        <v>154</v>
      </c>
      <c r="M146" s="181">
        <v>36.650000000008731</v>
      </c>
      <c r="N146" s="182">
        <v>73.629999999990105</v>
      </c>
      <c r="O146" s="55">
        <f>VLOOKUP(B146,cateogrias!$O$3:$P$120,2,0)</f>
        <v>0</v>
      </c>
    </row>
    <row r="147" spans="1:15">
      <c r="A147" s="173">
        <v>708</v>
      </c>
      <c r="B147" s="173" t="s">
        <v>313</v>
      </c>
      <c r="C147" s="173" t="s">
        <v>1957</v>
      </c>
      <c r="D147" s="173">
        <v>0</v>
      </c>
      <c r="E147" s="173" t="s">
        <v>1904</v>
      </c>
      <c r="F147" s="177">
        <v>92952.07</v>
      </c>
      <c r="G147" s="177">
        <v>93344.6</v>
      </c>
      <c r="H147" s="177">
        <v>93269.3</v>
      </c>
      <c r="I147" s="177">
        <v>92990</v>
      </c>
      <c r="J147" s="173" t="s">
        <v>1939</v>
      </c>
      <c r="K147" s="173" t="s">
        <v>1958</v>
      </c>
      <c r="L147" s="173" t="s">
        <v>154</v>
      </c>
      <c r="M147" s="181">
        <v>392.52999999999884</v>
      </c>
      <c r="N147" s="182">
        <v>279.30000000000291</v>
      </c>
      <c r="O147" s="55">
        <f>VLOOKUP(B147,cateogrias!$O$3:$P$120,2,0)</f>
        <v>0</v>
      </c>
    </row>
    <row r="148" spans="1:15">
      <c r="A148" s="173">
        <v>709</v>
      </c>
      <c r="B148" s="173" t="s">
        <v>300</v>
      </c>
      <c r="C148" s="173" t="s">
        <v>1957</v>
      </c>
      <c r="D148" s="173" t="s">
        <v>1811</v>
      </c>
      <c r="E148" s="173" t="s">
        <v>0</v>
      </c>
      <c r="F148" s="177">
        <v>0</v>
      </c>
      <c r="G148" s="177">
        <v>0</v>
      </c>
      <c r="H148" s="177">
        <v>93375.64</v>
      </c>
      <c r="I148" s="177">
        <v>93270</v>
      </c>
      <c r="J148" s="173" t="s">
        <v>1939</v>
      </c>
      <c r="K148" s="173" t="s">
        <v>1958</v>
      </c>
      <c r="L148" s="173" t="s">
        <v>154</v>
      </c>
      <c r="M148" s="181">
        <v>0</v>
      </c>
      <c r="N148" s="182">
        <v>105.63999999999942</v>
      </c>
      <c r="O148" s="55">
        <f>VLOOKUP(B148,cateogrias!$O$3:$P$120,2,0)</f>
        <v>0</v>
      </c>
    </row>
    <row r="149" spans="1:15">
      <c r="A149" s="173">
        <v>710</v>
      </c>
      <c r="B149" s="173" t="s">
        <v>314</v>
      </c>
      <c r="C149" s="173" t="s">
        <v>1957</v>
      </c>
      <c r="D149" s="173" t="s">
        <v>1812</v>
      </c>
      <c r="E149" s="173" t="s">
        <v>53</v>
      </c>
      <c r="F149" s="177">
        <v>93344.6</v>
      </c>
      <c r="G149" s="177">
        <v>94080</v>
      </c>
      <c r="H149" s="177">
        <v>93682.09</v>
      </c>
      <c r="I149" s="177">
        <v>93375.64</v>
      </c>
      <c r="J149" s="173" t="s">
        <v>1938</v>
      </c>
      <c r="K149" s="173" t="s">
        <v>1958</v>
      </c>
      <c r="L149" s="173" t="s">
        <v>154</v>
      </c>
      <c r="M149" s="181">
        <v>735.39999999999418</v>
      </c>
      <c r="N149" s="182">
        <v>306.44999999999709</v>
      </c>
      <c r="O149" s="55">
        <f>VLOOKUP(B149,cateogrias!$O$3:$P$120,2,0)</f>
        <v>0</v>
      </c>
    </row>
    <row r="150" spans="1:15">
      <c r="A150" s="173">
        <v>711</v>
      </c>
      <c r="B150" s="173" t="s">
        <v>314</v>
      </c>
      <c r="C150" s="173" t="s">
        <v>1957</v>
      </c>
      <c r="D150" s="173">
        <v>0</v>
      </c>
      <c r="E150" s="173" t="s">
        <v>53</v>
      </c>
      <c r="F150" s="177">
        <v>94106.62</v>
      </c>
      <c r="G150" s="177">
        <v>94180</v>
      </c>
      <c r="H150" s="177">
        <v>93860</v>
      </c>
      <c r="I150" s="177">
        <v>93725.88</v>
      </c>
      <c r="J150" s="173" t="s">
        <v>1938</v>
      </c>
      <c r="K150" s="173" t="s">
        <v>1958</v>
      </c>
      <c r="L150" s="173" t="s">
        <v>154</v>
      </c>
      <c r="M150" s="181">
        <v>73.380000000004657</v>
      </c>
      <c r="N150" s="182">
        <v>134.11999999999534</v>
      </c>
      <c r="O150" s="55">
        <f>VLOOKUP(B150,cateogrias!$O$3:$P$120,2,0)</f>
        <v>0</v>
      </c>
    </row>
    <row r="151" spans="1:15">
      <c r="A151" s="173">
        <v>712</v>
      </c>
      <c r="B151" s="173" t="s">
        <v>314</v>
      </c>
      <c r="C151" s="173" t="s">
        <v>1957</v>
      </c>
      <c r="D151" s="173">
        <v>0</v>
      </c>
      <c r="E151" s="173" t="s">
        <v>53</v>
      </c>
      <c r="F151" s="177">
        <v>94233.33</v>
      </c>
      <c r="G151" s="177">
        <v>94453.23</v>
      </c>
      <c r="H151" s="177">
        <v>94068.17</v>
      </c>
      <c r="I151" s="177">
        <v>93963.5</v>
      </c>
      <c r="J151" s="173" t="s">
        <v>1938</v>
      </c>
      <c r="K151" s="173" t="s">
        <v>1958</v>
      </c>
      <c r="L151" s="173" t="s">
        <v>154</v>
      </c>
      <c r="M151" s="181">
        <v>219.89999999999418</v>
      </c>
      <c r="N151" s="182">
        <v>104.66999999999825</v>
      </c>
      <c r="O151" s="55">
        <f>VLOOKUP(B151,cateogrias!$O$3:$P$120,2,0)</f>
        <v>0</v>
      </c>
    </row>
    <row r="152" spans="1:15">
      <c r="A152" s="173">
        <v>713</v>
      </c>
      <c r="B152" s="173" t="s">
        <v>314</v>
      </c>
      <c r="C152" s="173" t="s">
        <v>1957</v>
      </c>
      <c r="D152" s="173">
        <v>0</v>
      </c>
      <c r="E152" s="173" t="s">
        <v>53</v>
      </c>
      <c r="F152" s="177">
        <v>95238.03</v>
      </c>
      <c r="G152" s="177">
        <v>96005.33</v>
      </c>
      <c r="H152" s="177">
        <v>94241.57</v>
      </c>
      <c r="I152" s="177">
        <v>94111.2</v>
      </c>
      <c r="J152" s="173" t="s">
        <v>1938</v>
      </c>
      <c r="K152" s="173" t="s">
        <v>1958</v>
      </c>
      <c r="L152" s="173" t="s">
        <v>154</v>
      </c>
      <c r="M152" s="181">
        <v>767.30000000000291</v>
      </c>
      <c r="N152" s="182">
        <v>130.3700000000099</v>
      </c>
      <c r="O152" s="55">
        <f>VLOOKUP(B152,cateogrias!$O$3:$P$120,2,0)</f>
        <v>0</v>
      </c>
    </row>
    <row r="153" spans="1:15">
      <c r="A153" s="173">
        <v>714</v>
      </c>
      <c r="B153" s="173" t="s">
        <v>314</v>
      </c>
      <c r="C153" s="173" t="s">
        <v>1957</v>
      </c>
      <c r="D153" s="173">
        <v>0</v>
      </c>
      <c r="E153" s="173" t="s">
        <v>53</v>
      </c>
      <c r="F153" s="177">
        <v>0</v>
      </c>
      <c r="G153" s="177">
        <v>0</v>
      </c>
      <c r="H153" s="177">
        <v>94590</v>
      </c>
      <c r="I153" s="177">
        <v>94402.52</v>
      </c>
      <c r="J153" s="173" t="s">
        <v>1938</v>
      </c>
      <c r="K153" s="173" t="s">
        <v>1958</v>
      </c>
      <c r="L153" s="173" t="s">
        <v>154</v>
      </c>
      <c r="M153" s="181">
        <v>0</v>
      </c>
      <c r="N153" s="182">
        <v>187.47999999999593</v>
      </c>
      <c r="O153" s="55">
        <f>VLOOKUP(B153,cateogrias!$O$3:$P$120,2,0)</f>
        <v>0</v>
      </c>
    </row>
    <row r="154" spans="1:15">
      <c r="A154" s="173">
        <v>715</v>
      </c>
      <c r="B154" s="173" t="s">
        <v>314</v>
      </c>
      <c r="C154" s="173" t="s">
        <v>1957</v>
      </c>
      <c r="D154" s="173">
        <v>0</v>
      </c>
      <c r="E154" s="173" t="s">
        <v>53</v>
      </c>
      <c r="F154" s="177">
        <v>0</v>
      </c>
      <c r="G154" s="177">
        <v>0</v>
      </c>
      <c r="H154" s="177">
        <v>95090</v>
      </c>
      <c r="I154" s="177">
        <v>94730</v>
      </c>
      <c r="J154" s="173" t="s">
        <v>1938</v>
      </c>
      <c r="K154" s="173" t="s">
        <v>1958</v>
      </c>
      <c r="L154" s="173" t="s">
        <v>154</v>
      </c>
      <c r="M154" s="181">
        <v>0</v>
      </c>
      <c r="N154" s="182">
        <v>360</v>
      </c>
      <c r="O154" s="55">
        <f>VLOOKUP(B154,cateogrias!$O$3:$P$120,2,0)</f>
        <v>0</v>
      </c>
    </row>
    <row r="155" spans="1:15">
      <c r="A155" s="173">
        <v>716</v>
      </c>
      <c r="B155" s="173" t="s">
        <v>314</v>
      </c>
      <c r="C155" s="173" t="s">
        <v>1957</v>
      </c>
      <c r="D155" s="173">
        <v>0</v>
      </c>
      <c r="E155" s="173" t="s">
        <v>53</v>
      </c>
      <c r="F155" s="177">
        <v>0</v>
      </c>
      <c r="G155" s="177">
        <v>0</v>
      </c>
      <c r="H155" s="177">
        <v>95440</v>
      </c>
      <c r="I155" s="177">
        <v>95259.51</v>
      </c>
      <c r="J155" s="173" t="s">
        <v>1938</v>
      </c>
      <c r="K155" s="173" t="s">
        <v>1958</v>
      </c>
      <c r="L155" s="173" t="s">
        <v>154</v>
      </c>
      <c r="M155" s="181">
        <v>0</v>
      </c>
      <c r="N155" s="182">
        <v>180.49000000000524</v>
      </c>
      <c r="O155" s="55">
        <f>VLOOKUP(B155,cateogrias!$O$3:$P$120,2,0)</f>
        <v>0</v>
      </c>
    </row>
    <row r="156" spans="1:15">
      <c r="A156" s="173">
        <v>717</v>
      </c>
      <c r="B156" s="173" t="s">
        <v>373</v>
      </c>
      <c r="C156" s="173" t="s">
        <v>1957</v>
      </c>
      <c r="D156" s="173" t="s">
        <v>1814</v>
      </c>
      <c r="E156" s="173" t="s">
        <v>53</v>
      </c>
      <c r="F156" s="177">
        <v>94453</v>
      </c>
      <c r="G156" s="177">
        <v>94522.22</v>
      </c>
      <c r="H156" s="177">
        <v>94543.94</v>
      </c>
      <c r="I156" s="177">
        <v>94475.85</v>
      </c>
      <c r="J156" s="173" t="s">
        <v>1939</v>
      </c>
      <c r="K156" s="173" t="s">
        <v>1958</v>
      </c>
      <c r="L156" s="173" t="s">
        <v>154</v>
      </c>
      <c r="M156" s="181">
        <v>69.220000000001164</v>
      </c>
      <c r="N156" s="182">
        <v>68.089999999996508</v>
      </c>
      <c r="O156" s="55">
        <f>VLOOKUP(B156,cateogrias!$O$3:$P$120,2,0)</f>
        <v>0</v>
      </c>
    </row>
    <row r="157" spans="1:15">
      <c r="A157" s="173">
        <v>718</v>
      </c>
      <c r="B157" s="173" t="s">
        <v>375</v>
      </c>
      <c r="C157" s="173" t="s">
        <v>1957</v>
      </c>
      <c r="D157" s="173" t="s">
        <v>1816</v>
      </c>
      <c r="E157" s="173" t="s">
        <v>53</v>
      </c>
      <c r="F157" s="177">
        <v>94531.1</v>
      </c>
      <c r="G157" s="177">
        <v>94845.31</v>
      </c>
      <c r="H157" s="177">
        <v>0</v>
      </c>
      <c r="I157" s="177">
        <v>0</v>
      </c>
      <c r="J157" s="173" t="s">
        <v>1939</v>
      </c>
      <c r="K157" s="173" t="s">
        <v>1958</v>
      </c>
      <c r="L157" s="173" t="s">
        <v>154</v>
      </c>
      <c r="M157" s="181">
        <v>314.20999999999185</v>
      </c>
      <c r="N157" s="182">
        <v>0</v>
      </c>
      <c r="O157" s="55">
        <f>VLOOKUP(B157,cateogrias!$O$3:$P$120,2,0)</f>
        <v>0</v>
      </c>
    </row>
    <row r="158" spans="1:15">
      <c r="A158" s="173">
        <v>719</v>
      </c>
      <c r="B158" s="173" t="s">
        <v>364</v>
      </c>
      <c r="C158" s="173" t="s">
        <v>1957</v>
      </c>
      <c r="D158" s="173" t="s">
        <v>1818</v>
      </c>
      <c r="E158" s="173" t="s">
        <v>53</v>
      </c>
      <c r="F158" s="177">
        <v>94526.23</v>
      </c>
      <c r="G158" s="177">
        <v>95238.11</v>
      </c>
      <c r="H158" s="177">
        <v>95259.51</v>
      </c>
      <c r="I158" s="177">
        <v>94547.46</v>
      </c>
      <c r="J158" s="173" t="s">
        <v>1938</v>
      </c>
      <c r="K158" s="173" t="s">
        <v>1938</v>
      </c>
      <c r="L158" s="173" t="s">
        <v>154</v>
      </c>
      <c r="M158" s="181">
        <v>711.88000000000466</v>
      </c>
      <c r="N158" s="182">
        <v>712.04999999998836</v>
      </c>
      <c r="O158" s="55">
        <f>VLOOKUP(B158,cateogrias!$O$3:$P$120,2,0)</f>
        <v>1</v>
      </c>
    </row>
    <row r="159" spans="1:15">
      <c r="A159" s="173">
        <v>720</v>
      </c>
      <c r="B159" s="173" t="s">
        <v>352</v>
      </c>
      <c r="C159" s="173" t="s">
        <v>1957</v>
      </c>
      <c r="D159" s="173" t="s">
        <v>1820</v>
      </c>
      <c r="E159" s="173" t="s">
        <v>1904</v>
      </c>
      <c r="F159" s="177">
        <v>0</v>
      </c>
      <c r="G159" s="177">
        <v>0</v>
      </c>
      <c r="H159" s="177">
        <v>96019.71</v>
      </c>
      <c r="I159" s="177">
        <v>95500.28</v>
      </c>
      <c r="J159" s="173" t="s">
        <v>1938</v>
      </c>
      <c r="K159" s="173" t="s">
        <v>1938</v>
      </c>
      <c r="L159" s="173" t="s">
        <v>154</v>
      </c>
      <c r="M159" s="181">
        <v>0</v>
      </c>
      <c r="N159" s="182">
        <v>519.43000000000757</v>
      </c>
      <c r="O159" s="55">
        <f>VLOOKUP(B159,cateogrias!$O$3:$P$120,2,0)</f>
        <v>0</v>
      </c>
    </row>
    <row r="160" spans="1:15">
      <c r="A160" s="173">
        <v>721</v>
      </c>
      <c r="B160" s="173" t="s">
        <v>376</v>
      </c>
      <c r="C160" s="173" t="s">
        <v>1916</v>
      </c>
      <c r="D160" s="173" t="s">
        <v>1822</v>
      </c>
      <c r="E160" s="173" t="s">
        <v>20</v>
      </c>
      <c r="F160" s="177">
        <v>96005.34</v>
      </c>
      <c r="G160" s="177">
        <v>96421.86</v>
      </c>
      <c r="H160" s="177">
        <v>96578.58</v>
      </c>
      <c r="I160" s="177">
        <v>96019.24</v>
      </c>
      <c r="J160" s="173" t="s">
        <v>1938</v>
      </c>
      <c r="K160" s="173" t="s">
        <v>1938</v>
      </c>
      <c r="L160" s="173" t="s">
        <v>154</v>
      </c>
      <c r="M160" s="181">
        <v>416.52000000000407</v>
      </c>
      <c r="N160" s="182">
        <v>559.33999999999651</v>
      </c>
      <c r="O160" s="55">
        <f>VLOOKUP(B160,cateogrias!$O$3:$P$120,2,0)</f>
        <v>1</v>
      </c>
    </row>
    <row r="161" spans="1:15">
      <c r="A161" s="173">
        <v>722</v>
      </c>
      <c r="B161" s="173" t="s">
        <v>379</v>
      </c>
      <c r="C161" s="173" t="s">
        <v>1957</v>
      </c>
      <c r="D161" s="173" t="s">
        <v>1822</v>
      </c>
      <c r="E161" s="173" t="s">
        <v>53</v>
      </c>
      <c r="F161" s="177">
        <v>96421.56</v>
      </c>
      <c r="G161" s="177">
        <v>96655.71</v>
      </c>
      <c r="H161" s="177">
        <v>96656.7</v>
      </c>
      <c r="I161" s="177">
        <v>96635.41</v>
      </c>
      <c r="J161" s="173" t="s">
        <v>1938</v>
      </c>
      <c r="K161" s="173" t="s">
        <v>1938</v>
      </c>
      <c r="L161" s="173" t="s">
        <v>154</v>
      </c>
      <c r="M161" s="181">
        <v>234.15000000000873</v>
      </c>
      <c r="N161" s="182">
        <v>21.289999999993597</v>
      </c>
      <c r="O161" s="55">
        <f>VLOOKUP(B161,cateogrias!$O$3:$P$120,2,0)</f>
        <v>0</v>
      </c>
    </row>
    <row r="162" spans="1:15">
      <c r="A162" s="173">
        <v>723</v>
      </c>
      <c r="B162" s="173" t="s">
        <v>381</v>
      </c>
      <c r="C162" s="173" t="s">
        <v>1916</v>
      </c>
      <c r="D162" s="173" t="s">
        <v>1822</v>
      </c>
      <c r="E162" s="173" t="s">
        <v>20</v>
      </c>
      <c r="F162" s="177">
        <v>96668.2</v>
      </c>
      <c r="G162" s="177">
        <v>99115.72</v>
      </c>
      <c r="H162" s="177">
        <v>99044</v>
      </c>
      <c r="I162" s="177">
        <v>96688.3</v>
      </c>
      <c r="J162" s="173" t="s">
        <v>1938</v>
      </c>
      <c r="K162" s="173" t="s">
        <v>1938</v>
      </c>
      <c r="L162" s="173" t="s">
        <v>154</v>
      </c>
      <c r="M162" s="181">
        <v>2447.5200000000041</v>
      </c>
      <c r="N162" s="182">
        <v>2355.6999999999971</v>
      </c>
      <c r="O162" s="55">
        <f>VLOOKUP(B162,cateogrias!$O$3:$P$120,2,0)</f>
        <v>14</v>
      </c>
    </row>
    <row r="163" spans="1:15">
      <c r="A163" s="173">
        <v>724</v>
      </c>
      <c r="B163" s="173" t="s">
        <v>381</v>
      </c>
      <c r="C163" s="173" t="s">
        <v>1916</v>
      </c>
      <c r="D163" s="173">
        <v>0</v>
      </c>
      <c r="E163" s="173" t="s">
        <v>20</v>
      </c>
      <c r="F163" s="177">
        <v>0</v>
      </c>
      <c r="G163" s="177">
        <v>0</v>
      </c>
      <c r="H163" s="177">
        <v>99152.72</v>
      </c>
      <c r="I163" s="177">
        <v>99122.9</v>
      </c>
      <c r="J163" s="173" t="s">
        <v>1938</v>
      </c>
      <c r="K163" s="173" t="s">
        <v>1938</v>
      </c>
      <c r="L163" s="173" t="s">
        <v>154</v>
      </c>
      <c r="M163" s="181">
        <v>0</v>
      </c>
      <c r="N163" s="182">
        <v>29.820000000006985</v>
      </c>
      <c r="O163" s="55">
        <f>VLOOKUP(B163,cateogrias!$O$3:$P$120,2,0)</f>
        <v>14</v>
      </c>
    </row>
    <row r="164" spans="1:15">
      <c r="A164" s="173">
        <v>725</v>
      </c>
      <c r="B164" s="173" t="s">
        <v>393</v>
      </c>
      <c r="C164" s="173" t="s">
        <v>1957</v>
      </c>
      <c r="D164" s="173" t="s">
        <v>1826</v>
      </c>
      <c r="E164" s="173" t="s">
        <v>1746</v>
      </c>
      <c r="F164" s="177">
        <v>0</v>
      </c>
      <c r="G164" s="177">
        <v>0</v>
      </c>
      <c r="H164" s="177">
        <v>99122.9</v>
      </c>
      <c r="I164" s="177">
        <v>99044</v>
      </c>
      <c r="J164" s="173" t="s">
        <v>1939</v>
      </c>
      <c r="K164" s="173" t="s">
        <v>1938</v>
      </c>
      <c r="L164" s="173" t="s">
        <v>154</v>
      </c>
      <c r="M164" s="181">
        <v>0</v>
      </c>
      <c r="N164" s="182">
        <v>78.899999999994179</v>
      </c>
      <c r="O164" s="55">
        <f>VLOOKUP(B164,cateogrias!$O$3:$P$120,2,0)</f>
        <v>0</v>
      </c>
    </row>
    <row r="165" spans="1:15">
      <c r="A165" s="173">
        <v>726</v>
      </c>
      <c r="B165" s="173" t="s">
        <v>361</v>
      </c>
      <c r="C165" s="173" t="s">
        <v>1916</v>
      </c>
      <c r="D165" s="173" t="s">
        <v>1828</v>
      </c>
      <c r="E165" s="173" t="s">
        <v>20</v>
      </c>
      <c r="F165" s="177">
        <v>99115.31</v>
      </c>
      <c r="G165" s="177">
        <v>100767.27</v>
      </c>
      <c r="H165" s="177">
        <v>100808</v>
      </c>
      <c r="I165" s="177">
        <v>99152.72</v>
      </c>
      <c r="J165" s="173" t="s">
        <v>1938</v>
      </c>
      <c r="K165" s="173" t="s">
        <v>1938</v>
      </c>
      <c r="L165" s="173" t="s">
        <v>154</v>
      </c>
      <c r="M165" s="181">
        <v>1651.9600000000064</v>
      </c>
      <c r="N165" s="182">
        <v>1655.2799999999988</v>
      </c>
      <c r="O165" s="55">
        <f>VLOOKUP(B165,cateogrias!$O$3:$P$120,2,0)</f>
        <v>71</v>
      </c>
    </row>
    <row r="166" spans="1:15">
      <c r="A166" s="173">
        <v>727</v>
      </c>
      <c r="B166" s="173" t="s">
        <v>363</v>
      </c>
      <c r="C166" s="173" t="s">
        <v>1957</v>
      </c>
      <c r="D166" s="173" t="s">
        <v>1828</v>
      </c>
      <c r="E166" s="173" t="s">
        <v>20</v>
      </c>
      <c r="F166" s="177">
        <v>100767.27</v>
      </c>
      <c r="G166" s="177">
        <v>101071.4</v>
      </c>
      <c r="H166" s="177">
        <v>101089.36</v>
      </c>
      <c r="I166" s="177">
        <v>100808</v>
      </c>
      <c r="J166" s="173" t="s">
        <v>1938</v>
      </c>
      <c r="K166" s="173" t="s">
        <v>1938</v>
      </c>
      <c r="L166" s="173" t="s">
        <v>154</v>
      </c>
      <c r="M166" s="181">
        <v>304.1299999999901</v>
      </c>
      <c r="N166" s="182">
        <v>281.36000000000058</v>
      </c>
      <c r="O166" s="55">
        <f>VLOOKUP(B166,cateogrias!$O$3:$P$120,2,0)</f>
        <v>1</v>
      </c>
    </row>
    <row r="167" spans="1:15">
      <c r="A167" s="173">
        <v>728</v>
      </c>
      <c r="B167" s="173" t="s">
        <v>309</v>
      </c>
      <c r="C167" s="173" t="s">
        <v>1957</v>
      </c>
      <c r="D167" s="173" t="s">
        <v>1829</v>
      </c>
      <c r="E167" s="173" t="s">
        <v>0</v>
      </c>
      <c r="F167" s="177">
        <v>101089.4</v>
      </c>
      <c r="G167" s="177">
        <v>102991.6</v>
      </c>
      <c r="H167" s="177">
        <v>103011.4</v>
      </c>
      <c r="I167" s="177">
        <v>101089.36</v>
      </c>
      <c r="J167" s="173" t="s">
        <v>1938</v>
      </c>
      <c r="K167" s="173" t="s">
        <v>1938</v>
      </c>
      <c r="L167" s="173" t="s">
        <v>154</v>
      </c>
      <c r="M167" s="181">
        <v>1902.2000000000116</v>
      </c>
      <c r="N167" s="182">
        <v>1922.0399999999936</v>
      </c>
      <c r="O167" s="55">
        <f>VLOOKUP(B167,cateogrias!$O$3:$P$120,2,0)</f>
        <v>10</v>
      </c>
    </row>
    <row r="168" spans="1:15">
      <c r="A168" s="173">
        <v>729</v>
      </c>
      <c r="B168" s="173" t="s">
        <v>311</v>
      </c>
      <c r="C168" s="173" t="s">
        <v>1922</v>
      </c>
      <c r="D168" s="173" t="s">
        <v>1830</v>
      </c>
      <c r="E168" s="173" t="s">
        <v>0</v>
      </c>
      <c r="F168" s="177">
        <v>101779.13</v>
      </c>
      <c r="G168" s="177">
        <v>106802.88</v>
      </c>
      <c r="H168" s="177">
        <v>104651.1</v>
      </c>
      <c r="I168" s="177">
        <v>101798.64</v>
      </c>
      <c r="J168" s="173" t="s">
        <v>1938</v>
      </c>
      <c r="K168" s="173" t="s">
        <v>1958</v>
      </c>
      <c r="L168" s="173" t="s">
        <v>154</v>
      </c>
      <c r="M168" s="181">
        <v>5023.75</v>
      </c>
      <c r="N168" s="182">
        <v>2852.4600000000064</v>
      </c>
      <c r="O168" s="55">
        <f>VLOOKUP(B168,cateogrias!$O$3:$P$120,2,0)</f>
        <v>120</v>
      </c>
    </row>
    <row r="169" spans="1:15">
      <c r="A169" s="173">
        <v>730</v>
      </c>
      <c r="B169" s="173" t="s">
        <v>311</v>
      </c>
      <c r="C169" s="173" t="s">
        <v>1922</v>
      </c>
      <c r="D169" s="173">
        <v>0</v>
      </c>
      <c r="E169" s="173" t="s">
        <v>0</v>
      </c>
      <c r="F169" s="177">
        <v>0</v>
      </c>
      <c r="G169" s="177">
        <v>0</v>
      </c>
      <c r="H169" s="177">
        <v>106221.95</v>
      </c>
      <c r="I169" s="177">
        <v>105211.63</v>
      </c>
      <c r="J169" s="173" t="s">
        <v>1938</v>
      </c>
      <c r="K169" s="173" t="s">
        <v>1958</v>
      </c>
      <c r="L169" s="173" t="s">
        <v>154</v>
      </c>
      <c r="M169" s="181">
        <v>0</v>
      </c>
      <c r="N169" s="182">
        <v>1010.3199999999924</v>
      </c>
      <c r="O169" s="55">
        <f>VLOOKUP(B169,cateogrias!$O$3:$P$120,2,0)</f>
        <v>120</v>
      </c>
    </row>
    <row r="170" spans="1:15">
      <c r="A170" s="173">
        <v>731</v>
      </c>
      <c r="B170" s="173" t="s">
        <v>311</v>
      </c>
      <c r="C170" s="173" t="s">
        <v>1922</v>
      </c>
      <c r="D170" s="173">
        <v>0</v>
      </c>
      <c r="E170" s="173" t="s">
        <v>0</v>
      </c>
      <c r="F170" s="177">
        <v>0</v>
      </c>
      <c r="G170" s="177">
        <v>0</v>
      </c>
      <c r="H170" s="177">
        <v>106820</v>
      </c>
      <c r="I170" s="177">
        <v>106504.35</v>
      </c>
      <c r="J170" s="173" t="s">
        <v>1938</v>
      </c>
      <c r="K170" s="173" t="s">
        <v>1958</v>
      </c>
      <c r="L170" s="173" t="s">
        <v>154</v>
      </c>
      <c r="M170" s="181">
        <v>0</v>
      </c>
      <c r="N170" s="182">
        <v>315.64999999999418</v>
      </c>
      <c r="O170" s="55">
        <f>VLOOKUP(B170,cateogrias!$O$3:$P$120,2,0)</f>
        <v>120</v>
      </c>
    </row>
    <row r="171" spans="1:15">
      <c r="A171" s="173">
        <v>732</v>
      </c>
      <c r="B171" s="173" t="s">
        <v>302</v>
      </c>
      <c r="C171" s="173" t="s">
        <v>1957</v>
      </c>
      <c r="D171" s="173" t="s">
        <v>1831</v>
      </c>
      <c r="E171" s="173" t="s">
        <v>0</v>
      </c>
      <c r="F171" s="177">
        <v>0</v>
      </c>
      <c r="G171" s="177">
        <v>0</v>
      </c>
      <c r="H171" s="177">
        <v>105140.79</v>
      </c>
      <c r="I171" s="177">
        <v>104695.12</v>
      </c>
      <c r="J171" s="173" t="s">
        <v>1939</v>
      </c>
      <c r="K171" s="173" t="s">
        <v>1958</v>
      </c>
      <c r="L171" s="173" t="s">
        <v>154</v>
      </c>
      <c r="M171" s="181">
        <v>0</v>
      </c>
      <c r="N171" s="182">
        <v>445.66999999999825</v>
      </c>
      <c r="O171" s="55">
        <f>VLOOKUP(B171,cateogrias!$O$3:$P$120,2,0)</f>
        <v>1</v>
      </c>
    </row>
    <row r="172" spans="1:15">
      <c r="A172" s="173">
        <v>733</v>
      </c>
      <c r="B172" s="173" t="s">
        <v>305</v>
      </c>
      <c r="C172" s="173" t="s">
        <v>1957</v>
      </c>
      <c r="D172" s="173" t="s">
        <v>1831</v>
      </c>
      <c r="E172" s="173" t="s">
        <v>0</v>
      </c>
      <c r="F172" s="177">
        <v>0</v>
      </c>
      <c r="G172" s="177">
        <v>0</v>
      </c>
      <c r="H172" s="177">
        <v>105140.79</v>
      </c>
      <c r="I172" s="177">
        <v>104965.12</v>
      </c>
      <c r="J172" s="173" t="s">
        <v>1939</v>
      </c>
      <c r="K172" s="173" t="s">
        <v>1958</v>
      </c>
      <c r="L172" s="173" t="s">
        <v>154</v>
      </c>
      <c r="M172" s="181">
        <v>0</v>
      </c>
      <c r="N172" s="182">
        <v>175.66999999999825</v>
      </c>
      <c r="O172" s="55">
        <f>VLOOKUP(B172,cateogrias!$O$3:$P$120,2,0)</f>
        <v>18</v>
      </c>
    </row>
    <row r="173" spans="1:15">
      <c r="A173" s="173">
        <v>734</v>
      </c>
      <c r="B173" s="173" t="s">
        <v>307</v>
      </c>
      <c r="C173" s="173" t="s">
        <v>1921</v>
      </c>
      <c r="D173" s="173" t="s">
        <v>1831</v>
      </c>
      <c r="E173" s="173" t="s">
        <v>0</v>
      </c>
      <c r="F173" s="177">
        <v>0</v>
      </c>
      <c r="G173" s="177">
        <v>0</v>
      </c>
      <c r="H173" s="177">
        <v>105211.63</v>
      </c>
      <c r="I173" s="177">
        <v>105140.79</v>
      </c>
      <c r="J173" s="173" t="s">
        <v>1939</v>
      </c>
      <c r="K173" s="173" t="s">
        <v>1958</v>
      </c>
      <c r="L173" s="173" t="s">
        <v>154</v>
      </c>
      <c r="M173" s="181">
        <v>0</v>
      </c>
      <c r="N173" s="182">
        <v>70.840000000011059</v>
      </c>
      <c r="O173" s="55">
        <f>VLOOKUP(B173,cateogrias!$O$3:$P$120,2,0)</f>
        <v>0</v>
      </c>
    </row>
    <row r="174" spans="1:15">
      <c r="A174" s="173">
        <v>735</v>
      </c>
      <c r="B174" s="173" t="s">
        <v>308</v>
      </c>
      <c r="C174" s="173" t="s">
        <v>1957</v>
      </c>
      <c r="D174" s="173" t="s">
        <v>1832</v>
      </c>
      <c r="E174" s="173" t="s">
        <v>0</v>
      </c>
      <c r="F174" s="177">
        <v>0</v>
      </c>
      <c r="G174" s="177">
        <v>0</v>
      </c>
      <c r="H174" s="177">
        <v>106504.57</v>
      </c>
      <c r="I174" s="177">
        <v>106217.03</v>
      </c>
      <c r="J174" s="173" t="s">
        <v>1939</v>
      </c>
      <c r="K174" s="173" t="s">
        <v>1958</v>
      </c>
      <c r="L174" s="173" t="s">
        <v>154</v>
      </c>
      <c r="M174" s="181">
        <v>0</v>
      </c>
      <c r="N174" s="182">
        <v>287.54000000000815</v>
      </c>
      <c r="O174" s="55">
        <f>VLOOKUP(B174,cateogrias!$O$3:$P$120,2,0)</f>
        <v>0</v>
      </c>
    </row>
    <row r="175" spans="1:15">
      <c r="A175" s="186" t="s">
        <v>1902</v>
      </c>
      <c r="B175" s="187"/>
      <c r="C175" s="187"/>
      <c r="D175" s="187"/>
      <c r="E175" s="187"/>
      <c r="F175" s="187"/>
      <c r="G175" s="187"/>
      <c r="H175" s="187"/>
      <c r="I175" s="187"/>
      <c r="J175" s="187"/>
      <c r="K175" s="187"/>
      <c r="L175" s="187"/>
      <c r="M175" s="183">
        <v>47024.370000000075</v>
      </c>
      <c r="N175" s="184">
        <v>52724.260000000017</v>
      </c>
      <c r="O175" s="55" t="e">
        <f>VLOOKUP(B175,cateogrias!$O$3:$P$120,2,0)</f>
        <v>#N/A</v>
      </c>
    </row>
    <row r="176" spans="1:15">
      <c r="C176"/>
      <c r="O176" s="55"/>
    </row>
  </sheetData>
  <mergeCells count="5">
    <mergeCell ref="A1:G1"/>
    <mergeCell ref="A2:G2"/>
    <mergeCell ref="A4:B4"/>
    <mergeCell ref="E4:F4"/>
    <mergeCell ref="A5:B5"/>
  </mergeCells>
  <pageMargins left="0.25" right="0.25" top="0.75" bottom="0.75" header="0.3" footer="0.3"/>
  <pageSetup paperSize="17" scale="35" fitToWidth="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70C64-FB89-4EAD-BCC9-17B0D92AC322}">
  <dimension ref="A1:Z738"/>
  <sheetViews>
    <sheetView workbookViewId="0">
      <pane xSplit="3" ySplit="4" topLeftCell="G5" activePane="bottomRight" state="frozen"/>
      <selection pane="topRight" activeCell="D1" sqref="D1"/>
      <selection pane="bottomLeft" activeCell="A9" sqref="A9"/>
      <selection pane="bottomRight" activeCell="M587" sqref="M587"/>
    </sheetView>
  </sheetViews>
  <sheetFormatPr baseColWidth="10" defaultColWidth="11.42578125" defaultRowHeight="12.75"/>
  <cols>
    <col min="2" max="2" width="23.5703125" bestFit="1" customWidth="1"/>
    <col min="12" max="12" width="18.140625" bestFit="1" customWidth="1"/>
    <col min="24" max="24" width="2" bestFit="1" customWidth="1"/>
    <col min="25" max="25" width="15.85546875" customWidth="1"/>
  </cols>
  <sheetData>
    <row r="1" spans="1:26" s="169" customFormat="1" ht="25.5" customHeight="1">
      <c r="A1" s="363" t="s">
        <v>1959</v>
      </c>
      <c r="B1" s="363" t="s">
        <v>427</v>
      </c>
      <c r="C1" s="363" t="s">
        <v>1960</v>
      </c>
      <c r="D1" s="363" t="s">
        <v>430</v>
      </c>
      <c r="E1" s="363" t="s">
        <v>435</v>
      </c>
      <c r="F1" s="363" t="s">
        <v>1961</v>
      </c>
      <c r="G1" s="363" t="s">
        <v>436</v>
      </c>
      <c r="H1" s="363" t="s">
        <v>1905</v>
      </c>
      <c r="I1" s="363" t="s">
        <v>1962</v>
      </c>
      <c r="J1" s="363" t="s">
        <v>1963</v>
      </c>
      <c r="K1" s="367" t="s">
        <v>439</v>
      </c>
      <c r="L1" s="367" t="s">
        <v>443</v>
      </c>
      <c r="M1" s="367" t="s">
        <v>1964</v>
      </c>
      <c r="N1" s="368" t="s">
        <v>1965</v>
      </c>
      <c r="O1" s="368" t="s">
        <v>1966</v>
      </c>
      <c r="P1" s="364" t="s">
        <v>1906</v>
      </c>
      <c r="Q1" s="364" t="s">
        <v>1907</v>
      </c>
      <c r="R1" s="364" t="s">
        <v>1908</v>
      </c>
      <c r="S1" s="364" t="s">
        <v>1909</v>
      </c>
      <c r="T1" s="364" t="s">
        <v>440</v>
      </c>
      <c r="U1" s="364" t="s">
        <v>441</v>
      </c>
      <c r="V1" s="364" t="s">
        <v>442</v>
      </c>
      <c r="W1" s="364" t="s">
        <v>1967</v>
      </c>
      <c r="X1" s="372">
        <v>1</v>
      </c>
      <c r="Y1" s="369" t="s">
        <v>1968</v>
      </c>
      <c r="Z1" s="364" t="s">
        <v>1969</v>
      </c>
    </row>
    <row r="2" spans="1:26" s="169" customFormat="1" ht="16.5" customHeight="1">
      <c r="A2" s="363"/>
      <c r="B2" s="363"/>
      <c r="C2" s="363"/>
      <c r="D2" s="363"/>
      <c r="E2" s="363"/>
      <c r="F2" s="363"/>
      <c r="G2" s="363"/>
      <c r="H2" s="363"/>
      <c r="I2" s="363"/>
      <c r="J2" s="363"/>
      <c r="K2" s="367"/>
      <c r="L2" s="367"/>
      <c r="M2" s="367"/>
      <c r="N2" s="368"/>
      <c r="O2" s="368"/>
      <c r="P2" s="365"/>
      <c r="Q2" s="365"/>
      <c r="R2" s="365"/>
      <c r="S2" s="365"/>
      <c r="T2" s="365"/>
      <c r="U2" s="365"/>
      <c r="V2" s="365"/>
      <c r="W2" s="365"/>
      <c r="X2" s="373"/>
      <c r="Y2" s="370"/>
      <c r="Z2" s="365"/>
    </row>
    <row r="3" spans="1:26" s="169" customFormat="1" ht="20.25" customHeight="1">
      <c r="A3" s="363"/>
      <c r="B3" s="363"/>
      <c r="C3" s="363"/>
      <c r="D3" s="363"/>
      <c r="E3" s="363"/>
      <c r="F3" s="363"/>
      <c r="G3" s="363"/>
      <c r="H3" s="363"/>
      <c r="I3" s="363"/>
      <c r="J3" s="363"/>
      <c r="K3" s="367"/>
      <c r="L3" s="367"/>
      <c r="M3" s="367"/>
      <c r="N3" s="368"/>
      <c r="O3" s="368"/>
      <c r="P3" s="365"/>
      <c r="Q3" s="365"/>
      <c r="R3" s="365"/>
      <c r="S3" s="365"/>
      <c r="T3" s="365"/>
      <c r="U3" s="365"/>
      <c r="V3" s="365"/>
      <c r="W3" s="365"/>
      <c r="X3" s="373"/>
      <c r="Y3" s="370"/>
      <c r="Z3" s="365"/>
    </row>
    <row r="4" spans="1:26" s="169" customFormat="1" ht="27.75" customHeight="1">
      <c r="A4" s="363"/>
      <c r="B4" s="363"/>
      <c r="C4" s="363"/>
      <c r="D4" s="363"/>
      <c r="E4" s="363"/>
      <c r="F4" s="363"/>
      <c r="G4" s="363"/>
      <c r="H4" s="363"/>
      <c r="I4" s="363"/>
      <c r="J4" s="363"/>
      <c r="K4" s="367"/>
      <c r="L4" s="367"/>
      <c r="M4" s="367"/>
      <c r="N4" s="368"/>
      <c r="O4" s="368"/>
      <c r="P4" s="366"/>
      <c r="Q4" s="366"/>
      <c r="R4" s="366"/>
      <c r="S4" s="366"/>
      <c r="T4" s="366"/>
      <c r="U4" s="366"/>
      <c r="V4" s="366"/>
      <c r="W4" s="366"/>
      <c r="X4" s="374"/>
      <c r="Y4" s="371"/>
      <c r="Z4" s="366"/>
    </row>
    <row r="5" spans="1:26">
      <c r="A5">
        <v>0</v>
      </c>
      <c r="B5" s="43" t="s">
        <v>448</v>
      </c>
      <c r="C5" s="43" t="s">
        <v>29</v>
      </c>
      <c r="D5" s="43" t="s">
        <v>449</v>
      </c>
      <c r="E5" s="43">
        <v>0</v>
      </c>
      <c r="F5" s="43">
        <v>0</v>
      </c>
      <c r="G5" s="43">
        <v>0</v>
      </c>
      <c r="H5" s="47">
        <v>0</v>
      </c>
      <c r="I5">
        <v>0</v>
      </c>
      <c r="J5">
        <v>0</v>
      </c>
      <c r="K5" s="48">
        <v>0</v>
      </c>
      <c r="P5">
        <v>0</v>
      </c>
      <c r="Q5">
        <v>0</v>
      </c>
      <c r="R5">
        <v>0</v>
      </c>
      <c r="S5">
        <v>0</v>
      </c>
      <c r="T5">
        <v>0</v>
      </c>
      <c r="U5">
        <v>0</v>
      </c>
      <c r="V5">
        <v>0</v>
      </c>
      <c r="W5">
        <v>0</v>
      </c>
      <c r="Y5" s="48">
        <f>+K5+365</f>
        <v>365</v>
      </c>
    </row>
    <row r="6" spans="1:26">
      <c r="A6">
        <v>0</v>
      </c>
      <c r="B6" s="43" t="s">
        <v>39</v>
      </c>
      <c r="C6" s="43" t="s">
        <v>29</v>
      </c>
      <c r="D6" s="43" t="s">
        <v>450</v>
      </c>
      <c r="E6" s="43">
        <v>43169</v>
      </c>
      <c r="F6" s="43">
        <v>0</v>
      </c>
      <c r="G6" s="43">
        <v>1471319265</v>
      </c>
      <c r="H6" s="47">
        <v>42758</v>
      </c>
      <c r="I6" t="s">
        <v>1970</v>
      </c>
      <c r="J6" t="s">
        <v>1971</v>
      </c>
      <c r="K6" s="48">
        <v>42758</v>
      </c>
      <c r="L6" t="s">
        <v>451</v>
      </c>
      <c r="P6">
        <v>11473.63</v>
      </c>
      <c r="Q6">
        <v>431408598.99999994</v>
      </c>
      <c r="R6">
        <v>0</v>
      </c>
      <c r="S6">
        <v>0</v>
      </c>
      <c r="T6">
        <v>992449832</v>
      </c>
      <c r="U6">
        <v>23028400</v>
      </c>
      <c r="V6">
        <v>24432434</v>
      </c>
      <c r="W6">
        <v>1471319265</v>
      </c>
      <c r="Y6" s="48">
        <f t="shared" ref="Y6:Y69" si="0">+K6+365</f>
        <v>43123</v>
      </c>
    </row>
    <row r="7" spans="1:26">
      <c r="A7">
        <v>1</v>
      </c>
      <c r="B7" s="43" t="s">
        <v>39</v>
      </c>
      <c r="C7" s="43" t="s">
        <v>29</v>
      </c>
      <c r="D7" s="43">
        <v>0</v>
      </c>
      <c r="E7" s="43">
        <v>0</v>
      </c>
      <c r="F7" s="43">
        <v>0</v>
      </c>
      <c r="G7" s="43">
        <v>0</v>
      </c>
      <c r="H7" s="47">
        <v>0</v>
      </c>
      <c r="I7">
        <v>0</v>
      </c>
      <c r="J7">
        <v>0</v>
      </c>
      <c r="K7" s="48">
        <v>0</v>
      </c>
      <c r="P7">
        <v>0</v>
      </c>
      <c r="Q7">
        <v>0</v>
      </c>
      <c r="R7">
        <v>0</v>
      </c>
      <c r="S7">
        <v>0</v>
      </c>
      <c r="T7">
        <v>0</v>
      </c>
      <c r="U7">
        <v>0</v>
      </c>
      <c r="V7">
        <v>0</v>
      </c>
      <c r="W7">
        <v>0</v>
      </c>
      <c r="Y7" s="48">
        <f t="shared" si="0"/>
        <v>365</v>
      </c>
    </row>
    <row r="8" spans="1:26">
      <c r="A8">
        <v>0</v>
      </c>
      <c r="B8" s="43" t="s">
        <v>452</v>
      </c>
      <c r="C8" s="43" t="s">
        <v>29</v>
      </c>
      <c r="D8" s="43" t="s">
        <v>453</v>
      </c>
      <c r="E8" s="43">
        <v>43127</v>
      </c>
      <c r="F8" s="43">
        <v>0</v>
      </c>
      <c r="G8" s="43">
        <v>1884479059</v>
      </c>
      <c r="H8" s="47">
        <v>42633</v>
      </c>
      <c r="I8" t="s">
        <v>1970</v>
      </c>
      <c r="J8" t="s">
        <v>1971</v>
      </c>
      <c r="K8" s="48">
        <v>42633</v>
      </c>
      <c r="L8" t="s">
        <v>454</v>
      </c>
      <c r="P8">
        <v>29447</v>
      </c>
      <c r="Q8">
        <v>100590952</v>
      </c>
      <c r="R8">
        <v>29447</v>
      </c>
      <c r="S8">
        <v>46644048</v>
      </c>
      <c r="T8">
        <v>1662152020</v>
      </c>
      <c r="U8">
        <v>12320960</v>
      </c>
      <c r="V8">
        <v>62771079</v>
      </c>
      <c r="W8">
        <v>1884479059</v>
      </c>
      <c r="Y8" s="48">
        <f t="shared" si="0"/>
        <v>42998</v>
      </c>
    </row>
    <row r="9" spans="1:26">
      <c r="A9">
        <v>0</v>
      </c>
      <c r="B9" s="43" t="s">
        <v>455</v>
      </c>
      <c r="C9" s="43" t="s">
        <v>29</v>
      </c>
      <c r="D9" s="43" t="s">
        <v>456</v>
      </c>
      <c r="E9" s="43">
        <v>43678</v>
      </c>
      <c r="F9" s="43">
        <v>0</v>
      </c>
      <c r="G9" s="43" t="s">
        <v>457</v>
      </c>
      <c r="H9" s="47">
        <v>43294</v>
      </c>
      <c r="I9" t="s">
        <v>1972</v>
      </c>
      <c r="J9" t="s">
        <v>1971</v>
      </c>
      <c r="K9" s="48">
        <v>43294</v>
      </c>
      <c r="L9">
        <v>0</v>
      </c>
      <c r="P9">
        <v>0</v>
      </c>
      <c r="Q9">
        <v>274776</v>
      </c>
      <c r="R9">
        <v>33021.157953900001</v>
      </c>
      <c r="S9">
        <v>8811695.9999982156</v>
      </c>
      <c r="T9">
        <v>0</v>
      </c>
      <c r="U9">
        <v>0</v>
      </c>
      <c r="V9">
        <v>0</v>
      </c>
      <c r="W9">
        <v>9086471.9999982156</v>
      </c>
      <c r="Y9" s="48">
        <f t="shared" si="0"/>
        <v>43659</v>
      </c>
    </row>
    <row r="10" spans="1:26">
      <c r="A10">
        <v>0</v>
      </c>
      <c r="B10" s="43" t="s">
        <v>458</v>
      </c>
      <c r="C10" s="43" t="s">
        <v>29</v>
      </c>
      <c r="D10" s="43" t="s">
        <v>459</v>
      </c>
      <c r="E10" s="43">
        <v>43686</v>
      </c>
      <c r="F10" s="43">
        <v>0</v>
      </c>
      <c r="G10" s="43">
        <v>13854429.9999368</v>
      </c>
      <c r="H10" s="47">
        <v>43203</v>
      </c>
      <c r="I10" t="s">
        <v>1970</v>
      </c>
      <c r="J10" t="s">
        <v>1971</v>
      </c>
      <c r="K10" s="48">
        <v>43203</v>
      </c>
      <c r="L10" t="s">
        <v>460</v>
      </c>
      <c r="P10">
        <v>13515.7148488</v>
      </c>
      <c r="Q10">
        <v>10285458.9999368</v>
      </c>
      <c r="R10">
        <v>0</v>
      </c>
      <c r="S10">
        <v>0</v>
      </c>
      <c r="T10">
        <v>0</v>
      </c>
      <c r="U10">
        <v>2708292</v>
      </c>
      <c r="V10">
        <v>860679</v>
      </c>
      <c r="W10">
        <v>13854429.9999368</v>
      </c>
      <c r="Y10" s="48">
        <f t="shared" si="0"/>
        <v>43568</v>
      </c>
    </row>
    <row r="11" spans="1:26">
      <c r="A11">
        <v>0</v>
      </c>
      <c r="B11" s="43" t="s">
        <v>461</v>
      </c>
      <c r="C11" s="43" t="s">
        <v>29</v>
      </c>
      <c r="D11" s="43" t="s">
        <v>462</v>
      </c>
      <c r="E11" s="43">
        <v>42910</v>
      </c>
      <c r="F11" s="43">
        <v>0</v>
      </c>
      <c r="G11" s="43">
        <v>892296002</v>
      </c>
      <c r="H11" s="47">
        <v>42473</v>
      </c>
      <c r="I11" t="s">
        <v>1970</v>
      </c>
      <c r="J11" t="s">
        <v>1971</v>
      </c>
      <c r="K11" s="48">
        <v>42473</v>
      </c>
      <c r="L11" t="s">
        <v>463</v>
      </c>
      <c r="P11">
        <v>17365</v>
      </c>
      <c r="Q11">
        <v>729364730</v>
      </c>
      <c r="R11">
        <v>0</v>
      </c>
      <c r="S11">
        <v>0</v>
      </c>
      <c r="T11">
        <v>0</v>
      </c>
      <c r="U11">
        <v>96400587</v>
      </c>
      <c r="V11">
        <v>66530685</v>
      </c>
      <c r="W11">
        <v>892296002</v>
      </c>
      <c r="Y11" s="48">
        <f t="shared" si="0"/>
        <v>42838</v>
      </c>
    </row>
    <row r="12" spans="1:26">
      <c r="A12">
        <v>0</v>
      </c>
      <c r="B12" s="43" t="s">
        <v>464</v>
      </c>
      <c r="C12" s="43" t="s">
        <v>29</v>
      </c>
      <c r="D12" s="43" t="s">
        <v>462</v>
      </c>
      <c r="E12" s="43">
        <v>42910</v>
      </c>
      <c r="F12" s="43">
        <v>0</v>
      </c>
      <c r="G12" s="43">
        <v>572137283</v>
      </c>
      <c r="H12" s="47">
        <v>42473</v>
      </c>
      <c r="I12" t="s">
        <v>1970</v>
      </c>
      <c r="J12" t="s">
        <v>1971</v>
      </c>
      <c r="K12" s="48">
        <v>42473</v>
      </c>
      <c r="L12" t="s">
        <v>465</v>
      </c>
      <c r="P12">
        <v>14108</v>
      </c>
      <c r="Q12">
        <v>477993148</v>
      </c>
      <c r="R12">
        <v>0</v>
      </c>
      <c r="S12">
        <v>0</v>
      </c>
      <c r="T12">
        <v>0</v>
      </c>
      <c r="U12">
        <v>47813939</v>
      </c>
      <c r="V12">
        <v>46330196</v>
      </c>
      <c r="W12">
        <v>572137283</v>
      </c>
      <c r="Y12" s="48">
        <f t="shared" si="0"/>
        <v>42838</v>
      </c>
    </row>
    <row r="13" spans="1:26">
      <c r="A13">
        <v>0</v>
      </c>
      <c r="B13" s="43" t="s">
        <v>466</v>
      </c>
      <c r="C13" s="43" t="s">
        <v>29</v>
      </c>
      <c r="D13" s="43" t="s">
        <v>467</v>
      </c>
      <c r="E13" s="43">
        <v>43116</v>
      </c>
      <c r="F13" s="43">
        <v>0</v>
      </c>
      <c r="G13" s="43">
        <v>16341701</v>
      </c>
      <c r="H13" s="47">
        <v>42423</v>
      </c>
      <c r="I13" t="s">
        <v>1972</v>
      </c>
      <c r="J13" t="s">
        <v>1971</v>
      </c>
      <c r="K13" s="48">
        <v>42423</v>
      </c>
      <c r="L13" t="s">
        <v>468</v>
      </c>
      <c r="P13">
        <v>14108</v>
      </c>
      <c r="Q13">
        <v>65644524</v>
      </c>
      <c r="R13">
        <v>0</v>
      </c>
      <c r="S13">
        <v>0</v>
      </c>
      <c r="T13">
        <v>0</v>
      </c>
      <c r="U13">
        <v>8489020</v>
      </c>
      <c r="V13">
        <v>19359539</v>
      </c>
      <c r="W13">
        <v>93493083</v>
      </c>
      <c r="Y13" s="48">
        <f t="shared" si="0"/>
        <v>42788</v>
      </c>
    </row>
    <row r="14" spans="1:26">
      <c r="A14">
        <v>0</v>
      </c>
      <c r="B14" s="43" t="s">
        <v>469</v>
      </c>
      <c r="C14" s="43" t="s">
        <v>29</v>
      </c>
      <c r="D14" s="43" t="s">
        <v>470</v>
      </c>
      <c r="E14" s="43">
        <v>42760</v>
      </c>
      <c r="F14" s="43">
        <v>0</v>
      </c>
      <c r="G14" s="43">
        <v>92279896</v>
      </c>
      <c r="H14" s="47">
        <v>42509</v>
      </c>
      <c r="I14" t="s">
        <v>1970</v>
      </c>
      <c r="J14" t="s">
        <v>1971</v>
      </c>
      <c r="K14" s="48">
        <v>42509</v>
      </c>
      <c r="L14" t="s">
        <v>471</v>
      </c>
      <c r="P14">
        <v>14108</v>
      </c>
      <c r="Q14">
        <v>77946700</v>
      </c>
      <c r="R14">
        <v>0</v>
      </c>
      <c r="S14">
        <v>0</v>
      </c>
      <c r="T14">
        <v>0</v>
      </c>
      <c r="U14">
        <v>14333196</v>
      </c>
      <c r="V14">
        <v>0</v>
      </c>
      <c r="W14">
        <v>92279896</v>
      </c>
      <c r="Y14" s="48">
        <f t="shared" si="0"/>
        <v>42874</v>
      </c>
    </row>
    <row r="15" spans="1:26">
      <c r="A15">
        <v>0</v>
      </c>
      <c r="B15" s="43" t="s">
        <v>472</v>
      </c>
      <c r="C15" s="43" t="s">
        <v>29</v>
      </c>
      <c r="D15" s="43" t="s">
        <v>467</v>
      </c>
      <c r="E15" s="43">
        <v>43116</v>
      </c>
      <c r="F15" s="43">
        <v>0</v>
      </c>
      <c r="G15" s="43">
        <v>87950085</v>
      </c>
      <c r="H15" s="47">
        <v>42423</v>
      </c>
      <c r="I15" t="s">
        <v>1972</v>
      </c>
      <c r="J15" t="s">
        <v>1971</v>
      </c>
      <c r="K15" s="48">
        <v>42423</v>
      </c>
      <c r="L15" t="s">
        <v>473</v>
      </c>
      <c r="P15">
        <v>14108</v>
      </c>
      <c r="Q15">
        <v>70032112</v>
      </c>
      <c r="R15">
        <v>0</v>
      </c>
      <c r="S15">
        <v>0</v>
      </c>
      <c r="T15">
        <v>0</v>
      </c>
      <c r="U15">
        <v>11045320</v>
      </c>
      <c r="V15">
        <v>6872653</v>
      </c>
      <c r="W15">
        <v>87950085</v>
      </c>
      <c r="Y15" s="48">
        <f t="shared" si="0"/>
        <v>42788</v>
      </c>
    </row>
    <row r="16" spans="1:26">
      <c r="A16">
        <v>0</v>
      </c>
      <c r="B16" s="43" t="s">
        <v>474</v>
      </c>
      <c r="C16" s="43" t="s">
        <v>29</v>
      </c>
      <c r="D16" s="43" t="s">
        <v>475</v>
      </c>
      <c r="E16" s="43">
        <v>43116</v>
      </c>
      <c r="F16" s="43">
        <v>0</v>
      </c>
      <c r="G16" s="43">
        <v>20520838</v>
      </c>
      <c r="H16" s="47">
        <v>42423</v>
      </c>
      <c r="I16" t="s">
        <v>1972</v>
      </c>
      <c r="J16" t="s">
        <v>1971</v>
      </c>
      <c r="K16" s="48">
        <v>42423</v>
      </c>
      <c r="L16" t="s">
        <v>476</v>
      </c>
      <c r="P16">
        <v>14108</v>
      </c>
      <c r="Q16">
        <v>62949896</v>
      </c>
      <c r="R16">
        <v>0</v>
      </c>
      <c r="S16">
        <v>0</v>
      </c>
      <c r="T16">
        <v>0</v>
      </c>
      <c r="U16">
        <v>10298020</v>
      </c>
      <c r="V16">
        <v>5267304</v>
      </c>
      <c r="W16">
        <v>78515220</v>
      </c>
      <c r="Y16" s="48">
        <f t="shared" si="0"/>
        <v>42788</v>
      </c>
    </row>
    <row r="17" spans="1:25">
      <c r="A17">
        <v>0</v>
      </c>
      <c r="B17" s="43" t="s">
        <v>477</v>
      </c>
      <c r="C17" s="43" t="s">
        <v>29</v>
      </c>
      <c r="D17" s="43" t="s">
        <v>478</v>
      </c>
      <c r="E17" s="43">
        <v>43116</v>
      </c>
      <c r="F17" s="43">
        <v>0</v>
      </c>
      <c r="G17" s="43">
        <v>19853064</v>
      </c>
      <c r="H17" s="47">
        <v>42423</v>
      </c>
      <c r="I17" t="s">
        <v>1972</v>
      </c>
      <c r="J17" t="s">
        <v>1971</v>
      </c>
      <c r="K17" s="48">
        <v>42423</v>
      </c>
      <c r="L17" t="s">
        <v>479</v>
      </c>
      <c r="P17">
        <v>14108</v>
      </c>
      <c r="Q17">
        <v>63302596</v>
      </c>
      <c r="R17">
        <v>0</v>
      </c>
      <c r="S17">
        <v>0</v>
      </c>
      <c r="T17">
        <v>0</v>
      </c>
      <c r="U17">
        <v>11446831</v>
      </c>
      <c r="V17">
        <v>5394721</v>
      </c>
      <c r="W17">
        <v>80144148</v>
      </c>
      <c r="Y17" s="48">
        <f t="shared" si="0"/>
        <v>42788</v>
      </c>
    </row>
    <row r="18" spans="1:25">
      <c r="A18">
        <v>0</v>
      </c>
      <c r="B18" s="43" t="s">
        <v>480</v>
      </c>
      <c r="C18" s="43" t="s">
        <v>29</v>
      </c>
      <c r="D18" s="43" t="s">
        <v>481</v>
      </c>
      <c r="E18" s="43">
        <v>0</v>
      </c>
      <c r="F18" s="43">
        <v>0</v>
      </c>
      <c r="G18" s="43">
        <v>0</v>
      </c>
      <c r="H18" s="47">
        <v>0</v>
      </c>
      <c r="I18">
        <v>0</v>
      </c>
      <c r="J18">
        <v>0</v>
      </c>
      <c r="K18" s="48">
        <v>0</v>
      </c>
      <c r="P18">
        <v>0</v>
      </c>
      <c r="Q18">
        <v>0</v>
      </c>
      <c r="R18">
        <v>0</v>
      </c>
      <c r="S18">
        <v>0</v>
      </c>
      <c r="T18">
        <v>0</v>
      </c>
      <c r="U18">
        <v>0</v>
      </c>
      <c r="V18">
        <v>0</v>
      </c>
      <c r="W18">
        <v>0</v>
      </c>
      <c r="Y18" s="48">
        <f t="shared" si="0"/>
        <v>365</v>
      </c>
    </row>
    <row r="19" spans="1:25">
      <c r="A19">
        <v>0</v>
      </c>
      <c r="B19" s="43" t="s">
        <v>482</v>
      </c>
      <c r="C19" s="43" t="s">
        <v>29</v>
      </c>
      <c r="D19" s="43" t="s">
        <v>483</v>
      </c>
      <c r="E19" s="43">
        <v>42733</v>
      </c>
      <c r="F19" s="43">
        <v>0</v>
      </c>
      <c r="G19" s="43">
        <v>19795740</v>
      </c>
      <c r="H19" s="47">
        <v>42339</v>
      </c>
      <c r="I19" t="s">
        <v>1970</v>
      </c>
      <c r="J19" t="s">
        <v>1971</v>
      </c>
      <c r="K19" s="48">
        <v>42339</v>
      </c>
      <c r="L19" t="s">
        <v>484</v>
      </c>
      <c r="P19">
        <v>26200</v>
      </c>
      <c r="Q19">
        <v>11894800</v>
      </c>
      <c r="R19">
        <v>0</v>
      </c>
      <c r="S19">
        <v>0</v>
      </c>
      <c r="T19">
        <v>0</v>
      </c>
      <c r="U19">
        <v>6756140</v>
      </c>
      <c r="V19">
        <v>1144800</v>
      </c>
      <c r="W19">
        <v>19795740</v>
      </c>
      <c r="Y19" s="48">
        <f t="shared" si="0"/>
        <v>42704</v>
      </c>
    </row>
    <row r="20" spans="1:25">
      <c r="A20">
        <v>0</v>
      </c>
      <c r="B20" s="43" t="s">
        <v>485</v>
      </c>
      <c r="C20" s="43" t="s">
        <v>29</v>
      </c>
      <c r="D20" s="43" t="s">
        <v>486</v>
      </c>
      <c r="E20" s="43">
        <v>43162</v>
      </c>
      <c r="F20" s="43">
        <v>0</v>
      </c>
      <c r="G20" s="43">
        <v>89562250</v>
      </c>
      <c r="H20" s="47">
        <v>42671</v>
      </c>
      <c r="I20" t="s">
        <v>1972</v>
      </c>
      <c r="J20" t="s">
        <v>1971</v>
      </c>
      <c r="K20" s="48">
        <v>42671</v>
      </c>
      <c r="L20" t="s">
        <v>487</v>
      </c>
      <c r="P20">
        <v>38696.809830041297</v>
      </c>
      <c r="Q20">
        <v>84242954.999999896</v>
      </c>
      <c r="R20">
        <v>0</v>
      </c>
      <c r="S20">
        <v>0</v>
      </c>
      <c r="T20">
        <v>0</v>
      </c>
      <c r="U20">
        <v>19183700</v>
      </c>
      <c r="V20">
        <v>24158619</v>
      </c>
      <c r="W20">
        <v>127585273.9999999</v>
      </c>
      <c r="Y20" s="48">
        <f t="shared" si="0"/>
        <v>43036</v>
      </c>
    </row>
    <row r="21" spans="1:25">
      <c r="A21">
        <v>0</v>
      </c>
      <c r="B21" s="43" t="s">
        <v>488</v>
      </c>
      <c r="C21" s="43" t="s">
        <v>29</v>
      </c>
      <c r="D21" s="43" t="s">
        <v>481</v>
      </c>
      <c r="E21" s="43">
        <v>0</v>
      </c>
      <c r="F21" s="43">
        <v>0</v>
      </c>
      <c r="G21" s="43">
        <v>0</v>
      </c>
      <c r="H21" s="47">
        <v>0</v>
      </c>
      <c r="I21">
        <v>0</v>
      </c>
      <c r="J21">
        <v>0</v>
      </c>
      <c r="K21" s="48">
        <v>0</v>
      </c>
      <c r="P21">
        <v>0</v>
      </c>
      <c r="Q21">
        <v>0</v>
      </c>
      <c r="R21">
        <v>0</v>
      </c>
      <c r="S21">
        <v>0</v>
      </c>
      <c r="T21">
        <v>0</v>
      </c>
      <c r="U21">
        <v>0</v>
      </c>
      <c r="V21">
        <v>0</v>
      </c>
      <c r="W21">
        <v>0</v>
      </c>
      <c r="Y21" s="48">
        <f t="shared" si="0"/>
        <v>365</v>
      </c>
    </row>
    <row r="22" spans="1:25">
      <c r="A22">
        <v>0</v>
      </c>
      <c r="B22" s="43" t="s">
        <v>489</v>
      </c>
      <c r="C22" s="43" t="s">
        <v>29</v>
      </c>
      <c r="D22" s="43" t="s">
        <v>481</v>
      </c>
      <c r="E22" s="43">
        <v>0</v>
      </c>
      <c r="F22" s="43">
        <v>0</v>
      </c>
      <c r="G22" s="43">
        <v>0</v>
      </c>
      <c r="H22" s="47">
        <v>0</v>
      </c>
      <c r="I22">
        <v>0</v>
      </c>
      <c r="J22">
        <v>0</v>
      </c>
      <c r="K22" s="48">
        <v>0</v>
      </c>
      <c r="P22">
        <v>0</v>
      </c>
      <c r="Q22">
        <v>0</v>
      </c>
      <c r="R22">
        <v>0</v>
      </c>
      <c r="S22">
        <v>0</v>
      </c>
      <c r="T22">
        <v>0</v>
      </c>
      <c r="U22">
        <v>0</v>
      </c>
      <c r="V22">
        <v>0</v>
      </c>
      <c r="W22">
        <v>0</v>
      </c>
      <c r="Y22" s="48">
        <f t="shared" si="0"/>
        <v>365</v>
      </c>
    </row>
    <row r="23" spans="1:25">
      <c r="A23">
        <v>0</v>
      </c>
      <c r="B23" s="43" t="s">
        <v>490</v>
      </c>
      <c r="C23" s="43" t="s">
        <v>29</v>
      </c>
      <c r="D23" s="43" t="s">
        <v>491</v>
      </c>
      <c r="E23" s="43">
        <v>42749</v>
      </c>
      <c r="F23" s="43">
        <v>0</v>
      </c>
      <c r="G23" s="43">
        <v>7861839</v>
      </c>
      <c r="H23" s="47">
        <v>42367</v>
      </c>
      <c r="I23" t="s">
        <v>1972</v>
      </c>
      <c r="J23" t="s">
        <v>1971</v>
      </c>
      <c r="K23" s="48">
        <v>42367</v>
      </c>
      <c r="L23" t="s">
        <v>492</v>
      </c>
      <c r="P23">
        <v>27615</v>
      </c>
      <c r="Q23">
        <v>4970700</v>
      </c>
      <c r="R23">
        <v>0</v>
      </c>
      <c r="S23">
        <v>0</v>
      </c>
      <c r="T23">
        <v>0</v>
      </c>
      <c r="U23">
        <v>1151000</v>
      </c>
      <c r="V23">
        <v>1740139</v>
      </c>
      <c r="W23">
        <v>7861839</v>
      </c>
      <c r="Y23" s="48">
        <f t="shared" si="0"/>
        <v>42732</v>
      </c>
    </row>
    <row r="24" spans="1:25">
      <c r="A24">
        <v>1</v>
      </c>
      <c r="B24" s="43" t="s">
        <v>490</v>
      </c>
      <c r="C24" s="43" t="s">
        <v>29</v>
      </c>
      <c r="D24" s="43">
        <v>0</v>
      </c>
      <c r="E24" s="43">
        <v>0</v>
      </c>
      <c r="F24" s="43">
        <v>0</v>
      </c>
      <c r="G24" s="43">
        <v>0</v>
      </c>
      <c r="H24" s="47">
        <v>0</v>
      </c>
      <c r="I24">
        <v>0</v>
      </c>
      <c r="J24">
        <v>0</v>
      </c>
      <c r="K24" s="48">
        <v>0</v>
      </c>
      <c r="P24">
        <v>0</v>
      </c>
      <c r="Q24">
        <v>0</v>
      </c>
      <c r="R24">
        <v>0</v>
      </c>
      <c r="S24">
        <v>0</v>
      </c>
      <c r="T24">
        <v>0</v>
      </c>
      <c r="U24">
        <v>0</v>
      </c>
      <c r="V24">
        <v>0</v>
      </c>
      <c r="W24">
        <v>0</v>
      </c>
      <c r="Y24" s="48">
        <f t="shared" si="0"/>
        <v>365</v>
      </c>
    </row>
    <row r="25" spans="1:25">
      <c r="A25">
        <v>0</v>
      </c>
      <c r="B25" s="43" t="s">
        <v>493</v>
      </c>
      <c r="C25" s="43" t="s">
        <v>29</v>
      </c>
      <c r="D25" s="43" t="s">
        <v>494</v>
      </c>
      <c r="E25" s="43">
        <v>43594</v>
      </c>
      <c r="F25" s="43">
        <v>0</v>
      </c>
      <c r="G25" s="43">
        <v>5554855</v>
      </c>
      <c r="H25" s="47">
        <v>42724</v>
      </c>
      <c r="I25" t="s">
        <v>1972</v>
      </c>
      <c r="J25" t="s">
        <v>1971</v>
      </c>
      <c r="K25" s="48">
        <v>42724</v>
      </c>
      <c r="L25" t="s">
        <v>495</v>
      </c>
      <c r="P25">
        <v>32596</v>
      </c>
      <c r="Q25">
        <v>4433056</v>
      </c>
      <c r="R25">
        <v>0</v>
      </c>
      <c r="S25">
        <v>0</v>
      </c>
      <c r="T25">
        <v>0</v>
      </c>
      <c r="U25">
        <v>941854</v>
      </c>
      <c r="V25">
        <v>179945</v>
      </c>
      <c r="W25">
        <v>5554855</v>
      </c>
      <c r="Y25" s="48">
        <f t="shared" si="0"/>
        <v>43089</v>
      </c>
    </row>
    <row r="26" spans="1:25">
      <c r="A26">
        <v>0</v>
      </c>
      <c r="B26" s="43" t="s">
        <v>496</v>
      </c>
      <c r="C26" s="43" t="s">
        <v>29</v>
      </c>
      <c r="D26" s="43" t="s">
        <v>497</v>
      </c>
      <c r="E26" s="43">
        <v>43099</v>
      </c>
      <c r="F26" s="43">
        <v>0</v>
      </c>
      <c r="G26" s="43">
        <v>8017767</v>
      </c>
      <c r="H26" s="47">
        <v>42367</v>
      </c>
      <c r="I26" t="s">
        <v>1972</v>
      </c>
      <c r="J26" t="s">
        <v>1971</v>
      </c>
      <c r="K26" s="48">
        <v>42367</v>
      </c>
      <c r="L26" t="s">
        <v>498</v>
      </c>
      <c r="P26">
        <v>27615</v>
      </c>
      <c r="Q26">
        <v>5909610</v>
      </c>
      <c r="R26">
        <v>0</v>
      </c>
      <c r="S26">
        <v>0</v>
      </c>
      <c r="T26">
        <v>0</v>
      </c>
      <c r="U26">
        <v>1893400</v>
      </c>
      <c r="V26">
        <v>214757</v>
      </c>
      <c r="W26">
        <v>8017767</v>
      </c>
      <c r="Y26" s="48">
        <f t="shared" si="0"/>
        <v>42732</v>
      </c>
    </row>
    <row r="27" spans="1:25">
      <c r="A27">
        <v>0</v>
      </c>
      <c r="B27" s="43" t="s">
        <v>499</v>
      </c>
      <c r="C27" s="43" t="s">
        <v>29</v>
      </c>
      <c r="D27" s="43" t="s">
        <v>500</v>
      </c>
      <c r="E27" s="43">
        <v>42981</v>
      </c>
      <c r="F27" s="43">
        <v>0</v>
      </c>
      <c r="G27" s="43">
        <v>27120498</v>
      </c>
      <c r="H27" s="47">
        <v>42795</v>
      </c>
      <c r="I27" t="s">
        <v>1972</v>
      </c>
      <c r="J27" t="s">
        <v>1971</v>
      </c>
      <c r="K27" s="48">
        <v>42795</v>
      </c>
      <c r="L27" t="s">
        <v>1973</v>
      </c>
      <c r="P27">
        <v>48726</v>
      </c>
      <c r="Q27">
        <v>6274484</v>
      </c>
      <c r="R27">
        <v>0</v>
      </c>
      <c r="S27">
        <v>0</v>
      </c>
      <c r="T27">
        <v>17873302</v>
      </c>
      <c r="U27">
        <v>0</v>
      </c>
      <c r="V27">
        <v>2972712</v>
      </c>
      <c r="W27">
        <v>27120498</v>
      </c>
      <c r="Y27" s="48">
        <f t="shared" si="0"/>
        <v>43160</v>
      </c>
    </row>
    <row r="28" spans="1:25">
      <c r="A28">
        <v>0</v>
      </c>
      <c r="B28" s="43" t="s">
        <v>501</v>
      </c>
      <c r="C28" s="43" t="s">
        <v>29</v>
      </c>
      <c r="D28" s="43" t="s">
        <v>502</v>
      </c>
      <c r="E28" s="43">
        <v>43162</v>
      </c>
      <c r="F28" s="43">
        <v>0</v>
      </c>
      <c r="G28" s="43">
        <v>29797229</v>
      </c>
      <c r="H28" s="47">
        <v>42758</v>
      </c>
      <c r="I28" t="s">
        <v>1972</v>
      </c>
      <c r="J28" t="s">
        <v>1971</v>
      </c>
      <c r="K28" s="48">
        <v>42758</v>
      </c>
      <c r="L28" t="s">
        <v>503</v>
      </c>
      <c r="P28">
        <v>26081</v>
      </c>
      <c r="Q28">
        <v>9702132</v>
      </c>
      <c r="R28">
        <v>0</v>
      </c>
      <c r="S28">
        <v>0</v>
      </c>
      <c r="T28">
        <v>0</v>
      </c>
      <c r="U28">
        <v>1858050</v>
      </c>
      <c r="V28">
        <v>18237047</v>
      </c>
      <c r="W28">
        <v>29797229</v>
      </c>
      <c r="Y28" s="48">
        <f t="shared" si="0"/>
        <v>43123</v>
      </c>
    </row>
    <row r="29" spans="1:25">
      <c r="A29">
        <v>0</v>
      </c>
      <c r="B29" s="43" t="s">
        <v>504</v>
      </c>
      <c r="C29" s="43" t="s">
        <v>29</v>
      </c>
      <c r="D29" s="43" t="s">
        <v>505</v>
      </c>
      <c r="E29" s="43">
        <v>42847</v>
      </c>
      <c r="F29" s="43">
        <v>0</v>
      </c>
      <c r="G29" s="43">
        <v>57766685</v>
      </c>
      <c r="H29" s="47">
        <v>42367</v>
      </c>
      <c r="I29" t="s">
        <v>1970</v>
      </c>
      <c r="J29" t="s">
        <v>1971</v>
      </c>
      <c r="K29" s="48">
        <v>42367</v>
      </c>
      <c r="L29" t="s">
        <v>1974</v>
      </c>
      <c r="P29">
        <v>26081</v>
      </c>
      <c r="Q29">
        <v>46241613</v>
      </c>
      <c r="R29">
        <v>0</v>
      </c>
      <c r="S29">
        <v>0</v>
      </c>
      <c r="T29">
        <v>0</v>
      </c>
      <c r="U29">
        <v>7577200</v>
      </c>
      <c r="V29">
        <v>16944772</v>
      </c>
      <c r="W29">
        <v>70763585</v>
      </c>
      <c r="Y29" s="48">
        <f t="shared" si="0"/>
        <v>42732</v>
      </c>
    </row>
    <row r="30" spans="1:25">
      <c r="A30">
        <v>0</v>
      </c>
      <c r="B30" s="43" t="s">
        <v>506</v>
      </c>
      <c r="C30" s="43" t="s">
        <v>29</v>
      </c>
      <c r="D30" s="43" t="s">
        <v>507</v>
      </c>
      <c r="E30" s="43">
        <v>43095</v>
      </c>
      <c r="F30" s="43">
        <v>0</v>
      </c>
      <c r="G30" s="43">
        <v>157066552</v>
      </c>
      <c r="H30" s="47">
        <v>42058</v>
      </c>
      <c r="I30" t="s">
        <v>1970</v>
      </c>
      <c r="J30" t="s">
        <v>1971</v>
      </c>
      <c r="K30" s="48">
        <v>42058</v>
      </c>
      <c r="L30" t="s">
        <v>508</v>
      </c>
      <c r="P30">
        <v>28795</v>
      </c>
      <c r="Q30">
        <v>48461985</v>
      </c>
      <c r="R30">
        <v>0</v>
      </c>
      <c r="S30">
        <v>0</v>
      </c>
      <c r="T30">
        <v>33717086</v>
      </c>
      <c r="U30">
        <v>14370040</v>
      </c>
      <c r="V30">
        <v>48399841</v>
      </c>
      <c r="W30">
        <v>144948952</v>
      </c>
      <c r="Y30" s="48">
        <f t="shared" si="0"/>
        <v>42423</v>
      </c>
    </row>
    <row r="31" spans="1:25">
      <c r="A31">
        <v>0</v>
      </c>
      <c r="B31" s="43" t="s">
        <v>509</v>
      </c>
      <c r="C31" s="43" t="s">
        <v>29</v>
      </c>
      <c r="D31" s="43" t="s">
        <v>450</v>
      </c>
      <c r="E31" s="43">
        <v>0</v>
      </c>
      <c r="F31" s="43">
        <v>0</v>
      </c>
      <c r="G31" s="43">
        <v>0</v>
      </c>
      <c r="H31" s="47">
        <v>0</v>
      </c>
      <c r="I31">
        <v>0</v>
      </c>
      <c r="J31">
        <v>0</v>
      </c>
      <c r="K31" s="48">
        <v>0</v>
      </c>
      <c r="P31">
        <v>0</v>
      </c>
      <c r="Q31">
        <v>0</v>
      </c>
      <c r="R31">
        <v>0</v>
      </c>
      <c r="S31">
        <v>0</v>
      </c>
      <c r="T31">
        <v>0</v>
      </c>
      <c r="U31">
        <v>0</v>
      </c>
      <c r="V31">
        <v>0</v>
      </c>
      <c r="W31">
        <v>0</v>
      </c>
      <c r="Y31" s="48">
        <f t="shared" si="0"/>
        <v>365</v>
      </c>
    </row>
    <row r="32" spans="1:25">
      <c r="A32">
        <v>0</v>
      </c>
      <c r="B32" s="43" t="s">
        <v>510</v>
      </c>
      <c r="C32" s="43" t="s">
        <v>29</v>
      </c>
      <c r="D32" s="43" t="s">
        <v>511</v>
      </c>
      <c r="E32" s="43">
        <v>43797</v>
      </c>
      <c r="F32" s="43">
        <v>0</v>
      </c>
      <c r="G32" s="43">
        <v>95967736.996160001</v>
      </c>
      <c r="H32" s="47">
        <v>43423</v>
      </c>
      <c r="I32" t="s">
        <v>1972</v>
      </c>
      <c r="J32" t="s">
        <v>1971</v>
      </c>
      <c r="K32" s="48">
        <v>43423</v>
      </c>
      <c r="L32" t="s">
        <v>512</v>
      </c>
      <c r="P32">
        <v>30491.801719999999</v>
      </c>
      <c r="Q32">
        <v>28296391.996160001</v>
      </c>
      <c r="R32">
        <v>0</v>
      </c>
      <c r="S32">
        <v>0</v>
      </c>
      <c r="T32">
        <v>0</v>
      </c>
      <c r="U32">
        <v>4689062</v>
      </c>
      <c r="V32">
        <v>62982283</v>
      </c>
      <c r="W32">
        <v>95967736.996160001</v>
      </c>
      <c r="Y32" s="48">
        <f t="shared" si="0"/>
        <v>43788</v>
      </c>
    </row>
    <row r="33" spans="1:25">
      <c r="A33">
        <v>0</v>
      </c>
      <c r="B33" s="43" t="s">
        <v>513</v>
      </c>
      <c r="C33" s="43" t="s">
        <v>29</v>
      </c>
      <c r="D33" s="43" t="s">
        <v>514</v>
      </c>
      <c r="E33" s="43">
        <v>43119</v>
      </c>
      <c r="F33" s="43">
        <v>0</v>
      </c>
      <c r="G33" s="43">
        <v>4508796</v>
      </c>
      <c r="H33" s="47">
        <v>42608</v>
      </c>
      <c r="I33" t="s">
        <v>1972</v>
      </c>
      <c r="J33" t="s">
        <v>1971</v>
      </c>
      <c r="K33" s="48">
        <v>42608</v>
      </c>
      <c r="L33" t="s">
        <v>515</v>
      </c>
      <c r="P33">
        <v>49088</v>
      </c>
      <c r="Q33">
        <v>2590832</v>
      </c>
      <c r="R33">
        <v>0</v>
      </c>
      <c r="S33">
        <v>0</v>
      </c>
      <c r="T33">
        <v>0</v>
      </c>
      <c r="U33">
        <v>1408500</v>
      </c>
      <c r="V33">
        <v>509464</v>
      </c>
      <c r="W33">
        <v>4508796</v>
      </c>
      <c r="Y33" s="48">
        <f t="shared" si="0"/>
        <v>42973</v>
      </c>
    </row>
    <row r="34" spans="1:25">
      <c r="A34">
        <v>0</v>
      </c>
      <c r="B34" s="43" t="s">
        <v>516</v>
      </c>
      <c r="C34" s="43" t="s">
        <v>29</v>
      </c>
      <c r="D34" s="43" t="s">
        <v>517</v>
      </c>
      <c r="E34" s="43">
        <v>43049</v>
      </c>
      <c r="F34" s="43">
        <v>0</v>
      </c>
      <c r="G34" s="43">
        <v>1573254</v>
      </c>
      <c r="H34" s="47">
        <v>42608</v>
      </c>
      <c r="I34" t="s">
        <v>1972</v>
      </c>
      <c r="J34" t="s">
        <v>1971</v>
      </c>
      <c r="K34" s="48">
        <v>42608</v>
      </c>
      <c r="L34" t="s">
        <v>518</v>
      </c>
      <c r="P34">
        <v>54166</v>
      </c>
      <c r="Q34">
        <v>1354150</v>
      </c>
      <c r="R34">
        <v>0</v>
      </c>
      <c r="S34">
        <v>0</v>
      </c>
      <c r="T34">
        <v>0</v>
      </c>
      <c r="U34">
        <v>180000</v>
      </c>
      <c r="V34">
        <v>39104</v>
      </c>
      <c r="W34">
        <v>1573254</v>
      </c>
      <c r="Y34" s="48">
        <f t="shared" si="0"/>
        <v>42973</v>
      </c>
    </row>
    <row r="35" spans="1:25">
      <c r="A35">
        <v>0</v>
      </c>
      <c r="B35" s="43" t="s">
        <v>519</v>
      </c>
      <c r="C35" s="43" t="s">
        <v>29</v>
      </c>
      <c r="D35" s="43" t="s">
        <v>517</v>
      </c>
      <c r="E35" s="43">
        <v>43049</v>
      </c>
      <c r="F35" s="43">
        <v>0</v>
      </c>
      <c r="G35" s="43">
        <v>5382480</v>
      </c>
      <c r="H35" s="47">
        <v>42608</v>
      </c>
      <c r="I35" t="s">
        <v>1972</v>
      </c>
      <c r="J35" t="s">
        <v>1971</v>
      </c>
      <c r="K35" s="48">
        <v>42608</v>
      </c>
      <c r="L35" t="s">
        <v>520</v>
      </c>
      <c r="P35">
        <v>54166</v>
      </c>
      <c r="Q35">
        <v>1354150</v>
      </c>
      <c r="R35">
        <v>0</v>
      </c>
      <c r="S35">
        <v>0</v>
      </c>
      <c r="T35">
        <v>0</v>
      </c>
      <c r="U35">
        <v>0</v>
      </c>
      <c r="V35">
        <v>4028330</v>
      </c>
      <c r="W35">
        <v>5382480</v>
      </c>
      <c r="Y35" s="48">
        <f t="shared" si="0"/>
        <v>42973</v>
      </c>
    </row>
    <row r="36" spans="1:25">
      <c r="A36">
        <v>0</v>
      </c>
      <c r="B36" s="43" t="s">
        <v>521</v>
      </c>
      <c r="C36" s="43" t="s">
        <v>29</v>
      </c>
      <c r="D36" s="43" t="s">
        <v>514</v>
      </c>
      <c r="E36" s="43">
        <v>43049</v>
      </c>
      <c r="F36" s="43">
        <v>0</v>
      </c>
      <c r="G36" s="43">
        <v>1643662</v>
      </c>
      <c r="H36" s="47">
        <v>42608</v>
      </c>
      <c r="I36" t="s">
        <v>1972</v>
      </c>
      <c r="J36" t="s">
        <v>1971</v>
      </c>
      <c r="K36" s="48">
        <v>42608</v>
      </c>
      <c r="L36" t="s">
        <v>522</v>
      </c>
      <c r="P36">
        <v>54166</v>
      </c>
      <c r="Q36">
        <v>1354150</v>
      </c>
      <c r="R36">
        <v>0</v>
      </c>
      <c r="S36">
        <v>0</v>
      </c>
      <c r="T36">
        <v>0</v>
      </c>
      <c r="U36">
        <v>138000</v>
      </c>
      <c r="V36">
        <v>151512</v>
      </c>
      <c r="W36">
        <v>1643662</v>
      </c>
      <c r="Y36" s="48">
        <f t="shared" si="0"/>
        <v>42973</v>
      </c>
    </row>
    <row r="37" spans="1:25">
      <c r="A37">
        <v>0</v>
      </c>
      <c r="B37" s="43" t="s">
        <v>523</v>
      </c>
      <c r="C37" s="43" t="s">
        <v>29</v>
      </c>
      <c r="D37" s="43" t="s">
        <v>524</v>
      </c>
      <c r="E37" s="43">
        <v>43049</v>
      </c>
      <c r="F37" s="43">
        <v>0</v>
      </c>
      <c r="G37" s="43">
        <v>1717705</v>
      </c>
      <c r="H37" s="47">
        <v>42608</v>
      </c>
      <c r="I37" t="s">
        <v>1972</v>
      </c>
      <c r="J37" t="s">
        <v>1971</v>
      </c>
      <c r="K37" s="48">
        <v>42608</v>
      </c>
      <c r="L37" t="s">
        <v>525</v>
      </c>
      <c r="P37">
        <v>54166</v>
      </c>
      <c r="Q37">
        <v>1354150</v>
      </c>
      <c r="R37">
        <v>0</v>
      </c>
      <c r="S37">
        <v>0</v>
      </c>
      <c r="T37">
        <v>0</v>
      </c>
      <c r="U37">
        <v>150000</v>
      </c>
      <c r="V37">
        <v>213555</v>
      </c>
      <c r="W37">
        <v>1717705</v>
      </c>
      <c r="Y37" s="48">
        <f t="shared" si="0"/>
        <v>42973</v>
      </c>
    </row>
    <row r="38" spans="1:25">
      <c r="A38">
        <v>0</v>
      </c>
      <c r="B38" s="43" t="s">
        <v>526</v>
      </c>
      <c r="C38" s="43" t="s">
        <v>29</v>
      </c>
      <c r="D38" s="43" t="s">
        <v>524</v>
      </c>
      <c r="E38" s="43">
        <v>43076</v>
      </c>
      <c r="F38" s="43">
        <v>0</v>
      </c>
      <c r="G38" s="43">
        <v>2070619</v>
      </c>
      <c r="H38" s="47">
        <v>42626</v>
      </c>
      <c r="I38" t="s">
        <v>1972</v>
      </c>
      <c r="J38" t="s">
        <v>1971</v>
      </c>
      <c r="K38" s="48">
        <v>42626</v>
      </c>
      <c r="L38" t="s">
        <v>527</v>
      </c>
      <c r="P38">
        <v>54166</v>
      </c>
      <c r="Q38">
        <v>1245818</v>
      </c>
      <c r="R38">
        <v>54166</v>
      </c>
      <c r="S38">
        <v>108332</v>
      </c>
      <c r="T38">
        <v>0</v>
      </c>
      <c r="U38">
        <v>230000</v>
      </c>
      <c r="V38">
        <v>486469</v>
      </c>
      <c r="W38">
        <v>2070619</v>
      </c>
      <c r="Y38" s="48">
        <f t="shared" si="0"/>
        <v>42991</v>
      </c>
    </row>
    <row r="39" spans="1:25">
      <c r="A39">
        <v>0</v>
      </c>
      <c r="B39" s="43" t="s">
        <v>528</v>
      </c>
      <c r="C39" s="43" t="s">
        <v>29</v>
      </c>
      <c r="D39" s="43" t="s">
        <v>524</v>
      </c>
      <c r="E39" s="43">
        <v>43076</v>
      </c>
      <c r="F39" s="43">
        <v>0</v>
      </c>
      <c r="G39" s="43">
        <v>1967690</v>
      </c>
      <c r="H39" s="47">
        <v>42626</v>
      </c>
      <c r="I39" t="s">
        <v>1972</v>
      </c>
      <c r="J39" t="s">
        <v>1971</v>
      </c>
      <c r="K39" s="48">
        <v>42626</v>
      </c>
      <c r="L39" t="s">
        <v>529</v>
      </c>
      <c r="P39">
        <v>54166</v>
      </c>
      <c r="Q39">
        <v>1191652</v>
      </c>
      <c r="R39">
        <v>54166</v>
      </c>
      <c r="S39">
        <v>162498</v>
      </c>
      <c r="T39">
        <v>0</v>
      </c>
      <c r="U39">
        <v>230000</v>
      </c>
      <c r="V39">
        <v>383540</v>
      </c>
      <c r="W39">
        <v>1967690</v>
      </c>
      <c r="Y39" s="48">
        <f t="shared" si="0"/>
        <v>42991</v>
      </c>
    </row>
    <row r="40" spans="1:25">
      <c r="A40">
        <v>0</v>
      </c>
      <c r="B40" s="43" t="s">
        <v>530</v>
      </c>
      <c r="C40" s="43" t="s">
        <v>29</v>
      </c>
      <c r="D40" s="43" t="s">
        <v>524</v>
      </c>
      <c r="E40" s="43">
        <v>43076</v>
      </c>
      <c r="F40" s="43">
        <v>0</v>
      </c>
      <c r="G40" s="43">
        <v>1967690</v>
      </c>
      <c r="H40" s="47">
        <v>42626</v>
      </c>
      <c r="I40" t="s">
        <v>1972</v>
      </c>
      <c r="J40" t="s">
        <v>1971</v>
      </c>
      <c r="K40" s="48">
        <v>42626</v>
      </c>
      <c r="L40" t="s">
        <v>529</v>
      </c>
      <c r="P40">
        <v>54166</v>
      </c>
      <c r="Q40">
        <v>1354150</v>
      </c>
      <c r="R40">
        <v>54166</v>
      </c>
      <c r="S40">
        <v>162498</v>
      </c>
      <c r="T40">
        <v>0</v>
      </c>
      <c r="U40">
        <v>230000</v>
      </c>
      <c r="V40">
        <v>383540</v>
      </c>
      <c r="W40">
        <v>2130188</v>
      </c>
      <c r="Y40" s="48">
        <f t="shared" si="0"/>
        <v>42991</v>
      </c>
    </row>
    <row r="41" spans="1:25">
      <c r="A41">
        <v>0</v>
      </c>
      <c r="B41" s="43" t="s">
        <v>531</v>
      </c>
      <c r="C41" s="43" t="s">
        <v>29</v>
      </c>
      <c r="D41" s="43" t="s">
        <v>524</v>
      </c>
      <c r="E41" s="43">
        <v>43076</v>
      </c>
      <c r="F41" s="43">
        <v>0</v>
      </c>
      <c r="G41" s="43">
        <v>2104700</v>
      </c>
      <c r="H41" s="47">
        <v>42626</v>
      </c>
      <c r="I41" t="s">
        <v>1972</v>
      </c>
      <c r="J41" t="s">
        <v>1971</v>
      </c>
      <c r="K41" s="48">
        <v>42626</v>
      </c>
      <c r="L41" t="s">
        <v>532</v>
      </c>
      <c r="P41">
        <v>54166</v>
      </c>
      <c r="Q41">
        <v>1354150</v>
      </c>
      <c r="R41">
        <v>54166</v>
      </c>
      <c r="S41">
        <v>216664</v>
      </c>
      <c r="T41">
        <v>0</v>
      </c>
      <c r="U41">
        <v>380000</v>
      </c>
      <c r="V41">
        <v>370550</v>
      </c>
      <c r="W41">
        <v>2321364</v>
      </c>
      <c r="Y41" s="48">
        <f t="shared" si="0"/>
        <v>42991</v>
      </c>
    </row>
    <row r="42" spans="1:25">
      <c r="A42">
        <v>0</v>
      </c>
      <c r="B42" s="43" t="s">
        <v>533</v>
      </c>
      <c r="C42" s="43" t="s">
        <v>29</v>
      </c>
      <c r="D42" s="43" t="s">
        <v>517</v>
      </c>
      <c r="E42" s="43">
        <v>43806</v>
      </c>
      <c r="F42" s="43">
        <v>0</v>
      </c>
      <c r="G42" s="43">
        <v>2245334</v>
      </c>
      <c r="H42" s="47">
        <v>42991</v>
      </c>
      <c r="I42" t="s">
        <v>1972</v>
      </c>
      <c r="J42" t="s">
        <v>1971</v>
      </c>
      <c r="K42" s="48">
        <v>42991</v>
      </c>
      <c r="L42" t="s">
        <v>534</v>
      </c>
      <c r="P42">
        <v>54166</v>
      </c>
      <c r="Q42">
        <v>1191652</v>
      </c>
      <c r="R42">
        <v>54166</v>
      </c>
      <c r="S42">
        <v>162498</v>
      </c>
      <c r="T42">
        <v>0</v>
      </c>
      <c r="U42">
        <v>310000</v>
      </c>
      <c r="V42">
        <v>581184</v>
      </c>
      <c r="W42">
        <v>2245334</v>
      </c>
      <c r="Y42" s="48">
        <f t="shared" si="0"/>
        <v>43356</v>
      </c>
    </row>
    <row r="43" spans="1:25">
      <c r="A43">
        <v>0</v>
      </c>
      <c r="B43" s="43" t="s">
        <v>535</v>
      </c>
      <c r="C43" s="43" t="s">
        <v>29</v>
      </c>
      <c r="D43" s="43" t="s">
        <v>536</v>
      </c>
      <c r="E43" s="43">
        <v>43049</v>
      </c>
      <c r="F43" s="43">
        <v>0</v>
      </c>
      <c r="G43" s="43">
        <v>2095780</v>
      </c>
      <c r="H43" s="47">
        <v>42608</v>
      </c>
      <c r="I43" t="s">
        <v>1972</v>
      </c>
      <c r="J43" t="s">
        <v>1971</v>
      </c>
      <c r="K43" s="48">
        <v>42608</v>
      </c>
      <c r="L43" t="s">
        <v>537</v>
      </c>
      <c r="P43">
        <v>54166</v>
      </c>
      <c r="Q43">
        <v>1354150</v>
      </c>
      <c r="R43">
        <v>54166</v>
      </c>
      <c r="S43">
        <v>162498</v>
      </c>
      <c r="T43">
        <v>0</v>
      </c>
      <c r="U43">
        <v>210000</v>
      </c>
      <c r="V43">
        <v>531630</v>
      </c>
      <c r="W43">
        <v>2258278</v>
      </c>
      <c r="Y43" s="48">
        <f t="shared" si="0"/>
        <v>42973</v>
      </c>
    </row>
    <row r="44" spans="1:25">
      <c r="A44">
        <v>0</v>
      </c>
      <c r="B44" s="43" t="s">
        <v>538</v>
      </c>
      <c r="C44" s="43" t="s">
        <v>29</v>
      </c>
      <c r="D44" s="43" t="s">
        <v>514</v>
      </c>
      <c r="E44" s="43">
        <v>43049</v>
      </c>
      <c r="F44" s="43">
        <v>0</v>
      </c>
      <c r="G44" s="43">
        <v>2182960</v>
      </c>
      <c r="H44" s="47">
        <v>42608</v>
      </c>
      <c r="I44" t="s">
        <v>1972</v>
      </c>
      <c r="J44" t="s">
        <v>1971</v>
      </c>
      <c r="K44" s="48">
        <v>42608</v>
      </c>
      <c r="L44" t="s">
        <v>539</v>
      </c>
      <c r="P44">
        <v>54166</v>
      </c>
      <c r="Q44">
        <v>1354150</v>
      </c>
      <c r="R44">
        <v>54166</v>
      </c>
      <c r="S44">
        <v>162498</v>
      </c>
      <c r="T44">
        <v>0</v>
      </c>
      <c r="U44">
        <v>310000</v>
      </c>
      <c r="V44">
        <v>518810</v>
      </c>
      <c r="W44">
        <v>2345458</v>
      </c>
      <c r="Y44" s="48">
        <f t="shared" si="0"/>
        <v>42973</v>
      </c>
    </row>
    <row r="45" spans="1:25">
      <c r="A45">
        <v>0</v>
      </c>
      <c r="B45" s="43" t="s">
        <v>540</v>
      </c>
      <c r="C45" s="43" t="s">
        <v>29</v>
      </c>
      <c r="D45" s="43" t="s">
        <v>514</v>
      </c>
      <c r="E45" s="43">
        <v>43049</v>
      </c>
      <c r="F45" s="43">
        <v>0</v>
      </c>
      <c r="G45" s="43">
        <v>2239345</v>
      </c>
      <c r="H45" s="47">
        <v>42608</v>
      </c>
      <c r="I45" t="s">
        <v>1972</v>
      </c>
      <c r="J45" t="s">
        <v>1971</v>
      </c>
      <c r="K45" s="48">
        <v>42608</v>
      </c>
      <c r="L45" t="s">
        <v>541</v>
      </c>
      <c r="P45">
        <v>54166</v>
      </c>
      <c r="Q45">
        <v>1354150</v>
      </c>
      <c r="R45">
        <v>54166</v>
      </c>
      <c r="S45">
        <v>108332</v>
      </c>
      <c r="T45">
        <v>0</v>
      </c>
      <c r="U45">
        <v>210000</v>
      </c>
      <c r="V45">
        <v>675195</v>
      </c>
      <c r="W45">
        <v>2347677</v>
      </c>
      <c r="Y45" s="48">
        <f t="shared" si="0"/>
        <v>42973</v>
      </c>
    </row>
    <row r="46" spans="1:25">
      <c r="A46">
        <v>0</v>
      </c>
      <c r="B46" s="43" t="s">
        <v>542</v>
      </c>
      <c r="C46" s="43" t="s">
        <v>29</v>
      </c>
      <c r="D46" s="43" t="s">
        <v>514</v>
      </c>
      <c r="E46" s="43">
        <v>43049</v>
      </c>
      <c r="F46" s="43">
        <v>0</v>
      </c>
      <c r="G46" s="43">
        <v>2239345</v>
      </c>
      <c r="H46" s="47">
        <v>42614</v>
      </c>
      <c r="I46" t="s">
        <v>1972</v>
      </c>
      <c r="J46" t="s">
        <v>1971</v>
      </c>
      <c r="K46" s="48">
        <v>42614</v>
      </c>
      <c r="L46" t="s">
        <v>541</v>
      </c>
      <c r="P46">
        <v>54166</v>
      </c>
      <c r="Q46">
        <v>1354150</v>
      </c>
      <c r="R46">
        <v>54166</v>
      </c>
      <c r="S46">
        <v>54166</v>
      </c>
      <c r="T46">
        <v>0</v>
      </c>
      <c r="U46">
        <v>210000</v>
      </c>
      <c r="V46">
        <v>675195</v>
      </c>
      <c r="W46">
        <v>2293511</v>
      </c>
      <c r="Y46" s="48">
        <f t="shared" si="0"/>
        <v>42979</v>
      </c>
    </row>
    <row r="47" spans="1:25">
      <c r="A47">
        <v>0</v>
      </c>
      <c r="B47" s="43" t="s">
        <v>543</v>
      </c>
      <c r="C47" s="43" t="s">
        <v>29</v>
      </c>
      <c r="D47" s="43" t="s">
        <v>514</v>
      </c>
      <c r="E47" s="43">
        <v>43076</v>
      </c>
      <c r="F47" s="43">
        <v>0</v>
      </c>
      <c r="G47" s="43">
        <v>1776660</v>
      </c>
      <c r="H47" s="47">
        <v>42671</v>
      </c>
      <c r="I47" t="s">
        <v>1972</v>
      </c>
      <c r="J47" t="s">
        <v>1971</v>
      </c>
      <c r="K47" s="48">
        <v>42671</v>
      </c>
      <c r="L47" t="s">
        <v>544</v>
      </c>
      <c r="P47">
        <v>54166</v>
      </c>
      <c r="Q47">
        <v>1354150</v>
      </c>
      <c r="R47">
        <v>0</v>
      </c>
      <c r="S47">
        <v>0</v>
      </c>
      <c r="T47">
        <v>0</v>
      </c>
      <c r="U47">
        <v>0</v>
      </c>
      <c r="V47">
        <v>422510</v>
      </c>
      <c r="W47">
        <v>1776660</v>
      </c>
      <c r="Y47" s="48">
        <f t="shared" si="0"/>
        <v>43036</v>
      </c>
    </row>
    <row r="48" spans="1:25">
      <c r="A48">
        <v>0</v>
      </c>
      <c r="B48" s="43" t="s">
        <v>545</v>
      </c>
      <c r="C48" s="43" t="s">
        <v>29</v>
      </c>
      <c r="D48" s="43" t="s">
        <v>514</v>
      </c>
      <c r="E48" s="43">
        <v>43049</v>
      </c>
      <c r="F48" s="43">
        <v>0</v>
      </c>
      <c r="G48" s="43">
        <v>1504150</v>
      </c>
      <c r="H48" s="47">
        <v>42608</v>
      </c>
      <c r="I48" t="s">
        <v>1972</v>
      </c>
      <c r="J48" t="s">
        <v>1971</v>
      </c>
      <c r="K48" s="48">
        <v>42608</v>
      </c>
      <c r="L48" t="s">
        <v>546</v>
      </c>
      <c r="P48">
        <v>54166</v>
      </c>
      <c r="Q48">
        <v>1354150</v>
      </c>
      <c r="R48">
        <v>0</v>
      </c>
      <c r="S48">
        <v>0</v>
      </c>
      <c r="T48">
        <v>0</v>
      </c>
      <c r="U48">
        <v>150000</v>
      </c>
      <c r="V48">
        <v>0</v>
      </c>
      <c r="W48">
        <v>1504150</v>
      </c>
      <c r="Y48" s="48">
        <f t="shared" si="0"/>
        <v>42973</v>
      </c>
    </row>
    <row r="49" spans="1:25">
      <c r="A49">
        <v>0</v>
      </c>
      <c r="B49" s="43" t="s">
        <v>547</v>
      </c>
      <c r="C49" s="43" t="s">
        <v>29</v>
      </c>
      <c r="D49" s="43" t="s">
        <v>514</v>
      </c>
      <c r="E49" s="43">
        <v>43049</v>
      </c>
      <c r="F49" s="43">
        <v>0</v>
      </c>
      <c r="G49" s="43">
        <v>1654150</v>
      </c>
      <c r="H49" s="47">
        <v>42608</v>
      </c>
      <c r="I49" t="s">
        <v>1972</v>
      </c>
      <c r="J49" t="s">
        <v>1971</v>
      </c>
      <c r="K49" s="48">
        <v>42608</v>
      </c>
      <c r="L49" t="s">
        <v>548</v>
      </c>
      <c r="P49">
        <v>54166</v>
      </c>
      <c r="Q49">
        <v>1354150</v>
      </c>
      <c r="R49">
        <v>0</v>
      </c>
      <c r="S49">
        <v>0</v>
      </c>
      <c r="T49">
        <v>0</v>
      </c>
      <c r="U49">
        <v>300000</v>
      </c>
      <c r="V49">
        <v>0</v>
      </c>
      <c r="W49">
        <v>1654150</v>
      </c>
      <c r="Y49" s="48">
        <f t="shared" si="0"/>
        <v>42973</v>
      </c>
    </row>
    <row r="50" spans="1:25">
      <c r="A50">
        <v>0</v>
      </c>
      <c r="B50" s="43" t="s">
        <v>549</v>
      </c>
      <c r="C50" s="43" t="s">
        <v>29</v>
      </c>
      <c r="D50" s="43" t="s">
        <v>536</v>
      </c>
      <c r="E50" s="43">
        <v>43076</v>
      </c>
      <c r="F50" s="43">
        <v>0</v>
      </c>
      <c r="G50" s="43">
        <v>2342937</v>
      </c>
      <c r="H50" s="47">
        <v>42671</v>
      </c>
      <c r="I50" t="s">
        <v>1972</v>
      </c>
      <c r="J50" t="s">
        <v>1971</v>
      </c>
      <c r="K50" s="48">
        <v>42671</v>
      </c>
      <c r="L50" t="s">
        <v>550</v>
      </c>
      <c r="P50">
        <v>54166</v>
      </c>
      <c r="Q50">
        <v>1245818</v>
      </c>
      <c r="R50">
        <v>54166</v>
      </c>
      <c r="S50">
        <v>108332</v>
      </c>
      <c r="T50">
        <v>0</v>
      </c>
      <c r="U50">
        <v>750000</v>
      </c>
      <c r="V50">
        <v>238787</v>
      </c>
      <c r="W50">
        <v>2342937</v>
      </c>
      <c r="Y50" s="48">
        <f t="shared" si="0"/>
        <v>43036</v>
      </c>
    </row>
    <row r="51" spans="1:25">
      <c r="A51">
        <v>0</v>
      </c>
      <c r="B51" s="43" t="s">
        <v>51</v>
      </c>
      <c r="C51" s="43" t="s">
        <v>29</v>
      </c>
      <c r="D51" s="43" t="s">
        <v>551</v>
      </c>
      <c r="E51" s="43">
        <v>43699</v>
      </c>
      <c r="F51" s="43">
        <v>0</v>
      </c>
      <c r="G51" s="43">
        <v>293862108</v>
      </c>
      <c r="H51" s="47">
        <v>43300</v>
      </c>
      <c r="I51" t="s">
        <v>1972</v>
      </c>
      <c r="J51" t="s">
        <v>1971</v>
      </c>
      <c r="K51" s="48">
        <v>43300</v>
      </c>
      <c r="L51" t="s">
        <v>552</v>
      </c>
      <c r="P51">
        <v>62369</v>
      </c>
      <c r="Q51">
        <v>27816574</v>
      </c>
      <c r="R51">
        <v>0</v>
      </c>
      <c r="S51">
        <v>0</v>
      </c>
      <c r="T51">
        <v>161430316</v>
      </c>
      <c r="U51">
        <v>4131678</v>
      </c>
      <c r="V51">
        <v>27710601</v>
      </c>
      <c r="W51">
        <v>221089169</v>
      </c>
      <c r="Y51" s="48">
        <f t="shared" si="0"/>
        <v>43665</v>
      </c>
    </row>
    <row r="52" spans="1:25">
      <c r="A52">
        <v>1</v>
      </c>
      <c r="B52" s="43" t="s">
        <v>51</v>
      </c>
      <c r="C52" s="43" t="s">
        <v>29</v>
      </c>
      <c r="D52" s="43">
        <v>0</v>
      </c>
      <c r="E52" s="43">
        <v>0</v>
      </c>
      <c r="F52" s="43">
        <v>0</v>
      </c>
      <c r="G52" s="43">
        <v>0</v>
      </c>
      <c r="H52" s="47">
        <v>0</v>
      </c>
      <c r="I52">
        <v>0</v>
      </c>
      <c r="J52">
        <v>0</v>
      </c>
      <c r="K52" s="48">
        <v>0</v>
      </c>
      <c r="P52">
        <v>0</v>
      </c>
      <c r="Q52">
        <v>0</v>
      </c>
      <c r="R52">
        <v>0</v>
      </c>
      <c r="S52">
        <v>0</v>
      </c>
      <c r="T52">
        <v>0</v>
      </c>
      <c r="U52">
        <v>0</v>
      </c>
      <c r="V52">
        <v>0</v>
      </c>
      <c r="W52">
        <v>0</v>
      </c>
      <c r="Y52" s="48">
        <f t="shared" si="0"/>
        <v>365</v>
      </c>
    </row>
    <row r="53" spans="1:25">
      <c r="A53">
        <v>0</v>
      </c>
      <c r="B53" s="43" t="s">
        <v>553</v>
      </c>
      <c r="C53" s="43" t="s">
        <v>29</v>
      </c>
      <c r="D53" s="43" t="s">
        <v>554</v>
      </c>
      <c r="E53" s="43">
        <v>43867</v>
      </c>
      <c r="F53" s="43">
        <v>0</v>
      </c>
      <c r="G53" s="43">
        <v>1106150586</v>
      </c>
      <c r="H53" s="47">
        <v>43501</v>
      </c>
      <c r="I53" t="s">
        <v>1970</v>
      </c>
      <c r="J53" t="s">
        <v>1971</v>
      </c>
      <c r="K53" s="48">
        <v>43501</v>
      </c>
      <c r="L53" t="s">
        <v>555</v>
      </c>
      <c r="P53">
        <v>10900</v>
      </c>
      <c r="Q53">
        <v>924047500</v>
      </c>
      <c r="R53">
        <v>0</v>
      </c>
      <c r="S53">
        <v>0</v>
      </c>
      <c r="T53">
        <v>0</v>
      </c>
      <c r="U53">
        <v>74337477</v>
      </c>
      <c r="V53">
        <v>107765609</v>
      </c>
      <c r="W53">
        <v>1106150586</v>
      </c>
      <c r="Y53" s="48">
        <f t="shared" si="0"/>
        <v>43866</v>
      </c>
    </row>
    <row r="54" spans="1:25">
      <c r="A54">
        <v>0</v>
      </c>
      <c r="B54" s="43" t="s">
        <v>556</v>
      </c>
      <c r="C54" s="43" t="s">
        <v>29</v>
      </c>
      <c r="D54" s="43" t="s">
        <v>557</v>
      </c>
      <c r="E54" s="43">
        <v>43091</v>
      </c>
      <c r="F54" s="43">
        <v>0</v>
      </c>
      <c r="G54" s="43">
        <v>92846041</v>
      </c>
      <c r="H54" s="47">
        <v>42710</v>
      </c>
      <c r="I54" t="s">
        <v>1970</v>
      </c>
      <c r="J54" t="s">
        <v>1971</v>
      </c>
      <c r="K54" s="48">
        <v>42710</v>
      </c>
      <c r="L54" t="s">
        <v>558</v>
      </c>
      <c r="P54">
        <v>10042</v>
      </c>
      <c r="Q54">
        <v>44606564</v>
      </c>
      <c r="R54">
        <v>0</v>
      </c>
      <c r="S54">
        <v>0</v>
      </c>
      <c r="T54">
        <v>0</v>
      </c>
      <c r="U54">
        <v>20052000</v>
      </c>
      <c r="V54">
        <v>28187477</v>
      </c>
      <c r="W54">
        <v>92846041</v>
      </c>
      <c r="Y54" s="48">
        <f t="shared" si="0"/>
        <v>43075</v>
      </c>
    </row>
    <row r="55" spans="1:25">
      <c r="A55">
        <v>0</v>
      </c>
      <c r="B55" s="43" t="s">
        <v>559</v>
      </c>
      <c r="C55" s="43" t="s">
        <v>29</v>
      </c>
      <c r="D55" s="43" t="s">
        <v>560</v>
      </c>
      <c r="E55" s="43">
        <v>43146</v>
      </c>
      <c r="F55" s="43">
        <v>0</v>
      </c>
      <c r="G55" s="43">
        <v>550583233</v>
      </c>
      <c r="H55" s="47">
        <v>42602</v>
      </c>
      <c r="I55" t="s">
        <v>1975</v>
      </c>
      <c r="J55" t="s">
        <v>1971</v>
      </c>
      <c r="K55" s="48">
        <v>42602</v>
      </c>
      <c r="L55" t="s">
        <v>561</v>
      </c>
      <c r="P55">
        <v>28143</v>
      </c>
      <c r="Q55">
        <v>233982252</v>
      </c>
      <c r="R55">
        <v>0</v>
      </c>
      <c r="S55">
        <v>0</v>
      </c>
      <c r="T55">
        <v>103147148</v>
      </c>
      <c r="U55">
        <v>3440000</v>
      </c>
      <c r="V55">
        <v>204181167</v>
      </c>
      <c r="W55">
        <v>544750567</v>
      </c>
      <c r="Y55" s="48">
        <f t="shared" si="0"/>
        <v>42967</v>
      </c>
    </row>
    <row r="56" spans="1:25">
      <c r="A56">
        <v>0</v>
      </c>
      <c r="B56" s="43" t="s">
        <v>562</v>
      </c>
      <c r="C56" s="43" t="s">
        <v>29</v>
      </c>
      <c r="D56" s="43" t="s">
        <v>563</v>
      </c>
      <c r="E56" s="43">
        <v>42857</v>
      </c>
      <c r="F56" s="43">
        <v>0</v>
      </c>
      <c r="G56" s="43">
        <v>416450055.99999994</v>
      </c>
      <c r="H56" s="47">
        <v>42252</v>
      </c>
      <c r="I56" t="s">
        <v>1970</v>
      </c>
      <c r="J56" t="s">
        <v>1971</v>
      </c>
      <c r="K56" s="48">
        <v>42252</v>
      </c>
      <c r="L56" t="s">
        <v>564</v>
      </c>
      <c r="P56">
        <v>15555.1913967611</v>
      </c>
      <c r="Q56">
        <v>30737057.999999933</v>
      </c>
      <c r="R56">
        <v>0</v>
      </c>
      <c r="S56">
        <v>0</v>
      </c>
      <c r="T56">
        <v>250682470</v>
      </c>
      <c r="U56">
        <v>7348000</v>
      </c>
      <c r="V56">
        <v>127682528</v>
      </c>
      <c r="W56">
        <v>416450055.99999994</v>
      </c>
      <c r="Y56" s="48">
        <f t="shared" si="0"/>
        <v>42617</v>
      </c>
    </row>
    <row r="57" spans="1:25">
      <c r="A57">
        <v>0</v>
      </c>
      <c r="B57" s="43" t="s">
        <v>565</v>
      </c>
      <c r="C57" s="43" t="s">
        <v>29</v>
      </c>
      <c r="D57" s="43" t="s">
        <v>566</v>
      </c>
      <c r="E57" s="43">
        <v>0</v>
      </c>
      <c r="F57" s="43">
        <v>0</v>
      </c>
      <c r="G57" s="43">
        <v>0</v>
      </c>
      <c r="H57" s="47">
        <v>0</v>
      </c>
      <c r="I57">
        <v>0</v>
      </c>
      <c r="J57">
        <v>0</v>
      </c>
      <c r="K57" s="48">
        <v>0</v>
      </c>
      <c r="P57">
        <v>0</v>
      </c>
      <c r="Q57">
        <v>0</v>
      </c>
      <c r="R57">
        <v>0</v>
      </c>
      <c r="S57">
        <v>0</v>
      </c>
      <c r="T57">
        <v>0</v>
      </c>
      <c r="U57">
        <v>0</v>
      </c>
      <c r="V57">
        <v>0</v>
      </c>
      <c r="W57">
        <v>0</v>
      </c>
      <c r="Y57" s="48">
        <f t="shared" si="0"/>
        <v>365</v>
      </c>
    </row>
    <row r="58" spans="1:25">
      <c r="A58">
        <v>0</v>
      </c>
      <c r="B58" s="43" t="s">
        <v>567</v>
      </c>
      <c r="C58" s="43" t="s">
        <v>29</v>
      </c>
      <c r="D58" s="43" t="s">
        <v>568</v>
      </c>
      <c r="E58" s="43">
        <v>0</v>
      </c>
      <c r="F58" s="43">
        <v>0</v>
      </c>
      <c r="G58" s="43">
        <v>0</v>
      </c>
      <c r="H58" s="47">
        <v>0</v>
      </c>
      <c r="I58">
        <v>0</v>
      </c>
      <c r="J58">
        <v>0</v>
      </c>
      <c r="K58" s="48">
        <v>0</v>
      </c>
      <c r="P58">
        <v>0</v>
      </c>
      <c r="Q58">
        <v>0</v>
      </c>
      <c r="R58">
        <v>0</v>
      </c>
      <c r="S58">
        <v>0</v>
      </c>
      <c r="T58">
        <v>0</v>
      </c>
      <c r="U58">
        <v>0</v>
      </c>
      <c r="V58">
        <v>0</v>
      </c>
      <c r="W58">
        <v>0</v>
      </c>
      <c r="Y58" s="48">
        <f t="shared" si="0"/>
        <v>365</v>
      </c>
    </row>
    <row r="59" spans="1:25">
      <c r="A59">
        <v>1</v>
      </c>
      <c r="B59" s="43" t="s">
        <v>567</v>
      </c>
      <c r="C59" s="43" t="s">
        <v>29</v>
      </c>
      <c r="D59" s="43">
        <v>0</v>
      </c>
      <c r="E59" s="43">
        <v>0</v>
      </c>
      <c r="F59" s="43">
        <v>0</v>
      </c>
      <c r="G59" s="43">
        <v>0</v>
      </c>
      <c r="H59" s="47">
        <v>0</v>
      </c>
      <c r="I59">
        <v>0</v>
      </c>
      <c r="J59">
        <v>0</v>
      </c>
      <c r="K59" s="48">
        <v>0</v>
      </c>
      <c r="P59">
        <v>0</v>
      </c>
      <c r="Q59">
        <v>0</v>
      </c>
      <c r="R59">
        <v>0</v>
      </c>
      <c r="S59">
        <v>0</v>
      </c>
      <c r="T59">
        <v>0</v>
      </c>
      <c r="U59">
        <v>0</v>
      </c>
      <c r="V59">
        <v>0</v>
      </c>
      <c r="W59">
        <v>0</v>
      </c>
      <c r="Y59" s="48">
        <f t="shared" si="0"/>
        <v>365</v>
      </c>
    </row>
    <row r="60" spans="1:25">
      <c r="A60">
        <v>0</v>
      </c>
      <c r="B60" s="43" t="s">
        <v>569</v>
      </c>
      <c r="C60" s="43" t="s">
        <v>29</v>
      </c>
      <c r="D60" s="43" t="s">
        <v>570</v>
      </c>
      <c r="E60" s="43">
        <v>42938</v>
      </c>
      <c r="F60" s="43">
        <v>0</v>
      </c>
      <c r="G60" s="43">
        <v>64655777</v>
      </c>
      <c r="H60" s="47">
        <v>42552</v>
      </c>
      <c r="I60" t="s">
        <v>1970</v>
      </c>
      <c r="J60" t="s">
        <v>1971</v>
      </c>
      <c r="K60" s="48">
        <v>42552</v>
      </c>
      <c r="L60" t="s">
        <v>571</v>
      </c>
      <c r="P60">
        <v>10042</v>
      </c>
      <c r="Q60">
        <v>33178768</v>
      </c>
      <c r="R60">
        <v>0</v>
      </c>
      <c r="S60">
        <v>0</v>
      </c>
      <c r="T60">
        <v>0</v>
      </c>
      <c r="U60">
        <v>10131204</v>
      </c>
      <c r="V60">
        <v>21345805</v>
      </c>
      <c r="W60">
        <v>64655777</v>
      </c>
      <c r="Y60" s="48">
        <f t="shared" si="0"/>
        <v>42917</v>
      </c>
    </row>
    <row r="61" spans="1:25">
      <c r="A61">
        <v>0</v>
      </c>
      <c r="B61" s="43" t="s">
        <v>572</v>
      </c>
      <c r="C61" s="43" t="s">
        <v>29</v>
      </c>
      <c r="D61" s="43" t="s">
        <v>573</v>
      </c>
      <c r="E61" s="43">
        <v>0</v>
      </c>
      <c r="F61" s="43">
        <v>0</v>
      </c>
      <c r="G61" s="43">
        <v>0</v>
      </c>
      <c r="H61" s="47">
        <v>0</v>
      </c>
      <c r="I61">
        <v>0</v>
      </c>
      <c r="J61">
        <v>0</v>
      </c>
      <c r="K61" s="48">
        <v>0</v>
      </c>
      <c r="P61">
        <v>0</v>
      </c>
      <c r="Q61">
        <v>0</v>
      </c>
      <c r="R61">
        <v>0</v>
      </c>
      <c r="S61">
        <v>0</v>
      </c>
      <c r="T61">
        <v>0</v>
      </c>
      <c r="U61">
        <v>0</v>
      </c>
      <c r="V61">
        <v>0</v>
      </c>
      <c r="W61">
        <v>0</v>
      </c>
      <c r="Y61" s="48">
        <f t="shared" si="0"/>
        <v>365</v>
      </c>
    </row>
    <row r="62" spans="1:25">
      <c r="A62">
        <v>0</v>
      </c>
      <c r="B62" s="43" t="s">
        <v>67</v>
      </c>
      <c r="C62" s="43" t="s">
        <v>29</v>
      </c>
      <c r="D62" s="43" t="s">
        <v>574</v>
      </c>
      <c r="E62" s="43">
        <v>44169</v>
      </c>
      <c r="F62" s="43">
        <v>0</v>
      </c>
      <c r="G62" s="43">
        <v>156669505</v>
      </c>
      <c r="H62" s="47">
        <v>43396</v>
      </c>
      <c r="I62" t="s">
        <v>1970</v>
      </c>
      <c r="J62" t="s">
        <v>1971</v>
      </c>
      <c r="K62" s="48">
        <v>43396</v>
      </c>
      <c r="L62" t="s">
        <v>575</v>
      </c>
      <c r="P62">
        <v>10900</v>
      </c>
      <c r="Q62">
        <v>116564600</v>
      </c>
      <c r="R62">
        <v>0</v>
      </c>
      <c r="S62">
        <v>0</v>
      </c>
      <c r="T62">
        <v>0</v>
      </c>
      <c r="U62">
        <v>9745114</v>
      </c>
      <c r="V62">
        <v>46101327</v>
      </c>
      <c r="W62">
        <v>172411041</v>
      </c>
      <c r="Y62" s="48">
        <f t="shared" si="0"/>
        <v>43761</v>
      </c>
    </row>
    <row r="63" spans="1:25">
      <c r="A63">
        <v>0</v>
      </c>
      <c r="B63" s="43" t="s">
        <v>576</v>
      </c>
      <c r="C63" s="43" t="s">
        <v>29</v>
      </c>
      <c r="D63" s="43" t="s">
        <v>577</v>
      </c>
      <c r="E63" s="43">
        <v>42721</v>
      </c>
      <c r="F63" s="43">
        <v>0</v>
      </c>
      <c r="G63" s="43">
        <v>196920802</v>
      </c>
      <c r="H63" s="47">
        <v>42339</v>
      </c>
      <c r="I63" t="s">
        <v>1970</v>
      </c>
      <c r="J63" t="s">
        <v>1971</v>
      </c>
      <c r="K63" s="48">
        <v>42339</v>
      </c>
      <c r="L63" t="s">
        <v>578</v>
      </c>
      <c r="P63">
        <v>26200</v>
      </c>
      <c r="Q63">
        <v>14724400</v>
      </c>
      <c r="R63">
        <v>0</v>
      </c>
      <c r="S63">
        <v>0</v>
      </c>
      <c r="T63">
        <v>175255080</v>
      </c>
      <c r="U63">
        <v>1275252</v>
      </c>
      <c r="V63">
        <v>5666070</v>
      </c>
      <c r="W63">
        <v>196920802</v>
      </c>
      <c r="Y63" s="48">
        <f t="shared" si="0"/>
        <v>42704</v>
      </c>
    </row>
    <row r="64" spans="1:25">
      <c r="A64">
        <v>0</v>
      </c>
      <c r="B64" s="43" t="s">
        <v>579</v>
      </c>
      <c r="C64" s="43" t="s">
        <v>29</v>
      </c>
      <c r="D64" s="43" t="s">
        <v>580</v>
      </c>
      <c r="E64" s="43">
        <v>42698</v>
      </c>
      <c r="F64" s="43">
        <v>0</v>
      </c>
      <c r="G64" s="43">
        <v>210827777</v>
      </c>
      <c r="H64" s="47">
        <v>42325</v>
      </c>
      <c r="I64" t="s">
        <v>1970</v>
      </c>
      <c r="J64" t="s">
        <v>1971</v>
      </c>
      <c r="K64" s="48">
        <v>42325</v>
      </c>
      <c r="L64" t="s">
        <v>581</v>
      </c>
      <c r="P64">
        <v>26200</v>
      </c>
      <c r="Q64">
        <v>61308000</v>
      </c>
      <c r="R64">
        <v>0</v>
      </c>
      <c r="S64">
        <v>0</v>
      </c>
      <c r="T64">
        <v>137891405</v>
      </c>
      <c r="U64">
        <v>3153988</v>
      </c>
      <c r="V64">
        <v>3074384</v>
      </c>
      <c r="W64">
        <v>205427777</v>
      </c>
      <c r="Y64" s="48">
        <f t="shared" si="0"/>
        <v>42690</v>
      </c>
    </row>
    <row r="65" spans="1:25">
      <c r="A65">
        <v>0</v>
      </c>
      <c r="B65" s="43" t="s">
        <v>582</v>
      </c>
      <c r="C65" s="43" t="s">
        <v>29</v>
      </c>
      <c r="D65" s="43" t="s">
        <v>583</v>
      </c>
      <c r="E65" s="43">
        <v>43116</v>
      </c>
      <c r="F65" s="43">
        <v>0</v>
      </c>
      <c r="G65" s="43">
        <v>487347792</v>
      </c>
      <c r="H65" s="47">
        <v>42608</v>
      </c>
      <c r="I65" t="s">
        <v>1972</v>
      </c>
      <c r="J65" t="s">
        <v>1971</v>
      </c>
      <c r="K65" s="48">
        <v>42608</v>
      </c>
      <c r="L65" t="s">
        <v>584</v>
      </c>
      <c r="P65">
        <v>28143</v>
      </c>
      <c r="Q65">
        <v>28311858</v>
      </c>
      <c r="R65">
        <v>28143</v>
      </c>
      <c r="S65">
        <v>113106717</v>
      </c>
      <c r="T65">
        <v>197081812</v>
      </c>
      <c r="U65">
        <v>23343024</v>
      </c>
      <c r="V65">
        <v>125504381</v>
      </c>
      <c r="W65">
        <v>487347792</v>
      </c>
      <c r="Y65" s="48">
        <f t="shared" si="0"/>
        <v>42973</v>
      </c>
    </row>
    <row r="66" spans="1:25">
      <c r="A66">
        <v>0</v>
      </c>
      <c r="B66" s="43" t="s">
        <v>585</v>
      </c>
      <c r="C66" s="43" t="s">
        <v>29</v>
      </c>
      <c r="D66" s="43" t="s">
        <v>586</v>
      </c>
      <c r="E66" s="43">
        <v>0</v>
      </c>
      <c r="F66" s="43">
        <v>0</v>
      </c>
      <c r="G66" s="43">
        <v>0</v>
      </c>
      <c r="H66" s="47">
        <v>0</v>
      </c>
      <c r="I66">
        <v>0</v>
      </c>
      <c r="J66">
        <v>0</v>
      </c>
      <c r="K66" s="48">
        <v>0</v>
      </c>
      <c r="P66">
        <v>0</v>
      </c>
      <c r="Q66">
        <v>0</v>
      </c>
      <c r="R66">
        <v>0</v>
      </c>
      <c r="S66">
        <v>0</v>
      </c>
      <c r="T66">
        <v>0</v>
      </c>
      <c r="U66">
        <v>0</v>
      </c>
      <c r="V66">
        <v>0</v>
      </c>
      <c r="W66">
        <v>0</v>
      </c>
      <c r="Y66" s="48">
        <f t="shared" si="0"/>
        <v>365</v>
      </c>
    </row>
    <row r="67" spans="1:25">
      <c r="A67">
        <v>0</v>
      </c>
      <c r="B67" s="43" t="s">
        <v>587</v>
      </c>
      <c r="C67" s="43" t="s">
        <v>29</v>
      </c>
      <c r="D67" s="43" t="s">
        <v>588</v>
      </c>
      <c r="E67" s="43">
        <v>43965</v>
      </c>
      <c r="F67" s="43">
        <v>0</v>
      </c>
      <c r="G67" s="43">
        <v>331911467</v>
      </c>
      <c r="H67" s="47">
        <v>43581</v>
      </c>
      <c r="I67" t="s">
        <v>1972</v>
      </c>
      <c r="J67" t="s">
        <v>1971</v>
      </c>
      <c r="K67" s="48">
        <v>43581</v>
      </c>
      <c r="L67" t="s">
        <v>589</v>
      </c>
      <c r="P67">
        <v>10439.5787</v>
      </c>
      <c r="Q67">
        <v>26725321</v>
      </c>
      <c r="R67">
        <v>0</v>
      </c>
      <c r="S67">
        <v>0</v>
      </c>
      <c r="T67">
        <v>242627810</v>
      </c>
      <c r="U67">
        <v>45664300</v>
      </c>
      <c r="V67">
        <v>16894036</v>
      </c>
      <c r="W67">
        <v>331911467</v>
      </c>
      <c r="Y67" s="48">
        <f t="shared" si="0"/>
        <v>43946</v>
      </c>
    </row>
    <row r="68" spans="1:25">
      <c r="A68">
        <v>0</v>
      </c>
      <c r="B68" s="43" t="s">
        <v>590</v>
      </c>
      <c r="C68" s="43" t="s">
        <v>29</v>
      </c>
      <c r="D68" s="43" t="s">
        <v>570</v>
      </c>
      <c r="E68" s="43">
        <v>42853</v>
      </c>
      <c r="F68" s="43">
        <v>0</v>
      </c>
      <c r="G68" s="43">
        <v>94367184</v>
      </c>
      <c r="H68" s="47">
        <v>42413</v>
      </c>
      <c r="I68" t="s">
        <v>1970</v>
      </c>
      <c r="J68" t="s">
        <v>1971</v>
      </c>
      <c r="K68" s="48">
        <v>42413</v>
      </c>
      <c r="L68" t="s">
        <v>591</v>
      </c>
      <c r="P68">
        <v>9324</v>
      </c>
      <c r="Q68">
        <v>57985956</v>
      </c>
      <c r="R68">
        <v>0</v>
      </c>
      <c r="S68">
        <v>0</v>
      </c>
      <c r="T68">
        <v>0</v>
      </c>
      <c r="U68">
        <v>17358764</v>
      </c>
      <c r="V68">
        <v>19022464</v>
      </c>
      <c r="W68">
        <v>94367184</v>
      </c>
      <c r="Y68" s="48">
        <f t="shared" si="0"/>
        <v>42778</v>
      </c>
    </row>
    <row r="69" spans="1:25">
      <c r="A69">
        <v>1</v>
      </c>
      <c r="B69" s="43" t="s">
        <v>590</v>
      </c>
      <c r="C69" s="43" t="s">
        <v>29</v>
      </c>
      <c r="D69" s="43">
        <v>0</v>
      </c>
      <c r="E69" s="43">
        <v>0</v>
      </c>
      <c r="F69" s="43">
        <v>0</v>
      </c>
      <c r="G69" s="43">
        <v>0</v>
      </c>
      <c r="H69" s="47">
        <v>0</v>
      </c>
      <c r="I69">
        <v>0</v>
      </c>
      <c r="J69">
        <v>0</v>
      </c>
      <c r="K69" s="48">
        <v>0</v>
      </c>
      <c r="P69">
        <v>0</v>
      </c>
      <c r="Q69">
        <v>0</v>
      </c>
      <c r="R69">
        <v>0</v>
      </c>
      <c r="S69">
        <v>0</v>
      </c>
      <c r="T69">
        <v>0</v>
      </c>
      <c r="U69">
        <v>0</v>
      </c>
      <c r="V69">
        <v>0</v>
      </c>
      <c r="W69">
        <v>0</v>
      </c>
      <c r="Y69" s="48">
        <f t="shared" si="0"/>
        <v>365</v>
      </c>
    </row>
    <row r="70" spans="1:25">
      <c r="A70">
        <v>0</v>
      </c>
      <c r="B70" s="43" t="s">
        <v>592</v>
      </c>
      <c r="C70" s="43" t="s">
        <v>29</v>
      </c>
      <c r="D70" s="43" t="s">
        <v>593</v>
      </c>
      <c r="E70" s="43">
        <v>43622</v>
      </c>
      <c r="F70" s="43">
        <v>0</v>
      </c>
      <c r="G70" s="43">
        <v>380086591.99999857</v>
      </c>
      <c r="H70" s="47">
        <v>43251</v>
      </c>
      <c r="I70" t="s">
        <v>1970</v>
      </c>
      <c r="J70" t="s">
        <v>1971</v>
      </c>
      <c r="K70" s="48">
        <v>43251</v>
      </c>
      <c r="L70" t="s">
        <v>594</v>
      </c>
      <c r="P70">
        <v>10285.351046698799</v>
      </c>
      <c r="Q70">
        <v>198003292.99999857</v>
      </c>
      <c r="R70">
        <v>0</v>
      </c>
      <c r="S70">
        <v>0</v>
      </c>
      <c r="T70">
        <v>0</v>
      </c>
      <c r="U70">
        <v>90673465</v>
      </c>
      <c r="V70">
        <v>91409834</v>
      </c>
      <c r="W70">
        <v>380086591.99999857</v>
      </c>
      <c r="Y70" s="48">
        <f t="shared" ref="Y70:Y133" si="1">+K70+365</f>
        <v>43616</v>
      </c>
    </row>
    <row r="71" spans="1:25">
      <c r="A71">
        <v>0</v>
      </c>
      <c r="B71" s="43" t="s">
        <v>595</v>
      </c>
      <c r="C71" s="43" t="s">
        <v>29</v>
      </c>
      <c r="D71" s="43" t="s">
        <v>596</v>
      </c>
      <c r="E71" s="43">
        <v>42760</v>
      </c>
      <c r="F71" s="43">
        <v>0</v>
      </c>
      <c r="G71" s="43">
        <v>710856127.99999988</v>
      </c>
      <c r="H71" s="47">
        <v>42283</v>
      </c>
      <c r="I71" t="s">
        <v>1970</v>
      </c>
      <c r="J71" t="s">
        <v>1971</v>
      </c>
      <c r="K71" s="48">
        <v>42283</v>
      </c>
      <c r="L71" t="s">
        <v>597</v>
      </c>
      <c r="P71">
        <v>9429.1749885317004</v>
      </c>
      <c r="Q71">
        <v>267213389.99999985</v>
      </c>
      <c r="R71">
        <v>0</v>
      </c>
      <c r="S71">
        <v>0</v>
      </c>
      <c r="T71">
        <v>195607760</v>
      </c>
      <c r="U71">
        <v>39026420</v>
      </c>
      <c r="V71">
        <v>209008558</v>
      </c>
      <c r="W71">
        <v>710856127.99999988</v>
      </c>
      <c r="Y71" s="48">
        <f t="shared" si="1"/>
        <v>42648</v>
      </c>
    </row>
    <row r="72" spans="1:25">
      <c r="A72">
        <v>0</v>
      </c>
      <c r="B72" s="43" t="s">
        <v>598</v>
      </c>
      <c r="C72" s="43" t="s">
        <v>29</v>
      </c>
      <c r="D72" s="43" t="s">
        <v>599</v>
      </c>
      <c r="E72" s="43">
        <v>43146</v>
      </c>
      <c r="F72" s="43">
        <v>0</v>
      </c>
      <c r="G72" s="43">
        <v>603181884</v>
      </c>
      <c r="H72" s="47">
        <v>42710</v>
      </c>
      <c r="I72" t="s">
        <v>1972</v>
      </c>
      <c r="J72" t="s">
        <v>1971</v>
      </c>
      <c r="K72" s="48">
        <v>42710</v>
      </c>
      <c r="L72" t="s">
        <v>600</v>
      </c>
      <c r="P72">
        <v>28795</v>
      </c>
      <c r="Q72">
        <v>48208505</v>
      </c>
      <c r="R72">
        <v>0</v>
      </c>
      <c r="S72">
        <v>0</v>
      </c>
      <c r="T72">
        <v>373828615</v>
      </c>
      <c r="U72">
        <v>20332700</v>
      </c>
      <c r="V72">
        <v>226101804</v>
      </c>
      <c r="W72">
        <v>668471624</v>
      </c>
      <c r="Y72" s="48">
        <f t="shared" si="1"/>
        <v>43075</v>
      </c>
    </row>
    <row r="73" spans="1:25">
      <c r="A73">
        <v>0</v>
      </c>
      <c r="B73" s="43" t="s">
        <v>601</v>
      </c>
      <c r="C73" s="43" t="s">
        <v>29</v>
      </c>
      <c r="D73" s="43" t="s">
        <v>602</v>
      </c>
      <c r="E73" s="43">
        <v>42760</v>
      </c>
      <c r="F73" s="43">
        <v>0</v>
      </c>
      <c r="G73" s="43">
        <v>425799877</v>
      </c>
      <c r="H73" s="47">
        <v>42283</v>
      </c>
      <c r="I73" t="s">
        <v>1970</v>
      </c>
      <c r="J73" t="s">
        <v>1971</v>
      </c>
      <c r="K73" s="48">
        <v>42283</v>
      </c>
      <c r="L73" t="s">
        <v>603</v>
      </c>
      <c r="P73">
        <v>26200</v>
      </c>
      <c r="Q73">
        <v>319011200</v>
      </c>
      <c r="R73">
        <v>0</v>
      </c>
      <c r="S73">
        <v>0</v>
      </c>
      <c r="T73">
        <v>0</v>
      </c>
      <c r="U73">
        <v>26450480</v>
      </c>
      <c r="V73">
        <v>80338197</v>
      </c>
      <c r="W73">
        <v>425799877</v>
      </c>
      <c r="Y73" s="48">
        <f t="shared" si="1"/>
        <v>42648</v>
      </c>
    </row>
    <row r="74" spans="1:25">
      <c r="A74">
        <v>1</v>
      </c>
      <c r="B74" s="43" t="s">
        <v>601</v>
      </c>
      <c r="C74" s="43" t="s">
        <v>29</v>
      </c>
      <c r="D74" s="43">
        <v>0</v>
      </c>
      <c r="E74" s="43">
        <v>0</v>
      </c>
      <c r="F74" s="43">
        <v>0</v>
      </c>
      <c r="G74" s="43">
        <v>0</v>
      </c>
      <c r="H74" s="47">
        <v>0</v>
      </c>
      <c r="I74">
        <v>0</v>
      </c>
      <c r="J74">
        <v>0</v>
      </c>
      <c r="K74" s="48">
        <v>0</v>
      </c>
      <c r="P74">
        <v>0</v>
      </c>
      <c r="Q74">
        <v>0</v>
      </c>
      <c r="R74">
        <v>0</v>
      </c>
      <c r="S74">
        <v>0</v>
      </c>
      <c r="T74">
        <v>0</v>
      </c>
      <c r="U74">
        <v>0</v>
      </c>
      <c r="V74">
        <v>0</v>
      </c>
      <c r="W74">
        <v>0</v>
      </c>
      <c r="Y74" s="48">
        <f t="shared" si="1"/>
        <v>365</v>
      </c>
    </row>
    <row r="75" spans="1:25">
      <c r="A75">
        <v>0</v>
      </c>
      <c r="B75" s="43" t="s">
        <v>604</v>
      </c>
      <c r="C75" s="43" t="s">
        <v>29</v>
      </c>
      <c r="D75" s="43" t="s">
        <v>450</v>
      </c>
      <c r="E75" s="43">
        <v>0</v>
      </c>
      <c r="F75" s="43">
        <v>0</v>
      </c>
      <c r="G75" s="43">
        <v>0</v>
      </c>
      <c r="H75" s="47">
        <v>0</v>
      </c>
      <c r="I75">
        <v>0</v>
      </c>
      <c r="J75">
        <v>0</v>
      </c>
      <c r="K75" s="48">
        <v>0</v>
      </c>
      <c r="P75">
        <v>0</v>
      </c>
      <c r="Q75">
        <v>0</v>
      </c>
      <c r="R75">
        <v>0</v>
      </c>
      <c r="S75">
        <v>0</v>
      </c>
      <c r="T75">
        <v>0</v>
      </c>
      <c r="U75">
        <v>0</v>
      </c>
      <c r="V75">
        <v>0</v>
      </c>
      <c r="W75">
        <v>0</v>
      </c>
      <c r="Y75" s="48">
        <f t="shared" si="1"/>
        <v>365</v>
      </c>
    </row>
    <row r="76" spans="1:25">
      <c r="A76">
        <v>0</v>
      </c>
      <c r="B76" s="43" t="s">
        <v>605</v>
      </c>
      <c r="C76" s="43" t="s">
        <v>29</v>
      </c>
      <c r="D76" s="43" t="s">
        <v>606</v>
      </c>
      <c r="E76" s="43">
        <v>43165</v>
      </c>
      <c r="F76" s="43">
        <v>0</v>
      </c>
      <c r="G76" s="43">
        <v>265766813</v>
      </c>
      <c r="H76" s="47">
        <v>42758</v>
      </c>
      <c r="I76" t="s">
        <v>1972</v>
      </c>
      <c r="J76" t="s">
        <v>1971</v>
      </c>
      <c r="K76" s="48">
        <v>42758</v>
      </c>
      <c r="L76" t="s">
        <v>607</v>
      </c>
      <c r="P76">
        <v>12227</v>
      </c>
      <c r="Q76">
        <v>194690521</v>
      </c>
      <c r="R76">
        <v>0</v>
      </c>
      <c r="S76">
        <v>0</v>
      </c>
      <c r="T76">
        <v>7496495</v>
      </c>
      <c r="U76">
        <v>12007020</v>
      </c>
      <c r="V76">
        <v>51572777</v>
      </c>
      <c r="W76">
        <v>265766813</v>
      </c>
      <c r="Y76" s="48">
        <f t="shared" si="1"/>
        <v>43123</v>
      </c>
    </row>
    <row r="77" spans="1:25">
      <c r="A77">
        <v>0</v>
      </c>
      <c r="B77" s="43" t="s">
        <v>608</v>
      </c>
      <c r="C77" s="43" t="s">
        <v>29</v>
      </c>
      <c r="D77" s="43" t="s">
        <v>609</v>
      </c>
      <c r="E77" s="43">
        <v>43049</v>
      </c>
      <c r="F77" s="43">
        <v>0</v>
      </c>
      <c r="G77" s="43">
        <v>203975826</v>
      </c>
      <c r="H77" s="47">
        <v>42551</v>
      </c>
      <c r="I77" t="s">
        <v>1970</v>
      </c>
      <c r="J77" t="s">
        <v>1971</v>
      </c>
      <c r="K77" s="48">
        <v>42551</v>
      </c>
      <c r="L77" t="s">
        <v>610</v>
      </c>
      <c r="P77">
        <v>10955</v>
      </c>
      <c r="Q77">
        <v>165310950</v>
      </c>
      <c r="R77">
        <v>0</v>
      </c>
      <c r="S77">
        <v>0</v>
      </c>
      <c r="T77">
        <v>0</v>
      </c>
      <c r="U77">
        <v>32805458</v>
      </c>
      <c r="V77">
        <v>81014903</v>
      </c>
      <c r="W77">
        <v>279131311</v>
      </c>
      <c r="Y77" s="48">
        <f t="shared" si="1"/>
        <v>42916</v>
      </c>
    </row>
    <row r="78" spans="1:25">
      <c r="A78">
        <v>0</v>
      </c>
      <c r="B78" s="43" t="s">
        <v>611</v>
      </c>
      <c r="C78" s="43" t="s">
        <v>29</v>
      </c>
      <c r="D78" s="43" t="s">
        <v>612</v>
      </c>
      <c r="E78" s="43">
        <v>43117</v>
      </c>
      <c r="F78" s="43">
        <v>0</v>
      </c>
      <c r="G78" s="43">
        <v>445059629</v>
      </c>
      <c r="H78" s="47">
        <v>42710</v>
      </c>
      <c r="I78" t="s">
        <v>1970</v>
      </c>
      <c r="J78" t="s">
        <v>1971</v>
      </c>
      <c r="K78" s="48">
        <v>42710</v>
      </c>
      <c r="L78" t="s">
        <v>613</v>
      </c>
      <c r="P78">
        <v>15502.168</v>
      </c>
      <c r="Q78">
        <v>307288716</v>
      </c>
      <c r="R78">
        <v>0</v>
      </c>
      <c r="S78">
        <v>0</v>
      </c>
      <c r="T78">
        <v>0</v>
      </c>
      <c r="U78">
        <v>47197787</v>
      </c>
      <c r="V78">
        <v>90573126</v>
      </c>
      <c r="W78">
        <v>445059629</v>
      </c>
      <c r="Y78" s="48">
        <f t="shared" si="1"/>
        <v>43075</v>
      </c>
    </row>
    <row r="79" spans="1:25">
      <c r="A79">
        <v>0</v>
      </c>
      <c r="B79" s="43" t="s">
        <v>614</v>
      </c>
      <c r="C79" s="43" t="s">
        <v>29</v>
      </c>
      <c r="D79" s="43" t="s">
        <v>615</v>
      </c>
      <c r="E79" s="43">
        <v>43026</v>
      </c>
      <c r="F79" s="43">
        <v>0</v>
      </c>
      <c r="G79" s="43">
        <v>104025294</v>
      </c>
      <c r="H79" s="47">
        <v>42509</v>
      </c>
      <c r="I79" t="s">
        <v>1972</v>
      </c>
      <c r="J79" t="s">
        <v>1971</v>
      </c>
      <c r="K79" s="48">
        <v>42509</v>
      </c>
      <c r="L79" t="s">
        <v>616</v>
      </c>
      <c r="P79">
        <v>27491</v>
      </c>
      <c r="Q79">
        <v>17759186</v>
      </c>
      <c r="R79">
        <v>0</v>
      </c>
      <c r="S79">
        <v>0</v>
      </c>
      <c r="T79">
        <v>19964352</v>
      </c>
      <c r="U79">
        <v>2700000</v>
      </c>
      <c r="V79">
        <v>57992956</v>
      </c>
      <c r="W79">
        <v>98416494</v>
      </c>
      <c r="Y79" s="48">
        <f t="shared" si="1"/>
        <v>42874</v>
      </c>
    </row>
    <row r="80" spans="1:25">
      <c r="A80">
        <v>0</v>
      </c>
      <c r="B80" s="43" t="s">
        <v>617</v>
      </c>
      <c r="C80" s="43" t="s">
        <v>29</v>
      </c>
      <c r="D80" s="43" t="s">
        <v>618</v>
      </c>
      <c r="E80" s="43">
        <v>43091</v>
      </c>
      <c r="F80" s="43">
        <v>0</v>
      </c>
      <c r="G80" s="43">
        <v>168297737</v>
      </c>
      <c r="H80" s="47">
        <v>42639</v>
      </c>
      <c r="I80" t="s">
        <v>1972</v>
      </c>
      <c r="J80" t="s">
        <v>1971</v>
      </c>
      <c r="K80" s="48">
        <v>42639</v>
      </c>
      <c r="L80" t="s">
        <v>619</v>
      </c>
      <c r="P80">
        <v>28143</v>
      </c>
      <c r="Q80">
        <v>13339782</v>
      </c>
      <c r="R80">
        <v>0</v>
      </c>
      <c r="S80">
        <v>0</v>
      </c>
      <c r="T80">
        <v>122287769</v>
      </c>
      <c r="U80">
        <v>4297300</v>
      </c>
      <c r="V80">
        <v>4304177</v>
      </c>
      <c r="W80">
        <v>144229028</v>
      </c>
      <c r="Y80" s="48">
        <f t="shared" si="1"/>
        <v>43004</v>
      </c>
    </row>
    <row r="81" spans="1:25">
      <c r="A81">
        <v>0</v>
      </c>
      <c r="B81" s="43" t="s">
        <v>620</v>
      </c>
      <c r="C81" s="43" t="s">
        <v>29</v>
      </c>
      <c r="D81" s="43" t="s">
        <v>621</v>
      </c>
      <c r="E81" s="43">
        <v>43067</v>
      </c>
      <c r="F81" s="43">
        <v>0</v>
      </c>
      <c r="G81" s="43">
        <v>147666461</v>
      </c>
      <c r="H81" s="47">
        <v>42608</v>
      </c>
      <c r="I81" t="s">
        <v>1972</v>
      </c>
      <c r="J81" t="s">
        <v>1971</v>
      </c>
      <c r="K81" s="48">
        <v>42608</v>
      </c>
      <c r="L81" t="s">
        <v>622</v>
      </c>
      <c r="P81">
        <v>28143</v>
      </c>
      <c r="Q81">
        <v>12185919</v>
      </c>
      <c r="R81">
        <v>0</v>
      </c>
      <c r="S81">
        <v>0</v>
      </c>
      <c r="T81">
        <v>120889714</v>
      </c>
      <c r="U81">
        <v>2475000</v>
      </c>
      <c r="V81">
        <v>10435828</v>
      </c>
      <c r="W81">
        <v>145986461</v>
      </c>
      <c r="Y81" s="48">
        <f t="shared" si="1"/>
        <v>42973</v>
      </c>
    </row>
    <row r="82" spans="1:25">
      <c r="A82">
        <v>0</v>
      </c>
      <c r="B82" s="43" t="s">
        <v>623</v>
      </c>
      <c r="C82" s="43" t="s">
        <v>29</v>
      </c>
      <c r="D82" s="43" t="s">
        <v>624</v>
      </c>
      <c r="E82" s="43">
        <v>43159</v>
      </c>
      <c r="F82" s="43">
        <v>0</v>
      </c>
      <c r="G82" s="43">
        <v>16213011</v>
      </c>
      <c r="H82" s="47">
        <v>42724</v>
      </c>
      <c r="I82" t="s">
        <v>1972</v>
      </c>
      <c r="J82" t="s">
        <v>1971</v>
      </c>
      <c r="K82" s="48">
        <v>42724</v>
      </c>
      <c r="L82" t="s">
        <v>625</v>
      </c>
      <c r="P82">
        <v>20933</v>
      </c>
      <c r="Q82">
        <v>5589111</v>
      </c>
      <c r="R82">
        <v>0</v>
      </c>
      <c r="S82">
        <v>0</v>
      </c>
      <c r="T82">
        <v>0</v>
      </c>
      <c r="U82">
        <v>3762000</v>
      </c>
      <c r="V82">
        <v>6861900</v>
      </c>
      <c r="W82">
        <v>16213011</v>
      </c>
      <c r="Y82" s="48">
        <f t="shared" si="1"/>
        <v>43089</v>
      </c>
    </row>
    <row r="83" spans="1:25">
      <c r="A83">
        <v>0</v>
      </c>
      <c r="B83" s="43" t="s">
        <v>626</v>
      </c>
      <c r="C83" s="43" t="s">
        <v>29</v>
      </c>
      <c r="D83" s="43" t="s">
        <v>627</v>
      </c>
      <c r="E83" s="43">
        <v>43609</v>
      </c>
      <c r="F83" s="43">
        <v>0</v>
      </c>
      <c r="G83" s="43">
        <v>256840190</v>
      </c>
      <c r="H83" s="47">
        <v>43199</v>
      </c>
      <c r="I83" t="s">
        <v>1970</v>
      </c>
      <c r="J83" t="s">
        <v>1971</v>
      </c>
      <c r="K83" s="48">
        <v>43199</v>
      </c>
      <c r="L83" t="s">
        <v>628</v>
      </c>
      <c r="P83">
        <v>10900</v>
      </c>
      <c r="Q83">
        <v>133132600</v>
      </c>
      <c r="R83">
        <v>0</v>
      </c>
      <c r="S83">
        <v>0</v>
      </c>
      <c r="T83">
        <v>0</v>
      </c>
      <c r="U83">
        <v>13498160</v>
      </c>
      <c r="V83">
        <v>110209430</v>
      </c>
      <c r="W83">
        <v>256840190</v>
      </c>
      <c r="Y83" s="48">
        <f t="shared" si="1"/>
        <v>43564</v>
      </c>
    </row>
    <row r="84" spans="1:25">
      <c r="A84">
        <v>0</v>
      </c>
      <c r="B84" s="43" t="s">
        <v>629</v>
      </c>
      <c r="C84" s="43" t="s">
        <v>29</v>
      </c>
      <c r="D84" s="43" t="s">
        <v>627</v>
      </c>
      <c r="E84" s="43">
        <v>0</v>
      </c>
      <c r="F84" s="43">
        <v>0</v>
      </c>
      <c r="G84" s="43">
        <v>0</v>
      </c>
      <c r="H84" s="47">
        <v>0</v>
      </c>
      <c r="I84">
        <v>0</v>
      </c>
      <c r="J84">
        <v>0</v>
      </c>
      <c r="K84" s="48">
        <v>0</v>
      </c>
      <c r="P84">
        <v>0</v>
      </c>
      <c r="Q84">
        <v>0</v>
      </c>
      <c r="R84">
        <v>0</v>
      </c>
      <c r="S84">
        <v>0</v>
      </c>
      <c r="T84">
        <v>0</v>
      </c>
      <c r="U84">
        <v>0</v>
      </c>
      <c r="V84">
        <v>0</v>
      </c>
      <c r="W84">
        <v>0</v>
      </c>
      <c r="Y84" s="48">
        <f t="shared" si="1"/>
        <v>365</v>
      </c>
    </row>
    <row r="85" spans="1:25">
      <c r="A85">
        <v>0</v>
      </c>
      <c r="B85" s="43" t="s">
        <v>54</v>
      </c>
      <c r="C85" s="43" t="s">
        <v>29</v>
      </c>
      <c r="D85" s="43" t="s">
        <v>630</v>
      </c>
      <c r="E85" s="43">
        <v>43873</v>
      </c>
      <c r="F85" s="43">
        <v>0</v>
      </c>
      <c r="G85" s="43">
        <v>944453406</v>
      </c>
      <c r="H85" s="47">
        <v>43502</v>
      </c>
      <c r="I85" t="s">
        <v>1970</v>
      </c>
      <c r="J85" t="s">
        <v>1971</v>
      </c>
      <c r="K85" s="48">
        <v>43502</v>
      </c>
      <c r="L85" t="s">
        <v>631</v>
      </c>
      <c r="P85">
        <v>10900</v>
      </c>
      <c r="Q85">
        <v>446311400</v>
      </c>
      <c r="R85">
        <v>0</v>
      </c>
      <c r="S85">
        <v>0</v>
      </c>
      <c r="T85">
        <v>0</v>
      </c>
      <c r="U85">
        <v>184945601</v>
      </c>
      <c r="V85">
        <v>227781337</v>
      </c>
      <c r="W85">
        <v>859038338</v>
      </c>
      <c r="Y85" s="48">
        <f t="shared" si="1"/>
        <v>43867</v>
      </c>
    </row>
    <row r="86" spans="1:25">
      <c r="A86">
        <v>0</v>
      </c>
      <c r="B86" s="43" t="s">
        <v>632</v>
      </c>
      <c r="C86" s="43" t="s">
        <v>29</v>
      </c>
      <c r="D86" s="43" t="s">
        <v>633</v>
      </c>
      <c r="E86" s="43">
        <v>43050</v>
      </c>
      <c r="F86" s="43">
        <v>0</v>
      </c>
      <c r="G86" s="43">
        <v>25818078</v>
      </c>
      <c r="H86" s="47">
        <v>42608</v>
      </c>
      <c r="I86" t="s">
        <v>1970</v>
      </c>
      <c r="J86" t="s">
        <v>1971</v>
      </c>
      <c r="K86" s="48">
        <v>42608</v>
      </c>
      <c r="L86" t="s">
        <v>634</v>
      </c>
      <c r="P86">
        <v>9563</v>
      </c>
      <c r="Q86">
        <v>17605483</v>
      </c>
      <c r="R86">
        <v>0</v>
      </c>
      <c r="S86">
        <v>0</v>
      </c>
      <c r="T86">
        <v>0</v>
      </c>
      <c r="U86">
        <v>2334000</v>
      </c>
      <c r="V86">
        <v>4003001</v>
      </c>
      <c r="W86">
        <v>23942484</v>
      </c>
      <c r="Y86" s="48">
        <f t="shared" si="1"/>
        <v>42973</v>
      </c>
    </row>
    <row r="87" spans="1:25">
      <c r="A87">
        <v>0</v>
      </c>
      <c r="B87" s="43" t="s">
        <v>57</v>
      </c>
      <c r="C87" s="43" t="s">
        <v>29</v>
      </c>
      <c r="D87" s="43" t="s">
        <v>635</v>
      </c>
      <c r="E87" s="43">
        <v>43678</v>
      </c>
      <c r="F87" s="43">
        <v>0</v>
      </c>
      <c r="G87" s="43">
        <v>151810356</v>
      </c>
      <c r="H87" s="47">
        <v>43306</v>
      </c>
      <c r="I87" t="s">
        <v>1972</v>
      </c>
      <c r="J87" t="s">
        <v>1971</v>
      </c>
      <c r="K87" s="48">
        <v>43306</v>
      </c>
      <c r="L87" t="s">
        <v>636</v>
      </c>
      <c r="P87">
        <v>37400</v>
      </c>
      <c r="Q87">
        <v>49293200</v>
      </c>
      <c r="R87">
        <v>0</v>
      </c>
      <c r="S87">
        <v>0</v>
      </c>
      <c r="T87">
        <v>56948682</v>
      </c>
      <c r="U87">
        <v>536786</v>
      </c>
      <c r="V87">
        <v>30927061</v>
      </c>
      <c r="W87">
        <v>137705729</v>
      </c>
      <c r="Y87" s="48">
        <f t="shared" si="1"/>
        <v>43671</v>
      </c>
    </row>
    <row r="88" spans="1:25">
      <c r="A88">
        <v>0</v>
      </c>
      <c r="B88" s="43" t="s">
        <v>59</v>
      </c>
      <c r="C88" s="43" t="s">
        <v>29</v>
      </c>
      <c r="D88" s="43" t="s">
        <v>637</v>
      </c>
      <c r="E88" s="43">
        <v>43671</v>
      </c>
      <c r="F88" s="43">
        <v>0</v>
      </c>
      <c r="G88" s="43">
        <v>129907068</v>
      </c>
      <c r="H88" s="47">
        <v>43275</v>
      </c>
      <c r="I88" t="s">
        <v>1972</v>
      </c>
      <c r="J88" t="s">
        <v>1971</v>
      </c>
      <c r="K88" s="48">
        <v>43275</v>
      </c>
      <c r="L88" t="s">
        <v>638</v>
      </c>
      <c r="P88">
        <v>37400</v>
      </c>
      <c r="Q88">
        <v>60962000</v>
      </c>
      <c r="R88">
        <v>0</v>
      </c>
      <c r="S88">
        <v>0</v>
      </c>
      <c r="T88">
        <v>0</v>
      </c>
      <c r="U88">
        <v>1219742</v>
      </c>
      <c r="V88">
        <v>67725326</v>
      </c>
      <c r="W88">
        <v>129907068</v>
      </c>
      <c r="Y88" s="48">
        <f t="shared" si="1"/>
        <v>43640</v>
      </c>
    </row>
    <row r="89" spans="1:25">
      <c r="A89">
        <v>0</v>
      </c>
      <c r="B89" s="43" t="s">
        <v>49</v>
      </c>
      <c r="C89" s="43" t="s">
        <v>29</v>
      </c>
      <c r="D89" s="43" t="s">
        <v>639</v>
      </c>
      <c r="E89" s="43">
        <v>44113</v>
      </c>
      <c r="F89" s="43">
        <v>0</v>
      </c>
      <c r="G89" s="43">
        <v>624198709</v>
      </c>
      <c r="H89" s="47">
        <v>43670</v>
      </c>
      <c r="I89" t="s">
        <v>1970</v>
      </c>
      <c r="J89" t="s">
        <v>1976</v>
      </c>
      <c r="K89" s="48">
        <v>43670</v>
      </c>
      <c r="L89" t="s">
        <v>640</v>
      </c>
      <c r="P89">
        <v>90000</v>
      </c>
      <c r="Q89">
        <v>431280000</v>
      </c>
      <c r="R89">
        <v>0</v>
      </c>
      <c r="S89">
        <v>0</v>
      </c>
      <c r="T89">
        <v>72671665</v>
      </c>
      <c r="U89">
        <v>20337968</v>
      </c>
      <c r="V89">
        <v>99909076</v>
      </c>
      <c r="W89">
        <v>624198709</v>
      </c>
      <c r="Y89" s="48">
        <f t="shared" si="1"/>
        <v>44035</v>
      </c>
    </row>
    <row r="90" spans="1:25">
      <c r="A90">
        <v>0</v>
      </c>
      <c r="B90" s="43" t="s">
        <v>641</v>
      </c>
      <c r="C90" s="43" t="s">
        <v>29</v>
      </c>
      <c r="D90" s="43" t="s">
        <v>627</v>
      </c>
      <c r="E90" s="43">
        <v>43105</v>
      </c>
      <c r="F90" s="43">
        <v>0</v>
      </c>
      <c r="G90" s="43">
        <v>341517867.99999875</v>
      </c>
      <c r="H90" s="47">
        <v>42509</v>
      </c>
      <c r="I90" t="s">
        <v>1972</v>
      </c>
      <c r="J90" t="s">
        <v>1971</v>
      </c>
      <c r="K90" s="48">
        <v>42509</v>
      </c>
      <c r="L90" t="s">
        <v>642</v>
      </c>
      <c r="P90">
        <v>15752.0197861619</v>
      </c>
      <c r="Q90">
        <v>256348369.99999875</v>
      </c>
      <c r="R90">
        <v>0</v>
      </c>
      <c r="S90">
        <v>0</v>
      </c>
      <c r="T90">
        <v>0</v>
      </c>
      <c r="U90">
        <v>26223521</v>
      </c>
      <c r="V90">
        <v>58945977</v>
      </c>
      <c r="W90">
        <v>341517867.99999875</v>
      </c>
      <c r="Y90" s="48">
        <f t="shared" si="1"/>
        <v>42874</v>
      </c>
    </row>
    <row r="91" spans="1:25">
      <c r="A91">
        <v>0</v>
      </c>
      <c r="B91" s="43" t="s">
        <v>643</v>
      </c>
      <c r="C91" s="43" t="s">
        <v>29</v>
      </c>
      <c r="D91" s="43" t="s">
        <v>627</v>
      </c>
      <c r="E91" s="43">
        <v>43105</v>
      </c>
      <c r="F91" s="43">
        <v>0</v>
      </c>
      <c r="G91" s="43">
        <v>1425851000.9999938</v>
      </c>
      <c r="H91" s="47">
        <v>42496</v>
      </c>
      <c r="I91" t="s">
        <v>1972</v>
      </c>
      <c r="J91" t="s">
        <v>1971</v>
      </c>
      <c r="K91" s="48">
        <v>42496</v>
      </c>
      <c r="L91" t="s">
        <v>644</v>
      </c>
      <c r="P91">
        <v>16964.196374809799</v>
      </c>
      <c r="Q91">
        <v>1093138885.9999938</v>
      </c>
      <c r="R91">
        <v>0</v>
      </c>
      <c r="S91">
        <v>0</v>
      </c>
      <c r="T91">
        <v>0</v>
      </c>
      <c r="U91">
        <v>127589679</v>
      </c>
      <c r="V91">
        <v>205122436</v>
      </c>
      <c r="W91">
        <v>1425851000.9999938</v>
      </c>
      <c r="Y91" s="48">
        <f t="shared" si="1"/>
        <v>42861</v>
      </c>
    </row>
    <row r="92" spans="1:25">
      <c r="A92">
        <v>0</v>
      </c>
      <c r="B92" s="43" t="s">
        <v>645</v>
      </c>
      <c r="C92" s="43" t="s">
        <v>29</v>
      </c>
      <c r="D92" s="43" t="s">
        <v>646</v>
      </c>
      <c r="E92" s="43">
        <v>43074</v>
      </c>
      <c r="F92" s="43">
        <v>0</v>
      </c>
      <c r="G92" s="43">
        <v>231744207.99999937</v>
      </c>
      <c r="H92" s="47">
        <v>42509</v>
      </c>
      <c r="I92" t="s">
        <v>1970</v>
      </c>
      <c r="J92" t="s">
        <v>1971</v>
      </c>
      <c r="K92" s="48">
        <v>42509</v>
      </c>
      <c r="L92" t="s">
        <v>647</v>
      </c>
      <c r="P92">
        <v>11251.836727325201</v>
      </c>
      <c r="Q92">
        <v>155815434.99999937</v>
      </c>
      <c r="R92">
        <v>0</v>
      </c>
      <c r="S92">
        <v>0</v>
      </c>
      <c r="T92">
        <v>0</v>
      </c>
      <c r="U92">
        <v>25779321</v>
      </c>
      <c r="V92">
        <v>50149452</v>
      </c>
      <c r="W92">
        <v>231744207.99999937</v>
      </c>
      <c r="Y92" s="48">
        <f t="shared" si="1"/>
        <v>42874</v>
      </c>
    </row>
    <row r="93" spans="1:25">
      <c r="A93">
        <v>0</v>
      </c>
      <c r="B93" s="43" t="s">
        <v>648</v>
      </c>
      <c r="C93" s="43" t="s">
        <v>29</v>
      </c>
      <c r="D93" s="43" t="s">
        <v>649</v>
      </c>
      <c r="E93" s="43">
        <v>43096</v>
      </c>
      <c r="F93" s="43">
        <v>0</v>
      </c>
      <c r="G93" s="43">
        <v>29062992</v>
      </c>
      <c r="H93" s="47">
        <v>42671</v>
      </c>
      <c r="I93" t="s">
        <v>1972</v>
      </c>
      <c r="J93" t="s">
        <v>1971</v>
      </c>
      <c r="K93" s="48">
        <v>42671</v>
      </c>
      <c r="L93" t="s">
        <v>650</v>
      </c>
      <c r="P93">
        <v>12227</v>
      </c>
      <c r="Q93">
        <v>17350113</v>
      </c>
      <c r="R93">
        <v>0</v>
      </c>
      <c r="S93">
        <v>0</v>
      </c>
      <c r="T93">
        <v>0</v>
      </c>
      <c r="U93">
        <v>838124</v>
      </c>
      <c r="V93">
        <v>10874755</v>
      </c>
      <c r="W93">
        <v>29062992</v>
      </c>
      <c r="Y93" s="48">
        <f t="shared" si="1"/>
        <v>43036</v>
      </c>
    </row>
    <row r="94" spans="1:25">
      <c r="A94">
        <v>0</v>
      </c>
      <c r="B94" s="43" t="s">
        <v>651</v>
      </c>
      <c r="C94" s="43" t="s">
        <v>29</v>
      </c>
      <c r="D94" s="43" t="s">
        <v>652</v>
      </c>
      <c r="E94" s="43">
        <v>43081</v>
      </c>
      <c r="F94" s="43">
        <v>0</v>
      </c>
      <c r="G94" s="43">
        <v>56623835</v>
      </c>
      <c r="H94" s="47">
        <v>42608</v>
      </c>
      <c r="I94" t="s">
        <v>1970</v>
      </c>
      <c r="J94" t="s">
        <v>1971</v>
      </c>
      <c r="K94" s="48">
        <v>42608</v>
      </c>
      <c r="L94" t="s">
        <v>653</v>
      </c>
      <c r="P94">
        <v>12227</v>
      </c>
      <c r="Q94">
        <v>46743821</v>
      </c>
      <c r="R94">
        <v>0</v>
      </c>
      <c r="S94">
        <v>0</v>
      </c>
      <c r="T94">
        <v>0</v>
      </c>
      <c r="U94">
        <v>12394800</v>
      </c>
      <c r="V94">
        <v>6434665</v>
      </c>
      <c r="W94">
        <v>65573286</v>
      </c>
      <c r="Y94" s="48">
        <f t="shared" si="1"/>
        <v>42973</v>
      </c>
    </row>
    <row r="95" spans="1:25">
      <c r="A95">
        <v>0</v>
      </c>
      <c r="B95" s="43" t="s">
        <v>654</v>
      </c>
      <c r="C95" s="43" t="s">
        <v>29</v>
      </c>
      <c r="D95" s="43" t="s">
        <v>655</v>
      </c>
      <c r="E95" s="43">
        <v>43081</v>
      </c>
      <c r="F95" s="43">
        <v>0</v>
      </c>
      <c r="G95" s="43">
        <v>67880196</v>
      </c>
      <c r="H95" s="47">
        <v>42524</v>
      </c>
      <c r="I95" t="s">
        <v>1970</v>
      </c>
      <c r="J95" t="s">
        <v>1971</v>
      </c>
      <c r="K95" s="48">
        <v>42524</v>
      </c>
      <c r="L95" t="s">
        <v>656</v>
      </c>
      <c r="P95">
        <v>12227</v>
      </c>
      <c r="Q95">
        <v>46694913</v>
      </c>
      <c r="R95">
        <v>0</v>
      </c>
      <c r="S95">
        <v>0</v>
      </c>
      <c r="T95">
        <v>0</v>
      </c>
      <c r="U95">
        <v>15207600</v>
      </c>
      <c r="V95">
        <v>5977683</v>
      </c>
      <c r="W95">
        <v>67880196</v>
      </c>
      <c r="Y95" s="48">
        <f t="shared" si="1"/>
        <v>42889</v>
      </c>
    </row>
    <row r="96" spans="1:25">
      <c r="A96">
        <v>0</v>
      </c>
      <c r="B96" s="43" t="s">
        <v>657</v>
      </c>
      <c r="C96" s="43" t="s">
        <v>29</v>
      </c>
      <c r="D96" s="43" t="s">
        <v>658</v>
      </c>
      <c r="E96" s="43">
        <v>43081</v>
      </c>
      <c r="F96" s="43">
        <v>0</v>
      </c>
      <c r="G96" s="43">
        <v>186135648</v>
      </c>
      <c r="H96" s="47">
        <v>42576</v>
      </c>
      <c r="I96" t="s">
        <v>1970</v>
      </c>
      <c r="J96" t="s">
        <v>1971</v>
      </c>
      <c r="K96" s="48">
        <v>42576</v>
      </c>
      <c r="L96" t="s">
        <v>659</v>
      </c>
      <c r="P96">
        <v>12227</v>
      </c>
      <c r="Q96">
        <v>126879579</v>
      </c>
      <c r="R96">
        <v>0</v>
      </c>
      <c r="S96">
        <v>0</v>
      </c>
      <c r="T96">
        <v>0</v>
      </c>
      <c r="U96">
        <v>20790596</v>
      </c>
      <c r="V96">
        <v>38465473</v>
      </c>
      <c r="W96">
        <v>186135648</v>
      </c>
      <c r="Y96" s="48">
        <f t="shared" si="1"/>
        <v>42941</v>
      </c>
    </row>
    <row r="97" spans="1:25">
      <c r="A97">
        <v>0</v>
      </c>
      <c r="B97" s="43" t="s">
        <v>660</v>
      </c>
      <c r="C97" s="43" t="s">
        <v>29</v>
      </c>
      <c r="D97" s="43" t="s">
        <v>661</v>
      </c>
      <c r="E97" s="43">
        <v>43032</v>
      </c>
      <c r="F97" s="43">
        <v>0</v>
      </c>
      <c r="G97" s="43">
        <v>33012042</v>
      </c>
      <c r="H97" s="47">
        <v>42608</v>
      </c>
      <c r="I97" t="s">
        <v>1972</v>
      </c>
      <c r="J97" t="s">
        <v>1971</v>
      </c>
      <c r="K97" s="48">
        <v>42608</v>
      </c>
      <c r="L97" t="s">
        <v>662</v>
      </c>
      <c r="P97">
        <v>14108</v>
      </c>
      <c r="Q97">
        <v>14728752</v>
      </c>
      <c r="R97">
        <v>0</v>
      </c>
      <c r="S97">
        <v>0</v>
      </c>
      <c r="T97">
        <v>0</v>
      </c>
      <c r="U97">
        <v>5236072</v>
      </c>
      <c r="V97">
        <v>13047218</v>
      </c>
      <c r="W97">
        <v>33012042</v>
      </c>
      <c r="Y97" s="48">
        <f t="shared" si="1"/>
        <v>42973</v>
      </c>
    </row>
    <row r="98" spans="1:25">
      <c r="A98">
        <v>0</v>
      </c>
      <c r="B98" s="43" t="s">
        <v>663</v>
      </c>
      <c r="C98" s="43" t="s">
        <v>29</v>
      </c>
      <c r="D98" s="43" t="s">
        <v>664</v>
      </c>
      <c r="E98" s="43">
        <v>43032</v>
      </c>
      <c r="F98" s="43">
        <v>0</v>
      </c>
      <c r="G98" s="43">
        <v>35929916</v>
      </c>
      <c r="H98" s="47">
        <v>42608</v>
      </c>
      <c r="I98" t="s">
        <v>1972</v>
      </c>
      <c r="J98" t="s">
        <v>1971</v>
      </c>
      <c r="K98" s="48">
        <v>42608</v>
      </c>
      <c r="L98" t="s">
        <v>665</v>
      </c>
      <c r="P98">
        <v>12227</v>
      </c>
      <c r="Q98">
        <v>26300277</v>
      </c>
      <c r="R98">
        <v>0</v>
      </c>
      <c r="S98">
        <v>0</v>
      </c>
      <c r="T98">
        <v>0</v>
      </c>
      <c r="U98">
        <v>6112832</v>
      </c>
      <c r="V98">
        <v>3516807</v>
      </c>
      <c r="W98">
        <v>35929916</v>
      </c>
      <c r="Y98" s="48">
        <f t="shared" si="1"/>
        <v>42973</v>
      </c>
    </row>
    <row r="99" spans="1:25">
      <c r="A99">
        <v>0</v>
      </c>
      <c r="B99" s="43" t="s">
        <v>666</v>
      </c>
      <c r="C99" s="43" t="s">
        <v>29</v>
      </c>
      <c r="D99" s="43" t="s">
        <v>627</v>
      </c>
      <c r="E99" s="43">
        <v>43105</v>
      </c>
      <c r="F99" s="43">
        <v>0</v>
      </c>
      <c r="G99" s="43">
        <v>724711145.99999976</v>
      </c>
      <c r="H99" s="47">
        <v>42509</v>
      </c>
      <c r="I99" t="s">
        <v>1972</v>
      </c>
      <c r="J99" t="s">
        <v>1971</v>
      </c>
      <c r="K99" s="48">
        <v>42509</v>
      </c>
      <c r="L99" t="s">
        <v>667</v>
      </c>
      <c r="P99">
        <v>16799.3848979346</v>
      </c>
      <c r="Q99">
        <v>557974769.99999976</v>
      </c>
      <c r="R99">
        <v>0</v>
      </c>
      <c r="S99">
        <v>0</v>
      </c>
      <c r="T99">
        <v>0</v>
      </c>
      <c r="U99">
        <v>54486622</v>
      </c>
      <c r="V99">
        <v>112249754</v>
      </c>
      <c r="W99">
        <v>724711145.99999976</v>
      </c>
      <c r="Y99" s="48">
        <f t="shared" si="1"/>
        <v>42874</v>
      </c>
    </row>
    <row r="100" spans="1:25">
      <c r="A100">
        <v>0</v>
      </c>
      <c r="B100" s="43" t="s">
        <v>668</v>
      </c>
      <c r="C100" s="43" t="s">
        <v>29</v>
      </c>
      <c r="D100" s="43" t="s">
        <v>669</v>
      </c>
      <c r="E100" s="43">
        <v>43001</v>
      </c>
      <c r="F100" s="43">
        <v>0</v>
      </c>
      <c r="G100" s="43">
        <v>120890003</v>
      </c>
      <c r="H100" s="47">
        <v>42496</v>
      </c>
      <c r="I100" t="s">
        <v>1972</v>
      </c>
      <c r="J100" t="s">
        <v>1971</v>
      </c>
      <c r="K100" s="48">
        <v>42496</v>
      </c>
      <c r="L100" t="s">
        <v>670</v>
      </c>
      <c r="P100">
        <v>17276</v>
      </c>
      <c r="Q100">
        <v>106178296</v>
      </c>
      <c r="R100">
        <v>0</v>
      </c>
      <c r="S100">
        <v>0</v>
      </c>
      <c r="T100">
        <v>0</v>
      </c>
      <c r="U100">
        <v>7659912</v>
      </c>
      <c r="V100">
        <v>7051795</v>
      </c>
      <c r="W100">
        <v>120890003</v>
      </c>
      <c r="Y100" s="48">
        <f t="shared" si="1"/>
        <v>42861</v>
      </c>
    </row>
    <row r="101" spans="1:25">
      <c r="A101">
        <v>0</v>
      </c>
      <c r="B101" s="43" t="s">
        <v>671</v>
      </c>
      <c r="C101" s="43" t="s">
        <v>29</v>
      </c>
      <c r="D101" s="43" t="s">
        <v>672</v>
      </c>
      <c r="E101" s="43">
        <v>43048</v>
      </c>
      <c r="F101" s="43">
        <v>0</v>
      </c>
      <c r="G101" s="43">
        <v>49355831</v>
      </c>
      <c r="H101" s="47">
        <v>42509</v>
      </c>
      <c r="I101" t="s">
        <v>1970</v>
      </c>
      <c r="J101" t="s">
        <v>1971</v>
      </c>
      <c r="K101" s="48">
        <v>42509</v>
      </c>
      <c r="L101" t="s">
        <v>673</v>
      </c>
      <c r="P101">
        <v>12227</v>
      </c>
      <c r="Q101">
        <v>38991903</v>
      </c>
      <c r="R101">
        <v>0</v>
      </c>
      <c r="S101">
        <v>0</v>
      </c>
      <c r="T101">
        <v>0</v>
      </c>
      <c r="U101">
        <v>9521592</v>
      </c>
      <c r="V101">
        <v>842336</v>
      </c>
      <c r="W101">
        <v>49355831</v>
      </c>
      <c r="Y101" s="48">
        <f t="shared" si="1"/>
        <v>42874</v>
      </c>
    </row>
    <row r="102" spans="1:25">
      <c r="A102">
        <v>0</v>
      </c>
      <c r="B102" s="43" t="s">
        <v>674</v>
      </c>
      <c r="C102" s="43" t="s">
        <v>29</v>
      </c>
      <c r="D102" s="43" t="s">
        <v>675</v>
      </c>
      <c r="E102" s="43">
        <v>43095</v>
      </c>
      <c r="F102" s="43">
        <v>0</v>
      </c>
      <c r="G102" s="43">
        <v>242435673</v>
      </c>
      <c r="H102" s="47">
        <v>42383</v>
      </c>
      <c r="I102" t="s">
        <v>1977</v>
      </c>
      <c r="J102" t="s">
        <v>1971</v>
      </c>
      <c r="K102" s="48">
        <v>42383</v>
      </c>
      <c r="L102" t="s">
        <v>676</v>
      </c>
      <c r="P102">
        <v>54054</v>
      </c>
      <c r="Q102">
        <v>93459366</v>
      </c>
      <c r="R102">
        <v>0</v>
      </c>
      <c r="S102">
        <v>0</v>
      </c>
      <c r="T102">
        <v>143640104</v>
      </c>
      <c r="U102">
        <v>1610400</v>
      </c>
      <c r="V102">
        <v>3725803</v>
      </c>
      <c r="W102">
        <v>242435673</v>
      </c>
      <c r="Y102" s="48">
        <f t="shared" si="1"/>
        <v>42748</v>
      </c>
    </row>
    <row r="103" spans="1:25">
      <c r="A103">
        <v>0</v>
      </c>
      <c r="B103" s="43" t="s">
        <v>677</v>
      </c>
      <c r="C103" s="43" t="s">
        <v>29</v>
      </c>
      <c r="D103" s="43" t="s">
        <v>678</v>
      </c>
      <c r="E103" s="43">
        <v>43095</v>
      </c>
      <c r="F103" s="43">
        <v>0</v>
      </c>
      <c r="G103" s="43">
        <v>21544041</v>
      </c>
      <c r="H103" s="47">
        <v>42383</v>
      </c>
      <c r="I103" t="s">
        <v>1972</v>
      </c>
      <c r="J103" t="s">
        <v>1971</v>
      </c>
      <c r="K103" s="48">
        <v>42383</v>
      </c>
      <c r="L103" t="s">
        <v>679</v>
      </c>
      <c r="P103">
        <v>40173</v>
      </c>
      <c r="Q103">
        <v>20729268</v>
      </c>
      <c r="R103">
        <v>0</v>
      </c>
      <c r="S103">
        <v>0</v>
      </c>
      <c r="T103">
        <v>0</v>
      </c>
      <c r="U103">
        <v>480900</v>
      </c>
      <c r="V103">
        <v>333873</v>
      </c>
      <c r="W103">
        <v>21544041</v>
      </c>
      <c r="Y103" s="48">
        <f t="shared" si="1"/>
        <v>42748</v>
      </c>
    </row>
    <row r="104" spans="1:25">
      <c r="A104">
        <v>0</v>
      </c>
      <c r="B104" s="43" t="s">
        <v>680</v>
      </c>
      <c r="C104" s="43" t="s">
        <v>29</v>
      </c>
      <c r="D104" s="43" t="s">
        <v>678</v>
      </c>
      <c r="E104" s="43">
        <v>43095</v>
      </c>
      <c r="F104" s="43">
        <v>0</v>
      </c>
      <c r="G104" s="43">
        <v>125003229</v>
      </c>
      <c r="H104" s="47">
        <v>42383</v>
      </c>
      <c r="I104" t="s">
        <v>1972</v>
      </c>
      <c r="J104" t="s">
        <v>1971</v>
      </c>
      <c r="K104" s="48">
        <v>42383</v>
      </c>
      <c r="L104" t="s">
        <v>681</v>
      </c>
      <c r="P104">
        <v>43043</v>
      </c>
      <c r="Q104">
        <v>118368250</v>
      </c>
      <c r="R104">
        <v>0</v>
      </c>
      <c r="S104">
        <v>0</v>
      </c>
      <c r="T104">
        <v>0</v>
      </c>
      <c r="U104">
        <v>3981700</v>
      </c>
      <c r="V104">
        <v>2653279</v>
      </c>
      <c r="W104">
        <v>125003229</v>
      </c>
      <c r="Y104" s="48">
        <f t="shared" si="1"/>
        <v>42748</v>
      </c>
    </row>
    <row r="105" spans="1:25">
      <c r="A105">
        <v>0</v>
      </c>
      <c r="B105" s="43" t="s">
        <v>682</v>
      </c>
      <c r="C105" s="43" t="s">
        <v>29</v>
      </c>
      <c r="D105" s="43" t="s">
        <v>450</v>
      </c>
      <c r="E105" s="43">
        <v>0</v>
      </c>
      <c r="F105" s="43">
        <v>0</v>
      </c>
      <c r="G105" s="43">
        <v>0</v>
      </c>
      <c r="H105" s="47">
        <v>0</v>
      </c>
      <c r="I105">
        <v>0</v>
      </c>
      <c r="J105">
        <v>0</v>
      </c>
      <c r="K105" s="48">
        <v>0</v>
      </c>
      <c r="P105">
        <v>0</v>
      </c>
      <c r="Q105">
        <v>0</v>
      </c>
      <c r="R105">
        <v>0</v>
      </c>
      <c r="S105">
        <v>0</v>
      </c>
      <c r="T105">
        <v>0</v>
      </c>
      <c r="U105">
        <v>0</v>
      </c>
      <c r="V105">
        <v>0</v>
      </c>
      <c r="W105">
        <v>0</v>
      </c>
      <c r="Y105" s="48">
        <f t="shared" si="1"/>
        <v>365</v>
      </c>
    </row>
    <row r="106" spans="1:25">
      <c r="A106">
        <v>0</v>
      </c>
      <c r="B106" s="43" t="s">
        <v>683</v>
      </c>
      <c r="C106" s="43" t="s">
        <v>29</v>
      </c>
      <c r="D106" s="43" t="s">
        <v>684</v>
      </c>
      <c r="E106" s="43">
        <v>43048</v>
      </c>
      <c r="F106" s="43">
        <v>0</v>
      </c>
      <c r="G106" s="43">
        <v>29123047</v>
      </c>
      <c r="H106" s="47">
        <v>42383</v>
      </c>
      <c r="I106" t="s">
        <v>1972</v>
      </c>
      <c r="J106" t="s">
        <v>1971</v>
      </c>
      <c r="K106" s="48">
        <v>42383</v>
      </c>
      <c r="L106" t="s">
        <v>685</v>
      </c>
      <c r="P106">
        <v>43043</v>
      </c>
      <c r="Q106">
        <v>26428402</v>
      </c>
      <c r="R106">
        <v>0</v>
      </c>
      <c r="S106">
        <v>0</v>
      </c>
      <c r="T106">
        <v>0</v>
      </c>
      <c r="U106">
        <v>1860900</v>
      </c>
      <c r="V106">
        <v>833745</v>
      </c>
      <c r="W106">
        <v>29123047</v>
      </c>
      <c r="Y106" s="48">
        <f t="shared" si="1"/>
        <v>42748</v>
      </c>
    </row>
    <row r="107" spans="1:25">
      <c r="A107">
        <v>0</v>
      </c>
      <c r="B107" s="43" t="s">
        <v>686</v>
      </c>
      <c r="C107" s="43" t="s">
        <v>29</v>
      </c>
      <c r="D107" s="43" t="s">
        <v>687</v>
      </c>
      <c r="E107" s="43">
        <v>43005</v>
      </c>
      <c r="F107" s="43">
        <v>0</v>
      </c>
      <c r="G107" s="43">
        <v>75194717</v>
      </c>
      <c r="H107" s="47">
        <v>42383</v>
      </c>
      <c r="I107" t="s">
        <v>1972</v>
      </c>
      <c r="J107" t="s">
        <v>1971</v>
      </c>
      <c r="K107" s="48">
        <v>42383</v>
      </c>
      <c r="L107" t="s">
        <v>688</v>
      </c>
      <c r="P107">
        <v>40173</v>
      </c>
      <c r="Q107">
        <v>60540711</v>
      </c>
      <c r="R107">
        <v>0</v>
      </c>
      <c r="S107">
        <v>0</v>
      </c>
      <c r="T107">
        <v>0</v>
      </c>
      <c r="U107">
        <v>7423840</v>
      </c>
      <c r="V107">
        <v>7230166</v>
      </c>
      <c r="W107">
        <v>75194717</v>
      </c>
      <c r="Y107" s="48">
        <f t="shared" si="1"/>
        <v>42748</v>
      </c>
    </row>
    <row r="108" spans="1:25">
      <c r="A108">
        <v>0</v>
      </c>
      <c r="B108" s="43" t="s">
        <v>689</v>
      </c>
      <c r="C108" s="43" t="s">
        <v>29</v>
      </c>
      <c r="D108" s="43" t="s">
        <v>690</v>
      </c>
      <c r="E108" s="43">
        <v>0</v>
      </c>
      <c r="F108" s="43">
        <v>0</v>
      </c>
      <c r="G108" s="43">
        <v>0</v>
      </c>
      <c r="H108" s="47">
        <v>0</v>
      </c>
      <c r="I108">
        <v>0</v>
      </c>
      <c r="J108">
        <v>0</v>
      </c>
      <c r="K108" s="48">
        <v>0</v>
      </c>
      <c r="P108">
        <v>0</v>
      </c>
      <c r="Q108">
        <v>0</v>
      </c>
      <c r="R108">
        <v>0</v>
      </c>
      <c r="S108">
        <v>0</v>
      </c>
      <c r="T108">
        <v>0</v>
      </c>
      <c r="U108">
        <v>0</v>
      </c>
      <c r="V108">
        <v>0</v>
      </c>
      <c r="W108">
        <v>0</v>
      </c>
      <c r="Y108" s="48">
        <f t="shared" si="1"/>
        <v>365</v>
      </c>
    </row>
    <row r="109" spans="1:25">
      <c r="A109">
        <v>0</v>
      </c>
      <c r="B109" s="43" t="s">
        <v>691</v>
      </c>
      <c r="C109" s="43" t="s">
        <v>29</v>
      </c>
      <c r="D109" s="43" t="s">
        <v>692</v>
      </c>
      <c r="E109" s="43">
        <v>0</v>
      </c>
      <c r="F109" s="43">
        <v>0</v>
      </c>
      <c r="G109" s="43">
        <v>0</v>
      </c>
      <c r="H109" s="47">
        <v>0</v>
      </c>
      <c r="I109">
        <v>0</v>
      </c>
      <c r="J109">
        <v>0</v>
      </c>
      <c r="K109" s="48">
        <v>0</v>
      </c>
      <c r="P109">
        <v>0</v>
      </c>
      <c r="Q109">
        <v>0</v>
      </c>
      <c r="R109">
        <v>0</v>
      </c>
      <c r="S109">
        <v>0</v>
      </c>
      <c r="T109">
        <v>0</v>
      </c>
      <c r="U109">
        <v>0</v>
      </c>
      <c r="V109">
        <v>0</v>
      </c>
      <c r="W109">
        <v>0</v>
      </c>
      <c r="Y109" s="48">
        <f t="shared" si="1"/>
        <v>365</v>
      </c>
    </row>
    <row r="110" spans="1:25">
      <c r="A110">
        <v>0</v>
      </c>
      <c r="B110" s="43" t="s">
        <v>693</v>
      </c>
      <c r="C110" s="43" t="s">
        <v>29</v>
      </c>
      <c r="D110" s="43" t="s">
        <v>694</v>
      </c>
      <c r="E110" s="43">
        <v>0</v>
      </c>
      <c r="F110" s="43">
        <v>0</v>
      </c>
      <c r="G110" s="43">
        <v>0</v>
      </c>
      <c r="H110" s="47">
        <v>0</v>
      </c>
      <c r="I110">
        <v>0</v>
      </c>
      <c r="J110">
        <v>0</v>
      </c>
      <c r="K110" s="48">
        <v>0</v>
      </c>
      <c r="P110">
        <v>0</v>
      </c>
      <c r="Q110">
        <v>0</v>
      </c>
      <c r="R110">
        <v>0</v>
      </c>
      <c r="S110">
        <v>0</v>
      </c>
      <c r="T110">
        <v>0</v>
      </c>
      <c r="U110">
        <v>0</v>
      </c>
      <c r="V110">
        <v>0</v>
      </c>
      <c r="W110">
        <v>0</v>
      </c>
      <c r="Y110" s="48">
        <f t="shared" si="1"/>
        <v>365</v>
      </c>
    </row>
    <row r="111" spans="1:25">
      <c r="A111">
        <v>0</v>
      </c>
      <c r="B111" s="43" t="s">
        <v>695</v>
      </c>
      <c r="C111" s="43" t="s">
        <v>29</v>
      </c>
      <c r="D111" s="43" t="s">
        <v>696</v>
      </c>
      <c r="E111" s="43">
        <v>43067</v>
      </c>
      <c r="F111" s="43">
        <v>0</v>
      </c>
      <c r="G111" s="43">
        <v>67811002</v>
      </c>
      <c r="H111" s="47">
        <v>42496</v>
      </c>
      <c r="I111" t="s">
        <v>1972</v>
      </c>
      <c r="J111" t="s">
        <v>1971</v>
      </c>
      <c r="K111" s="48">
        <v>42496</v>
      </c>
      <c r="L111" t="s">
        <v>697</v>
      </c>
      <c r="P111">
        <v>17276</v>
      </c>
      <c r="Q111">
        <v>45453156</v>
      </c>
      <c r="R111">
        <v>0</v>
      </c>
      <c r="S111">
        <v>0</v>
      </c>
      <c r="T111">
        <v>0</v>
      </c>
      <c r="U111">
        <v>3538113</v>
      </c>
      <c r="V111">
        <v>18819733</v>
      </c>
      <c r="W111">
        <v>67811002</v>
      </c>
      <c r="Y111" s="48">
        <f t="shared" si="1"/>
        <v>42861</v>
      </c>
    </row>
    <row r="112" spans="1:25">
      <c r="A112">
        <v>0</v>
      </c>
      <c r="B112" s="43" t="s">
        <v>698</v>
      </c>
      <c r="C112" s="43" t="s">
        <v>29</v>
      </c>
      <c r="D112" s="43" t="s">
        <v>699</v>
      </c>
      <c r="E112" s="43">
        <v>43055</v>
      </c>
      <c r="F112" s="43">
        <v>0</v>
      </c>
      <c r="G112" s="43">
        <v>69593148</v>
      </c>
      <c r="H112" s="47">
        <v>42496</v>
      </c>
      <c r="I112" t="s">
        <v>1972</v>
      </c>
      <c r="J112" t="s">
        <v>1971</v>
      </c>
      <c r="K112" s="48">
        <v>42496</v>
      </c>
      <c r="L112" t="s">
        <v>700</v>
      </c>
      <c r="P112">
        <v>17276</v>
      </c>
      <c r="Q112">
        <v>44140180</v>
      </c>
      <c r="R112">
        <v>0</v>
      </c>
      <c r="S112">
        <v>0</v>
      </c>
      <c r="T112">
        <v>0</v>
      </c>
      <c r="U112">
        <v>3589717</v>
      </c>
      <c r="V112">
        <v>21863251</v>
      </c>
      <c r="W112">
        <v>69593148</v>
      </c>
      <c r="Y112" s="48">
        <f t="shared" si="1"/>
        <v>42861</v>
      </c>
    </row>
    <row r="113" spans="1:25">
      <c r="A113">
        <v>0</v>
      </c>
      <c r="B113" s="43" t="s">
        <v>701</v>
      </c>
      <c r="C113" s="43" t="s">
        <v>29</v>
      </c>
      <c r="D113" s="43" t="s">
        <v>702</v>
      </c>
      <c r="E113" s="43">
        <v>0</v>
      </c>
      <c r="F113" s="43">
        <v>0</v>
      </c>
      <c r="G113" s="43">
        <v>0</v>
      </c>
      <c r="H113" s="47">
        <v>0</v>
      </c>
      <c r="I113">
        <v>0</v>
      </c>
      <c r="J113">
        <v>0</v>
      </c>
      <c r="K113" s="48">
        <v>0</v>
      </c>
      <c r="P113">
        <v>0</v>
      </c>
      <c r="Q113">
        <v>0</v>
      </c>
      <c r="R113">
        <v>0</v>
      </c>
      <c r="S113">
        <v>0</v>
      </c>
      <c r="T113">
        <v>0</v>
      </c>
      <c r="U113">
        <v>0</v>
      </c>
      <c r="V113">
        <v>0</v>
      </c>
      <c r="W113">
        <v>0</v>
      </c>
      <c r="Y113" s="48">
        <f t="shared" si="1"/>
        <v>365</v>
      </c>
    </row>
    <row r="114" spans="1:25">
      <c r="A114">
        <v>0</v>
      </c>
      <c r="B114" s="43" t="s">
        <v>703</v>
      </c>
      <c r="C114" s="43" t="s">
        <v>29</v>
      </c>
      <c r="D114" s="43" t="s">
        <v>704</v>
      </c>
      <c r="E114" s="43">
        <v>43622</v>
      </c>
      <c r="F114" s="43">
        <v>0</v>
      </c>
      <c r="G114" s="43">
        <v>397517579.99976492</v>
      </c>
      <c r="H114" s="47">
        <v>42496</v>
      </c>
      <c r="I114" t="s">
        <v>1972</v>
      </c>
      <c r="J114" t="s">
        <v>1971</v>
      </c>
      <c r="K114" s="48">
        <v>42496</v>
      </c>
      <c r="L114" t="s">
        <v>705</v>
      </c>
      <c r="P114">
        <v>23885.1552261</v>
      </c>
      <c r="Q114">
        <v>222346909.99976489</v>
      </c>
      <c r="R114">
        <v>0</v>
      </c>
      <c r="S114">
        <v>0</v>
      </c>
      <c r="T114">
        <v>0</v>
      </c>
      <c r="U114">
        <v>44028991</v>
      </c>
      <c r="V114">
        <v>131141679</v>
      </c>
      <c r="W114">
        <v>397517579.99976492</v>
      </c>
      <c r="Y114" s="48">
        <f t="shared" si="1"/>
        <v>42861</v>
      </c>
    </row>
    <row r="115" spans="1:25">
      <c r="A115">
        <v>0</v>
      </c>
      <c r="B115" s="43" t="s">
        <v>706</v>
      </c>
      <c r="C115" s="43" t="s">
        <v>29</v>
      </c>
      <c r="D115" s="43" t="s">
        <v>707</v>
      </c>
      <c r="E115" s="43">
        <v>0</v>
      </c>
      <c r="F115" s="43">
        <v>0</v>
      </c>
      <c r="G115" s="43">
        <v>0</v>
      </c>
      <c r="H115" s="47">
        <v>0</v>
      </c>
      <c r="I115">
        <v>0</v>
      </c>
      <c r="J115">
        <v>0</v>
      </c>
      <c r="K115" s="48">
        <v>0</v>
      </c>
      <c r="P115">
        <v>0</v>
      </c>
      <c r="Q115">
        <v>0</v>
      </c>
      <c r="R115">
        <v>0</v>
      </c>
      <c r="S115">
        <v>0</v>
      </c>
      <c r="T115">
        <v>0</v>
      </c>
      <c r="U115">
        <v>0</v>
      </c>
      <c r="V115">
        <v>0</v>
      </c>
      <c r="W115">
        <v>0</v>
      </c>
      <c r="Y115" s="48">
        <f t="shared" si="1"/>
        <v>365</v>
      </c>
    </row>
    <row r="116" spans="1:25">
      <c r="A116">
        <v>0</v>
      </c>
      <c r="B116" s="43" t="s">
        <v>708</v>
      </c>
      <c r="C116" s="43" t="s">
        <v>29</v>
      </c>
      <c r="D116" s="43" t="s">
        <v>709</v>
      </c>
      <c r="E116" s="43">
        <v>0</v>
      </c>
      <c r="F116" s="43">
        <v>0</v>
      </c>
      <c r="G116" s="43">
        <v>0</v>
      </c>
      <c r="H116" s="47">
        <v>0</v>
      </c>
      <c r="I116">
        <v>0</v>
      </c>
      <c r="J116">
        <v>0</v>
      </c>
      <c r="K116" s="48">
        <v>0</v>
      </c>
      <c r="P116">
        <v>0</v>
      </c>
      <c r="Q116">
        <v>0</v>
      </c>
      <c r="R116">
        <v>0</v>
      </c>
      <c r="S116">
        <v>0</v>
      </c>
      <c r="T116">
        <v>0</v>
      </c>
      <c r="U116">
        <v>0</v>
      </c>
      <c r="V116">
        <v>0</v>
      </c>
      <c r="W116">
        <v>0</v>
      </c>
      <c r="Y116" s="48">
        <f t="shared" si="1"/>
        <v>365</v>
      </c>
    </row>
    <row r="117" spans="1:25">
      <c r="A117">
        <v>0</v>
      </c>
      <c r="B117" s="43" t="s">
        <v>710</v>
      </c>
      <c r="C117" s="43" t="s">
        <v>29</v>
      </c>
      <c r="D117" s="43" t="s">
        <v>711</v>
      </c>
      <c r="E117" s="43">
        <v>43606</v>
      </c>
      <c r="F117" s="43">
        <v>0</v>
      </c>
      <c r="G117" s="43">
        <v>91403159</v>
      </c>
      <c r="H117" s="47">
        <v>43200</v>
      </c>
      <c r="I117" t="s">
        <v>1972</v>
      </c>
      <c r="J117" t="s">
        <v>1971</v>
      </c>
      <c r="K117" s="48">
        <v>43200</v>
      </c>
      <c r="L117" t="s">
        <v>712</v>
      </c>
      <c r="P117">
        <v>15781</v>
      </c>
      <c r="Q117">
        <v>77295338</v>
      </c>
      <c r="R117">
        <v>0</v>
      </c>
      <c r="S117">
        <v>0</v>
      </c>
      <c r="T117">
        <v>0</v>
      </c>
      <c r="U117">
        <v>6417684</v>
      </c>
      <c r="V117">
        <v>7690137</v>
      </c>
      <c r="W117">
        <v>91403159</v>
      </c>
      <c r="Y117" s="48">
        <f t="shared" si="1"/>
        <v>43565</v>
      </c>
    </row>
    <row r="118" spans="1:25">
      <c r="A118">
        <v>0</v>
      </c>
      <c r="B118" s="43" t="s">
        <v>713</v>
      </c>
      <c r="C118" s="43" t="s">
        <v>29</v>
      </c>
      <c r="D118" s="43" t="s">
        <v>714</v>
      </c>
      <c r="E118" s="43">
        <v>42969</v>
      </c>
      <c r="F118" s="43">
        <v>0</v>
      </c>
      <c r="G118" s="43">
        <v>77665964</v>
      </c>
      <c r="H118" s="47">
        <v>42524</v>
      </c>
      <c r="I118" t="s">
        <v>1970</v>
      </c>
      <c r="J118" t="s">
        <v>1971</v>
      </c>
      <c r="K118" s="48">
        <v>42524</v>
      </c>
      <c r="L118" t="s">
        <v>715</v>
      </c>
      <c r="P118">
        <v>12227</v>
      </c>
      <c r="Q118">
        <v>68764648</v>
      </c>
      <c r="R118">
        <v>0</v>
      </c>
      <c r="S118">
        <v>0</v>
      </c>
      <c r="T118">
        <v>0</v>
      </c>
      <c r="U118">
        <v>4321336</v>
      </c>
      <c r="V118">
        <v>4579980</v>
      </c>
      <c r="W118">
        <v>77665964</v>
      </c>
      <c r="Y118" s="48">
        <f t="shared" si="1"/>
        <v>42889</v>
      </c>
    </row>
    <row r="119" spans="1:25">
      <c r="A119">
        <v>0</v>
      </c>
      <c r="B119" s="43" t="s">
        <v>716</v>
      </c>
      <c r="C119" s="43" t="s">
        <v>29</v>
      </c>
      <c r="D119" s="43" t="s">
        <v>717</v>
      </c>
      <c r="E119" s="43">
        <v>42916</v>
      </c>
      <c r="F119" s="43">
        <v>0</v>
      </c>
      <c r="G119" s="43">
        <v>17488414</v>
      </c>
      <c r="H119" s="47">
        <v>42509</v>
      </c>
      <c r="I119" t="s">
        <v>1972</v>
      </c>
      <c r="J119" t="s">
        <v>1971</v>
      </c>
      <c r="K119" s="48">
        <v>42509</v>
      </c>
      <c r="L119" t="s">
        <v>718</v>
      </c>
      <c r="P119">
        <v>17276</v>
      </c>
      <c r="Q119">
        <v>16083956</v>
      </c>
      <c r="R119">
        <v>0</v>
      </c>
      <c r="S119">
        <v>0</v>
      </c>
      <c r="T119">
        <v>0</v>
      </c>
      <c r="U119">
        <v>5100882</v>
      </c>
      <c r="V119">
        <v>6885925</v>
      </c>
      <c r="W119">
        <v>28070763</v>
      </c>
      <c r="Y119" s="48">
        <f t="shared" si="1"/>
        <v>42874</v>
      </c>
    </row>
    <row r="120" spans="1:25">
      <c r="A120">
        <v>0</v>
      </c>
      <c r="B120" s="43" t="s">
        <v>719</v>
      </c>
      <c r="C120" s="43" t="s">
        <v>29</v>
      </c>
      <c r="D120" s="43" t="s">
        <v>720</v>
      </c>
      <c r="E120" s="43">
        <v>43069</v>
      </c>
      <c r="F120" s="43">
        <v>0</v>
      </c>
      <c r="G120" s="43">
        <v>2054523</v>
      </c>
      <c r="H120" s="47">
        <v>42423</v>
      </c>
      <c r="I120" t="s">
        <v>1972</v>
      </c>
      <c r="J120" t="s">
        <v>1971</v>
      </c>
      <c r="K120" s="48">
        <v>42423</v>
      </c>
      <c r="L120" t="s">
        <v>721</v>
      </c>
      <c r="P120">
        <v>18604</v>
      </c>
      <c r="Q120">
        <v>1692964</v>
      </c>
      <c r="R120">
        <v>0</v>
      </c>
      <c r="S120">
        <v>0</v>
      </c>
      <c r="T120">
        <v>0</v>
      </c>
      <c r="U120">
        <v>218436</v>
      </c>
      <c r="V120">
        <v>143123</v>
      </c>
      <c r="W120">
        <v>2054523</v>
      </c>
      <c r="Y120" s="48">
        <f t="shared" si="1"/>
        <v>42788</v>
      </c>
    </row>
    <row r="121" spans="1:25">
      <c r="A121">
        <v>0</v>
      </c>
      <c r="B121" s="43" t="s">
        <v>722</v>
      </c>
      <c r="C121" s="43" t="s">
        <v>29</v>
      </c>
      <c r="D121" s="43" t="s">
        <v>723</v>
      </c>
      <c r="E121" s="43">
        <v>43069</v>
      </c>
      <c r="F121" s="43">
        <v>0</v>
      </c>
      <c r="G121" s="43">
        <v>561009494</v>
      </c>
      <c r="H121" s="47">
        <v>42671</v>
      </c>
      <c r="I121" t="s">
        <v>1972</v>
      </c>
      <c r="J121" t="s">
        <v>1971</v>
      </c>
      <c r="K121" s="48">
        <v>42671</v>
      </c>
      <c r="L121" t="s">
        <v>724</v>
      </c>
      <c r="P121">
        <v>27906</v>
      </c>
      <c r="Q121">
        <v>86313258</v>
      </c>
      <c r="R121">
        <v>0</v>
      </c>
      <c r="S121">
        <v>0</v>
      </c>
      <c r="T121">
        <v>428486688</v>
      </c>
      <c r="U121">
        <v>4426300</v>
      </c>
      <c r="V121">
        <v>41783248</v>
      </c>
      <c r="W121">
        <v>561009494</v>
      </c>
      <c r="Y121" s="48">
        <f t="shared" si="1"/>
        <v>43036</v>
      </c>
    </row>
    <row r="122" spans="1:25">
      <c r="A122">
        <v>0</v>
      </c>
      <c r="B122" s="43" t="s">
        <v>41</v>
      </c>
      <c r="C122" s="43" t="s">
        <v>29</v>
      </c>
      <c r="D122" s="43" t="s">
        <v>725</v>
      </c>
      <c r="E122" s="43">
        <v>43811</v>
      </c>
      <c r="F122" s="43">
        <v>0</v>
      </c>
      <c r="G122" s="43">
        <v>553595825</v>
      </c>
      <c r="H122" s="47">
        <v>43374</v>
      </c>
      <c r="I122" t="s">
        <v>1972</v>
      </c>
      <c r="J122" t="s">
        <v>1971</v>
      </c>
      <c r="K122" s="48">
        <v>43374</v>
      </c>
      <c r="L122" t="s">
        <v>726</v>
      </c>
      <c r="P122">
        <v>18213</v>
      </c>
      <c r="Q122">
        <v>286053378</v>
      </c>
      <c r="R122">
        <v>0</v>
      </c>
      <c r="S122">
        <v>0</v>
      </c>
      <c r="T122">
        <v>0</v>
      </c>
      <c r="U122">
        <v>56203633</v>
      </c>
      <c r="V122">
        <v>139317714</v>
      </c>
      <c r="W122">
        <v>481574725</v>
      </c>
      <c r="Y122" s="48">
        <f t="shared" si="1"/>
        <v>43739</v>
      </c>
    </row>
    <row r="123" spans="1:25">
      <c r="A123">
        <v>0</v>
      </c>
      <c r="B123" s="43" t="s">
        <v>727</v>
      </c>
      <c r="C123" s="43" t="s">
        <v>29</v>
      </c>
      <c r="D123" s="43" t="s">
        <v>728</v>
      </c>
      <c r="E123" s="43">
        <v>42938</v>
      </c>
      <c r="F123" s="43">
        <v>0</v>
      </c>
      <c r="G123" s="43">
        <v>14367376</v>
      </c>
      <c r="H123" s="47">
        <v>42524</v>
      </c>
      <c r="I123" t="s">
        <v>1972</v>
      </c>
      <c r="J123" t="s">
        <v>1971</v>
      </c>
      <c r="K123" s="48">
        <v>42524</v>
      </c>
      <c r="L123" t="s">
        <v>729</v>
      </c>
      <c r="P123">
        <v>75800</v>
      </c>
      <c r="Q123">
        <v>10687800</v>
      </c>
      <c r="R123">
        <v>0</v>
      </c>
      <c r="S123">
        <v>0</v>
      </c>
      <c r="T123">
        <v>0</v>
      </c>
      <c r="U123">
        <v>2729360</v>
      </c>
      <c r="V123">
        <v>950216</v>
      </c>
      <c r="W123">
        <v>14367376</v>
      </c>
      <c r="Y123" s="48">
        <f t="shared" si="1"/>
        <v>42889</v>
      </c>
    </row>
    <row r="124" spans="1:25">
      <c r="A124">
        <v>0</v>
      </c>
      <c r="B124" s="43" t="s">
        <v>730</v>
      </c>
      <c r="C124" s="43" t="s">
        <v>29</v>
      </c>
      <c r="D124" s="43" t="s">
        <v>731</v>
      </c>
      <c r="E124" s="43">
        <v>43063</v>
      </c>
      <c r="F124" s="43">
        <v>0</v>
      </c>
      <c r="G124" s="43">
        <v>11929590</v>
      </c>
      <c r="H124" s="47">
        <v>42524</v>
      </c>
      <c r="I124" t="s">
        <v>1972</v>
      </c>
      <c r="J124" t="s">
        <v>1971</v>
      </c>
      <c r="K124" s="48">
        <v>42524</v>
      </c>
      <c r="L124" t="s">
        <v>732</v>
      </c>
      <c r="P124">
        <v>75800</v>
      </c>
      <c r="Q124">
        <v>8717000</v>
      </c>
      <c r="R124">
        <v>0</v>
      </c>
      <c r="S124">
        <v>0</v>
      </c>
      <c r="T124">
        <v>0</v>
      </c>
      <c r="U124">
        <v>2381150</v>
      </c>
      <c r="V124">
        <v>831440</v>
      </c>
      <c r="W124">
        <v>11929590</v>
      </c>
      <c r="Y124" s="48">
        <f t="shared" si="1"/>
        <v>42889</v>
      </c>
    </row>
    <row r="125" spans="1:25">
      <c r="A125">
        <v>0</v>
      </c>
      <c r="B125" s="43" t="s">
        <v>733</v>
      </c>
      <c r="C125" s="43" t="s">
        <v>29</v>
      </c>
      <c r="D125" s="43" t="s">
        <v>734</v>
      </c>
      <c r="E125" s="43">
        <v>43028</v>
      </c>
      <c r="F125" s="43">
        <v>0</v>
      </c>
      <c r="G125" s="43">
        <v>163774207</v>
      </c>
      <c r="H125" s="47">
        <v>42551</v>
      </c>
      <c r="I125" t="s">
        <v>1972</v>
      </c>
      <c r="J125" t="s">
        <v>1971</v>
      </c>
      <c r="K125" s="48">
        <v>42551</v>
      </c>
      <c r="L125" t="s">
        <v>735</v>
      </c>
      <c r="P125">
        <v>78326</v>
      </c>
      <c r="Q125">
        <v>62660800</v>
      </c>
      <c r="R125">
        <v>78326</v>
      </c>
      <c r="S125">
        <v>13237094</v>
      </c>
      <c r="T125">
        <v>68959386</v>
      </c>
      <c r="U125">
        <v>6042000</v>
      </c>
      <c r="V125">
        <v>12112021</v>
      </c>
      <c r="W125">
        <v>163011301</v>
      </c>
      <c r="Y125" s="48">
        <f t="shared" si="1"/>
        <v>42916</v>
      </c>
    </row>
    <row r="126" spans="1:25">
      <c r="A126">
        <v>0</v>
      </c>
      <c r="B126" s="43" t="s">
        <v>736</v>
      </c>
      <c r="C126" s="43" t="s">
        <v>29</v>
      </c>
      <c r="D126" s="43" t="s">
        <v>737</v>
      </c>
      <c r="E126" s="43">
        <v>43213</v>
      </c>
      <c r="F126" s="43">
        <v>0</v>
      </c>
      <c r="G126" s="43">
        <v>59849693</v>
      </c>
      <c r="H126" s="47">
        <v>42524</v>
      </c>
      <c r="I126" t="s">
        <v>1972</v>
      </c>
      <c r="J126" t="s">
        <v>1971</v>
      </c>
      <c r="K126" s="48">
        <v>42524</v>
      </c>
      <c r="L126" t="s">
        <v>738</v>
      </c>
      <c r="P126">
        <v>75800</v>
      </c>
      <c r="Q126">
        <v>20920800</v>
      </c>
      <c r="R126">
        <v>0</v>
      </c>
      <c r="S126">
        <v>0</v>
      </c>
      <c r="T126">
        <v>0</v>
      </c>
      <c r="U126">
        <v>2016320</v>
      </c>
      <c r="V126">
        <v>43776098</v>
      </c>
      <c r="W126">
        <v>66713218</v>
      </c>
      <c r="Y126" s="48">
        <f t="shared" si="1"/>
        <v>42889</v>
      </c>
    </row>
    <row r="127" spans="1:25">
      <c r="A127">
        <v>0</v>
      </c>
      <c r="B127" s="43" t="s">
        <v>739</v>
      </c>
      <c r="C127" s="43" t="s">
        <v>29</v>
      </c>
      <c r="D127" s="43" t="s">
        <v>740</v>
      </c>
      <c r="E127" s="43">
        <v>43041</v>
      </c>
      <c r="F127" s="43">
        <v>0</v>
      </c>
      <c r="G127" s="43">
        <v>27765092</v>
      </c>
      <c r="H127" s="47">
        <v>42524</v>
      </c>
      <c r="I127" t="s">
        <v>1972</v>
      </c>
      <c r="J127" t="s">
        <v>1971</v>
      </c>
      <c r="K127" s="48">
        <v>42524</v>
      </c>
      <c r="L127" t="s">
        <v>741</v>
      </c>
      <c r="P127">
        <v>78326</v>
      </c>
      <c r="Q127">
        <v>25220972</v>
      </c>
      <c r="R127">
        <v>0</v>
      </c>
      <c r="S127">
        <v>0</v>
      </c>
      <c r="T127">
        <v>0</v>
      </c>
      <c r="U127">
        <v>2544120</v>
      </c>
      <c r="V127">
        <v>0</v>
      </c>
      <c r="W127">
        <v>27765092</v>
      </c>
      <c r="Y127" s="48">
        <f t="shared" si="1"/>
        <v>42889</v>
      </c>
    </row>
    <row r="128" spans="1:25">
      <c r="A128">
        <v>0</v>
      </c>
      <c r="B128" s="43" t="s">
        <v>742</v>
      </c>
      <c r="C128" s="43" t="s">
        <v>29</v>
      </c>
      <c r="D128" s="43" t="s">
        <v>743</v>
      </c>
      <c r="E128" s="43">
        <v>42969</v>
      </c>
      <c r="F128" s="43">
        <v>0</v>
      </c>
      <c r="G128" s="43">
        <v>28584835</v>
      </c>
      <c r="H128" s="47">
        <v>42509</v>
      </c>
      <c r="I128" t="s">
        <v>1972</v>
      </c>
      <c r="J128" t="s">
        <v>1971</v>
      </c>
      <c r="K128" s="48">
        <v>42509</v>
      </c>
      <c r="L128" t="s">
        <v>744</v>
      </c>
      <c r="P128">
        <v>19933</v>
      </c>
      <c r="Q128">
        <v>19215412</v>
      </c>
      <c r="R128">
        <v>0</v>
      </c>
      <c r="S128">
        <v>0</v>
      </c>
      <c r="T128">
        <v>0</v>
      </c>
      <c r="U128">
        <v>5389460</v>
      </c>
      <c r="V128">
        <v>5139171</v>
      </c>
      <c r="W128">
        <v>29744043</v>
      </c>
      <c r="Y128" s="48">
        <f t="shared" si="1"/>
        <v>42874</v>
      </c>
    </row>
    <row r="129" spans="1:25">
      <c r="A129">
        <v>0</v>
      </c>
      <c r="B129" s="43" t="s">
        <v>745</v>
      </c>
      <c r="C129" s="43" t="s">
        <v>29</v>
      </c>
      <c r="D129" s="43" t="s">
        <v>746</v>
      </c>
      <c r="E129" s="43">
        <v>43067</v>
      </c>
      <c r="F129" s="43">
        <v>0</v>
      </c>
      <c r="G129" s="43">
        <v>287426136</v>
      </c>
      <c r="H129" s="47">
        <v>42576</v>
      </c>
      <c r="I129" t="s">
        <v>1972</v>
      </c>
      <c r="J129" t="s">
        <v>1971</v>
      </c>
      <c r="K129" s="48">
        <v>42576</v>
      </c>
      <c r="L129" t="s">
        <v>747</v>
      </c>
      <c r="P129">
        <v>85906</v>
      </c>
      <c r="Q129">
        <v>36853674</v>
      </c>
      <c r="R129">
        <v>85906</v>
      </c>
      <c r="S129">
        <v>17095294</v>
      </c>
      <c r="T129">
        <v>200170080</v>
      </c>
      <c r="U129">
        <v>6782600</v>
      </c>
      <c r="V129">
        <v>26524488</v>
      </c>
      <c r="W129">
        <v>287426136</v>
      </c>
      <c r="Y129" s="48">
        <f t="shared" si="1"/>
        <v>42941</v>
      </c>
    </row>
    <row r="130" spans="1:25">
      <c r="A130">
        <v>0</v>
      </c>
      <c r="B130" s="43" t="s">
        <v>748</v>
      </c>
      <c r="C130" s="43" t="s">
        <v>29</v>
      </c>
      <c r="D130" s="43" t="s">
        <v>749</v>
      </c>
      <c r="E130" s="43">
        <v>43165</v>
      </c>
      <c r="F130" s="43">
        <v>0</v>
      </c>
      <c r="G130" s="43">
        <v>158331157</v>
      </c>
      <c r="H130" s="47">
        <v>42242</v>
      </c>
      <c r="I130" t="s">
        <v>1972</v>
      </c>
      <c r="J130" t="s">
        <v>1971</v>
      </c>
      <c r="K130" s="48">
        <v>42242</v>
      </c>
      <c r="L130" t="s">
        <v>750</v>
      </c>
      <c r="P130">
        <v>85906</v>
      </c>
      <c r="Q130">
        <v>51371788</v>
      </c>
      <c r="R130">
        <v>0</v>
      </c>
      <c r="S130">
        <v>0</v>
      </c>
      <c r="T130">
        <v>96679557</v>
      </c>
      <c r="U130">
        <v>2656000</v>
      </c>
      <c r="V130">
        <v>7623812</v>
      </c>
      <c r="W130">
        <v>158331157</v>
      </c>
      <c r="Y130" s="48">
        <f t="shared" si="1"/>
        <v>42607</v>
      </c>
    </row>
    <row r="131" spans="1:25">
      <c r="A131">
        <v>0</v>
      </c>
      <c r="B131" s="43" t="s">
        <v>751</v>
      </c>
      <c r="C131" s="43" t="s">
        <v>29</v>
      </c>
      <c r="D131" s="43" t="s">
        <v>752</v>
      </c>
      <c r="E131" s="43">
        <v>43378</v>
      </c>
      <c r="F131" s="43">
        <v>0</v>
      </c>
      <c r="G131" s="43">
        <v>314510421</v>
      </c>
      <c r="H131" s="47">
        <v>42608</v>
      </c>
      <c r="I131" t="s">
        <v>1972</v>
      </c>
      <c r="J131" t="s">
        <v>1971</v>
      </c>
      <c r="K131" s="48">
        <v>42608</v>
      </c>
      <c r="L131" t="s">
        <v>753</v>
      </c>
      <c r="P131">
        <v>85906</v>
      </c>
      <c r="Q131">
        <v>61852320</v>
      </c>
      <c r="R131">
        <v>0</v>
      </c>
      <c r="S131">
        <v>0</v>
      </c>
      <c r="T131">
        <v>210172434</v>
      </c>
      <c r="U131">
        <v>9346000</v>
      </c>
      <c r="V131">
        <v>33139667</v>
      </c>
      <c r="W131">
        <v>314510421</v>
      </c>
      <c r="Y131" s="48">
        <f t="shared" si="1"/>
        <v>42973</v>
      </c>
    </row>
    <row r="132" spans="1:25">
      <c r="A132">
        <v>0</v>
      </c>
      <c r="B132" s="43" t="s">
        <v>60</v>
      </c>
      <c r="C132" s="43" t="s">
        <v>29</v>
      </c>
      <c r="D132" s="43" t="s">
        <v>754</v>
      </c>
      <c r="E132" s="43">
        <v>43769</v>
      </c>
      <c r="F132" s="43">
        <v>0</v>
      </c>
      <c r="G132" s="43">
        <v>24410037.999999993</v>
      </c>
      <c r="H132" s="47">
        <v>43396</v>
      </c>
      <c r="I132" t="s">
        <v>1972</v>
      </c>
      <c r="J132" t="s">
        <v>1971</v>
      </c>
      <c r="K132" s="48">
        <v>43396</v>
      </c>
      <c r="L132" t="s">
        <v>755</v>
      </c>
      <c r="P132">
        <v>85610.056074766297</v>
      </c>
      <c r="Q132">
        <v>9160275.9999999944</v>
      </c>
      <c r="R132">
        <v>0</v>
      </c>
      <c r="S132">
        <v>0</v>
      </c>
      <c r="T132">
        <v>0</v>
      </c>
      <c r="U132">
        <v>0</v>
      </c>
      <c r="V132">
        <v>749762</v>
      </c>
      <c r="W132">
        <v>9910037.9999999944</v>
      </c>
      <c r="Y132" s="48">
        <f t="shared" si="1"/>
        <v>43761</v>
      </c>
    </row>
    <row r="133" spans="1:25">
      <c r="A133">
        <v>0</v>
      </c>
      <c r="B133" s="43" t="s">
        <v>756</v>
      </c>
      <c r="C133" s="43" t="s">
        <v>29</v>
      </c>
      <c r="D133" s="43" t="s">
        <v>757</v>
      </c>
      <c r="E133" s="43">
        <v>43056</v>
      </c>
      <c r="F133" s="43">
        <v>0</v>
      </c>
      <c r="G133" s="43">
        <v>226769682</v>
      </c>
      <c r="H133" s="47">
        <v>42608</v>
      </c>
      <c r="I133" t="s">
        <v>1972</v>
      </c>
      <c r="J133" t="s">
        <v>1971</v>
      </c>
      <c r="K133" s="48">
        <v>42608</v>
      </c>
      <c r="L133" t="s">
        <v>758</v>
      </c>
      <c r="P133">
        <v>85906</v>
      </c>
      <c r="Q133">
        <v>24912740</v>
      </c>
      <c r="R133">
        <v>85906</v>
      </c>
      <c r="S133">
        <v>12885900</v>
      </c>
      <c r="T133">
        <v>211091205</v>
      </c>
      <c r="U133">
        <v>4100200</v>
      </c>
      <c r="V133">
        <v>6335992</v>
      </c>
      <c r="W133">
        <v>259326037</v>
      </c>
      <c r="Y133" s="48">
        <f t="shared" si="1"/>
        <v>42973</v>
      </c>
    </row>
    <row r="134" spans="1:25">
      <c r="A134">
        <v>0</v>
      </c>
      <c r="B134" s="43" t="s">
        <v>64</v>
      </c>
      <c r="C134" s="43" t="s">
        <v>29</v>
      </c>
      <c r="D134" s="43" t="s">
        <v>759</v>
      </c>
      <c r="E134" s="43">
        <v>43713</v>
      </c>
      <c r="F134" s="43">
        <v>0</v>
      </c>
      <c r="G134" s="43">
        <v>105752606</v>
      </c>
      <c r="H134" s="47">
        <v>43252</v>
      </c>
      <c r="I134" t="s">
        <v>1972</v>
      </c>
      <c r="J134" t="s">
        <v>1971</v>
      </c>
      <c r="K134" s="48">
        <v>43252</v>
      </c>
      <c r="L134" t="s">
        <v>760</v>
      </c>
      <c r="P134">
        <v>90000</v>
      </c>
      <c r="Q134">
        <v>9000000</v>
      </c>
      <c r="R134">
        <v>0</v>
      </c>
      <c r="S134">
        <v>0</v>
      </c>
      <c r="T134">
        <v>71267850</v>
      </c>
      <c r="U134">
        <v>0</v>
      </c>
      <c r="V134">
        <v>13372756</v>
      </c>
      <c r="W134">
        <v>93640606</v>
      </c>
      <c r="Y134" s="48">
        <f t="shared" ref="Y134:Y197" si="2">+K134+365</f>
        <v>43617</v>
      </c>
    </row>
    <row r="135" spans="1:25">
      <c r="A135">
        <v>0</v>
      </c>
      <c r="B135" s="43" t="s">
        <v>62</v>
      </c>
      <c r="C135" s="43" t="s">
        <v>29</v>
      </c>
      <c r="D135" s="43" t="s">
        <v>759</v>
      </c>
      <c r="E135" s="43">
        <v>43663</v>
      </c>
      <c r="F135" s="43">
        <v>0</v>
      </c>
      <c r="G135" s="43">
        <v>13279710</v>
      </c>
      <c r="H135" s="47">
        <v>43252</v>
      </c>
      <c r="I135" t="s">
        <v>1972</v>
      </c>
      <c r="J135" t="s">
        <v>1971</v>
      </c>
      <c r="K135" s="48">
        <v>43252</v>
      </c>
      <c r="L135" t="s">
        <v>761</v>
      </c>
      <c r="P135">
        <v>90000</v>
      </c>
      <c r="Q135">
        <v>6300000</v>
      </c>
      <c r="R135">
        <v>0</v>
      </c>
      <c r="S135">
        <v>0</v>
      </c>
      <c r="T135">
        <v>0</v>
      </c>
      <c r="U135">
        <v>0</v>
      </c>
      <c r="V135">
        <v>6979710</v>
      </c>
      <c r="W135">
        <v>13279710</v>
      </c>
      <c r="Y135" s="48">
        <f t="shared" si="2"/>
        <v>43617</v>
      </c>
    </row>
    <row r="136" spans="1:25">
      <c r="A136">
        <v>0</v>
      </c>
      <c r="B136" s="43" t="s">
        <v>762</v>
      </c>
      <c r="C136" s="43" t="s">
        <v>29</v>
      </c>
      <c r="D136" s="43" t="s">
        <v>763</v>
      </c>
      <c r="E136" s="43">
        <v>43032</v>
      </c>
      <c r="F136" s="43">
        <v>0</v>
      </c>
      <c r="G136" s="43">
        <v>321792264</v>
      </c>
      <c r="H136" s="47">
        <v>42608</v>
      </c>
      <c r="I136" t="s">
        <v>1972</v>
      </c>
      <c r="J136" t="s">
        <v>1971</v>
      </c>
      <c r="K136" s="48">
        <v>42608</v>
      </c>
      <c r="L136" t="s">
        <v>764</v>
      </c>
      <c r="P136">
        <v>85906</v>
      </c>
      <c r="Q136">
        <v>33331528</v>
      </c>
      <c r="R136">
        <v>85906</v>
      </c>
      <c r="S136">
        <v>17095294</v>
      </c>
      <c r="T136">
        <v>382939011</v>
      </c>
      <c r="U136">
        <v>4814000</v>
      </c>
      <c r="V136">
        <v>53916225</v>
      </c>
      <c r="W136">
        <v>492096058</v>
      </c>
      <c r="Y136" s="48">
        <f t="shared" si="2"/>
        <v>42973</v>
      </c>
    </row>
    <row r="137" spans="1:25">
      <c r="A137">
        <v>0</v>
      </c>
      <c r="B137" s="43" t="s">
        <v>765</v>
      </c>
      <c r="C137" s="43" t="s">
        <v>29</v>
      </c>
      <c r="D137" s="43" t="s">
        <v>766</v>
      </c>
      <c r="E137" s="43">
        <v>43167</v>
      </c>
      <c r="F137" s="43">
        <v>0</v>
      </c>
      <c r="G137" s="43">
        <v>96627960</v>
      </c>
      <c r="H137" s="47">
        <v>42761</v>
      </c>
      <c r="I137" t="s">
        <v>1972</v>
      </c>
      <c r="J137" t="s">
        <v>1971</v>
      </c>
      <c r="K137" s="48">
        <v>42761</v>
      </c>
      <c r="L137" t="s">
        <v>767</v>
      </c>
      <c r="P137">
        <v>65009</v>
      </c>
      <c r="Q137">
        <v>17162376</v>
      </c>
      <c r="R137">
        <v>0</v>
      </c>
      <c r="S137">
        <v>0</v>
      </c>
      <c r="T137">
        <v>40560812</v>
      </c>
      <c r="U137">
        <v>1566900</v>
      </c>
      <c r="V137">
        <v>37337872</v>
      </c>
      <c r="W137">
        <v>96627960</v>
      </c>
      <c r="Y137" s="48">
        <f t="shared" si="2"/>
        <v>43126</v>
      </c>
    </row>
    <row r="138" spans="1:25">
      <c r="A138">
        <v>0</v>
      </c>
      <c r="B138" s="43" t="s">
        <v>768</v>
      </c>
      <c r="C138" s="43" t="s">
        <v>29</v>
      </c>
      <c r="D138" s="43" t="s">
        <v>769</v>
      </c>
      <c r="E138" s="43">
        <v>43061</v>
      </c>
      <c r="F138" s="43">
        <v>0</v>
      </c>
      <c r="G138" s="43">
        <v>4864500</v>
      </c>
      <c r="H138" s="47">
        <v>42480</v>
      </c>
      <c r="I138" t="s">
        <v>1972</v>
      </c>
      <c r="J138" t="s">
        <v>1971</v>
      </c>
      <c r="K138" s="48">
        <v>42480</v>
      </c>
      <c r="L138" t="s">
        <v>770</v>
      </c>
      <c r="P138">
        <v>58914</v>
      </c>
      <c r="Q138">
        <v>6009228</v>
      </c>
      <c r="R138">
        <v>0</v>
      </c>
      <c r="S138">
        <v>0</v>
      </c>
      <c r="T138">
        <v>0</v>
      </c>
      <c r="U138">
        <v>0</v>
      </c>
      <c r="V138">
        <v>1314798</v>
      </c>
      <c r="W138">
        <v>7324026</v>
      </c>
      <c r="Y138" s="48">
        <f t="shared" si="2"/>
        <v>42845</v>
      </c>
    </row>
    <row r="139" spans="1:25">
      <c r="A139">
        <v>0</v>
      </c>
      <c r="B139" s="43" t="s">
        <v>771</v>
      </c>
      <c r="C139" s="43" t="s">
        <v>29</v>
      </c>
      <c r="D139" s="43" t="s">
        <v>772</v>
      </c>
      <c r="E139" s="43">
        <v>43162</v>
      </c>
      <c r="F139" s="43">
        <v>0</v>
      </c>
      <c r="G139" s="43">
        <v>28264343</v>
      </c>
      <c r="H139" s="47">
        <v>42711</v>
      </c>
      <c r="I139" t="s">
        <v>1972</v>
      </c>
      <c r="J139" t="s">
        <v>1971</v>
      </c>
      <c r="K139" s="48">
        <v>42711</v>
      </c>
      <c r="L139" t="s">
        <v>773</v>
      </c>
      <c r="P139">
        <v>60946</v>
      </c>
      <c r="Q139">
        <v>16760150</v>
      </c>
      <c r="R139">
        <v>0</v>
      </c>
      <c r="S139">
        <v>0</v>
      </c>
      <c r="T139">
        <v>0</v>
      </c>
      <c r="U139">
        <v>1818064</v>
      </c>
      <c r="V139">
        <v>9686129</v>
      </c>
      <c r="W139">
        <v>28264343</v>
      </c>
      <c r="Y139" s="48">
        <f t="shared" si="2"/>
        <v>43076</v>
      </c>
    </row>
    <row r="140" spans="1:25">
      <c r="A140">
        <v>0</v>
      </c>
      <c r="B140" s="43" t="s">
        <v>65</v>
      </c>
      <c r="C140" s="43" t="s">
        <v>29</v>
      </c>
      <c r="D140" s="43" t="s">
        <v>774</v>
      </c>
      <c r="E140" s="43">
        <v>43790</v>
      </c>
      <c r="F140" s="43">
        <v>0</v>
      </c>
      <c r="G140" s="43">
        <v>80308178</v>
      </c>
      <c r="H140" s="47">
        <v>43396</v>
      </c>
      <c r="I140" t="s">
        <v>1970</v>
      </c>
      <c r="J140" t="s">
        <v>1971</v>
      </c>
      <c r="K140" s="48">
        <v>43396</v>
      </c>
      <c r="L140" t="s">
        <v>775</v>
      </c>
      <c r="P140">
        <v>62369</v>
      </c>
      <c r="Q140">
        <v>37421400</v>
      </c>
      <c r="R140">
        <v>0</v>
      </c>
      <c r="S140">
        <v>0</v>
      </c>
      <c r="T140">
        <v>21927762</v>
      </c>
      <c r="U140">
        <v>219560</v>
      </c>
      <c r="V140">
        <v>20739456</v>
      </c>
      <c r="W140">
        <v>80308178</v>
      </c>
      <c r="Y140" s="48">
        <f t="shared" si="2"/>
        <v>43761</v>
      </c>
    </row>
    <row r="141" spans="1:25">
      <c r="A141">
        <v>0</v>
      </c>
      <c r="B141" s="43" t="s">
        <v>50</v>
      </c>
      <c r="C141" s="43" t="s">
        <v>29</v>
      </c>
      <c r="D141" s="43" t="s">
        <v>776</v>
      </c>
      <c r="E141" s="43">
        <v>43790</v>
      </c>
      <c r="F141" s="43">
        <v>0</v>
      </c>
      <c r="G141" s="43">
        <v>827808576.99999857</v>
      </c>
      <c r="H141" s="47">
        <v>43377</v>
      </c>
      <c r="I141" t="s">
        <v>1972</v>
      </c>
      <c r="J141" t="s">
        <v>1971</v>
      </c>
      <c r="K141" s="48">
        <v>43377</v>
      </c>
      <c r="L141" t="s">
        <v>777</v>
      </c>
      <c r="P141">
        <v>24065.714939024299</v>
      </c>
      <c r="Q141">
        <v>394677724.99999851</v>
      </c>
      <c r="R141">
        <v>0</v>
      </c>
      <c r="S141">
        <v>0</v>
      </c>
      <c r="T141">
        <v>9520002</v>
      </c>
      <c r="U141">
        <v>52121505</v>
      </c>
      <c r="V141">
        <v>204234530</v>
      </c>
      <c r="W141">
        <v>660553761.99999857</v>
      </c>
      <c r="Y141" s="48">
        <f t="shared" si="2"/>
        <v>43742</v>
      </c>
    </row>
    <row r="142" spans="1:25">
      <c r="A142">
        <v>0</v>
      </c>
      <c r="B142" s="43" t="s">
        <v>43</v>
      </c>
      <c r="C142" s="43" t="s">
        <v>29</v>
      </c>
      <c r="D142" s="43" t="s">
        <v>778</v>
      </c>
      <c r="E142" s="43">
        <v>43846</v>
      </c>
      <c r="F142" s="43">
        <v>0</v>
      </c>
      <c r="G142" s="43">
        <v>1220510547</v>
      </c>
      <c r="H142" s="47">
        <v>43405</v>
      </c>
      <c r="I142" t="s">
        <v>1972</v>
      </c>
      <c r="J142" t="s">
        <v>1971</v>
      </c>
      <c r="K142" s="48">
        <v>43405</v>
      </c>
      <c r="L142" t="s">
        <v>779</v>
      </c>
      <c r="P142">
        <v>18213</v>
      </c>
      <c r="Q142">
        <v>712255791</v>
      </c>
      <c r="R142">
        <v>0</v>
      </c>
      <c r="S142">
        <v>0</v>
      </c>
      <c r="T142">
        <v>0</v>
      </c>
      <c r="U142">
        <v>143594801</v>
      </c>
      <c r="V142">
        <v>196774357</v>
      </c>
      <c r="W142">
        <v>1052624949</v>
      </c>
      <c r="Y142" s="48">
        <f t="shared" si="2"/>
        <v>43770</v>
      </c>
    </row>
    <row r="143" spans="1:25">
      <c r="A143">
        <v>0</v>
      </c>
      <c r="B143" s="43" t="s">
        <v>44</v>
      </c>
      <c r="C143" s="43" t="s">
        <v>29</v>
      </c>
      <c r="D143" s="43" t="s">
        <v>778</v>
      </c>
      <c r="E143" s="43">
        <v>43846</v>
      </c>
      <c r="F143" s="43">
        <v>0</v>
      </c>
      <c r="G143" s="43">
        <v>435424072</v>
      </c>
      <c r="H143" s="47">
        <v>43405</v>
      </c>
      <c r="I143" t="s">
        <v>1972</v>
      </c>
      <c r="J143" t="s">
        <v>1971</v>
      </c>
      <c r="K143" s="48">
        <v>43405</v>
      </c>
      <c r="L143" t="s">
        <v>780</v>
      </c>
      <c r="P143">
        <v>38000</v>
      </c>
      <c r="Q143">
        <v>304228000</v>
      </c>
      <c r="R143">
        <v>0</v>
      </c>
      <c r="S143">
        <v>0</v>
      </c>
      <c r="T143">
        <v>0</v>
      </c>
      <c r="U143">
        <v>15489132</v>
      </c>
      <c r="V143">
        <v>60771415</v>
      </c>
      <c r="W143">
        <v>380488547</v>
      </c>
      <c r="Y143" s="48">
        <f t="shared" si="2"/>
        <v>43770</v>
      </c>
    </row>
    <row r="144" spans="1:25">
      <c r="A144">
        <v>0</v>
      </c>
      <c r="B144" s="43" t="s">
        <v>45</v>
      </c>
      <c r="C144" s="43" t="s">
        <v>29</v>
      </c>
      <c r="D144" s="43" t="s">
        <v>781</v>
      </c>
      <c r="E144" s="43">
        <v>43783</v>
      </c>
      <c r="F144" s="43">
        <v>0</v>
      </c>
      <c r="G144" s="43">
        <v>567182824.99999964</v>
      </c>
      <c r="H144" s="47">
        <v>43374</v>
      </c>
      <c r="I144" t="s">
        <v>1972</v>
      </c>
      <c r="J144" t="s">
        <v>1971</v>
      </c>
      <c r="K144" s="48">
        <v>43374</v>
      </c>
      <c r="L144" t="s">
        <v>782</v>
      </c>
      <c r="P144">
        <v>145165.63428571401</v>
      </c>
      <c r="Q144">
        <v>203231887.99999961</v>
      </c>
      <c r="R144">
        <v>0</v>
      </c>
      <c r="S144">
        <v>0</v>
      </c>
      <c r="T144">
        <v>314154001</v>
      </c>
      <c r="U144">
        <v>4503255</v>
      </c>
      <c r="V144">
        <v>21293681</v>
      </c>
      <c r="W144">
        <v>543182824.99999964</v>
      </c>
      <c r="Y144" s="48">
        <f t="shared" si="2"/>
        <v>43739</v>
      </c>
    </row>
    <row r="145" spans="1:25">
      <c r="A145">
        <v>0</v>
      </c>
      <c r="B145" s="43" t="s">
        <v>46</v>
      </c>
      <c r="C145" s="43" t="s">
        <v>29</v>
      </c>
      <c r="D145" s="43" t="s">
        <v>783</v>
      </c>
      <c r="E145" s="43">
        <v>43783</v>
      </c>
      <c r="F145" s="43">
        <v>0</v>
      </c>
      <c r="G145" s="43">
        <v>215365843</v>
      </c>
      <c r="H145" s="47">
        <v>43374</v>
      </c>
      <c r="I145" t="s">
        <v>1972</v>
      </c>
      <c r="J145" t="s">
        <v>1971</v>
      </c>
      <c r="K145" s="48">
        <v>43374</v>
      </c>
      <c r="L145" t="s">
        <v>784</v>
      </c>
      <c r="P145">
        <v>18213</v>
      </c>
      <c r="Q145">
        <v>166120773</v>
      </c>
      <c r="R145">
        <v>0</v>
      </c>
      <c r="S145">
        <v>0</v>
      </c>
      <c r="T145">
        <v>0</v>
      </c>
      <c r="U145">
        <v>15622151</v>
      </c>
      <c r="V145">
        <v>33622919</v>
      </c>
      <c r="W145">
        <v>215365843</v>
      </c>
      <c r="Y145" s="48">
        <f t="shared" si="2"/>
        <v>43739</v>
      </c>
    </row>
    <row r="146" spans="1:25">
      <c r="A146">
        <v>0</v>
      </c>
      <c r="B146" s="43" t="s">
        <v>47</v>
      </c>
      <c r="C146" s="43" t="s">
        <v>29</v>
      </c>
      <c r="D146" s="43" t="s">
        <v>785</v>
      </c>
      <c r="E146" s="43">
        <v>43811</v>
      </c>
      <c r="F146" s="43">
        <v>0</v>
      </c>
      <c r="G146" s="43">
        <v>240058885.99999994</v>
      </c>
      <c r="H146" s="47">
        <v>43374</v>
      </c>
      <c r="I146" t="s">
        <v>1972</v>
      </c>
      <c r="J146" t="s">
        <v>1971</v>
      </c>
      <c r="K146" s="48">
        <v>43374</v>
      </c>
      <c r="L146" t="s">
        <v>786</v>
      </c>
      <c r="P146">
        <v>17155.7607443509</v>
      </c>
      <c r="Q146">
        <v>116161655.99999994</v>
      </c>
      <c r="R146">
        <v>0</v>
      </c>
      <c r="S146">
        <v>0</v>
      </c>
      <c r="T146">
        <v>0</v>
      </c>
      <c r="U146">
        <v>29947492</v>
      </c>
      <c r="V146">
        <v>49686949</v>
      </c>
      <c r="W146">
        <v>195796096.99999994</v>
      </c>
      <c r="Y146" s="48">
        <f t="shared" si="2"/>
        <v>43739</v>
      </c>
    </row>
    <row r="147" spans="1:25">
      <c r="A147">
        <v>1</v>
      </c>
      <c r="B147" s="43" t="s">
        <v>47</v>
      </c>
      <c r="C147" s="43" t="s">
        <v>29</v>
      </c>
      <c r="D147" s="43">
        <v>0</v>
      </c>
      <c r="E147" s="43">
        <v>0</v>
      </c>
      <c r="F147" s="43">
        <v>0</v>
      </c>
      <c r="G147" s="43">
        <v>0</v>
      </c>
      <c r="H147" s="47">
        <v>0</v>
      </c>
      <c r="I147">
        <v>0</v>
      </c>
      <c r="J147">
        <v>0</v>
      </c>
      <c r="K147" s="48">
        <v>0</v>
      </c>
      <c r="P147">
        <v>0</v>
      </c>
      <c r="Q147">
        <v>0</v>
      </c>
      <c r="R147">
        <v>0</v>
      </c>
      <c r="S147">
        <v>0</v>
      </c>
      <c r="T147">
        <v>0</v>
      </c>
      <c r="U147">
        <v>0</v>
      </c>
      <c r="V147">
        <v>0</v>
      </c>
      <c r="W147">
        <v>0</v>
      </c>
      <c r="Y147" s="48">
        <f t="shared" si="2"/>
        <v>365</v>
      </c>
    </row>
    <row r="148" spans="1:25">
      <c r="A148">
        <v>0</v>
      </c>
      <c r="B148" s="43" t="s">
        <v>66</v>
      </c>
      <c r="C148" s="43" t="s">
        <v>29</v>
      </c>
      <c r="D148" s="43" t="s">
        <v>787</v>
      </c>
      <c r="E148" s="43">
        <v>43804</v>
      </c>
      <c r="F148" s="43">
        <v>0</v>
      </c>
      <c r="G148" s="43">
        <v>135469712</v>
      </c>
      <c r="H148" s="47">
        <v>43423</v>
      </c>
      <c r="I148" t="s">
        <v>1970</v>
      </c>
      <c r="J148" t="s">
        <v>1971</v>
      </c>
      <c r="K148" s="48">
        <v>43423</v>
      </c>
      <c r="L148" t="s">
        <v>788</v>
      </c>
      <c r="P148">
        <v>25045</v>
      </c>
      <c r="Q148">
        <v>85729035</v>
      </c>
      <c r="R148">
        <v>0</v>
      </c>
      <c r="S148">
        <v>0</v>
      </c>
      <c r="T148">
        <v>0</v>
      </c>
      <c r="U148">
        <v>19800258</v>
      </c>
      <c r="V148">
        <v>29940419</v>
      </c>
      <c r="W148">
        <v>135469712</v>
      </c>
      <c r="Y148" s="48">
        <f t="shared" si="2"/>
        <v>43788</v>
      </c>
    </row>
    <row r="149" spans="1:25">
      <c r="A149">
        <v>0</v>
      </c>
      <c r="B149" s="43" t="s">
        <v>789</v>
      </c>
      <c r="C149" s="43" t="s">
        <v>29</v>
      </c>
      <c r="D149" s="43" t="s">
        <v>790</v>
      </c>
      <c r="E149" s="43">
        <v>42847</v>
      </c>
      <c r="F149" s="43">
        <v>0</v>
      </c>
      <c r="G149" s="43">
        <v>63697630</v>
      </c>
      <c r="H149" s="47">
        <v>42368</v>
      </c>
      <c r="I149" t="s">
        <v>1970</v>
      </c>
      <c r="J149" t="s">
        <v>1971</v>
      </c>
      <c r="K149" s="48">
        <v>42368</v>
      </c>
      <c r="L149" t="s">
        <v>791</v>
      </c>
      <c r="P149">
        <v>18604</v>
      </c>
      <c r="Q149">
        <v>42733388</v>
      </c>
      <c r="R149">
        <v>0</v>
      </c>
      <c r="S149">
        <v>0</v>
      </c>
      <c r="T149">
        <v>0</v>
      </c>
      <c r="U149">
        <v>13243306</v>
      </c>
      <c r="V149">
        <v>7720936</v>
      </c>
      <c r="W149">
        <v>63697630</v>
      </c>
      <c r="Y149" s="48">
        <f t="shared" si="2"/>
        <v>42733</v>
      </c>
    </row>
    <row r="150" spans="1:25">
      <c r="A150">
        <v>0</v>
      </c>
      <c r="B150" s="43" t="s">
        <v>792</v>
      </c>
      <c r="C150" s="43" t="s">
        <v>29</v>
      </c>
      <c r="D150" s="43" t="s">
        <v>793</v>
      </c>
      <c r="E150" s="43">
        <v>76067</v>
      </c>
      <c r="F150" s="43">
        <v>0</v>
      </c>
      <c r="G150" s="43">
        <v>129422492</v>
      </c>
      <c r="H150" s="47">
        <v>42815</v>
      </c>
      <c r="I150" t="s">
        <v>1970</v>
      </c>
      <c r="J150" t="s">
        <v>1971</v>
      </c>
      <c r="K150" s="48">
        <v>42815</v>
      </c>
      <c r="L150" t="s">
        <v>794</v>
      </c>
      <c r="P150">
        <v>13167</v>
      </c>
      <c r="Q150">
        <v>69811435</v>
      </c>
      <c r="R150">
        <v>4002</v>
      </c>
      <c r="S150">
        <v>2049265</v>
      </c>
      <c r="T150">
        <v>0</v>
      </c>
      <c r="U150">
        <v>13739600</v>
      </c>
      <c r="V150">
        <v>43822192</v>
      </c>
      <c r="W150">
        <v>129422492</v>
      </c>
      <c r="Y150" s="48">
        <f t="shared" si="2"/>
        <v>43180</v>
      </c>
    </row>
    <row r="151" spans="1:25">
      <c r="A151">
        <v>0</v>
      </c>
      <c r="B151" s="43" t="s">
        <v>795</v>
      </c>
      <c r="C151" s="43" t="s">
        <v>29</v>
      </c>
      <c r="D151" s="43" t="s">
        <v>796</v>
      </c>
      <c r="E151" s="43">
        <v>43183</v>
      </c>
      <c r="F151" s="43">
        <v>0</v>
      </c>
      <c r="G151" s="43">
        <v>74070686</v>
      </c>
      <c r="H151" s="47">
        <v>42832</v>
      </c>
      <c r="I151" t="s">
        <v>1970</v>
      </c>
      <c r="J151" t="s">
        <v>1971</v>
      </c>
      <c r="K151" s="48">
        <v>42832</v>
      </c>
      <c r="L151" t="s">
        <v>797</v>
      </c>
      <c r="P151">
        <v>13637</v>
      </c>
      <c r="Q151">
        <v>58693648</v>
      </c>
      <c r="R151">
        <v>0</v>
      </c>
      <c r="S151">
        <v>0</v>
      </c>
      <c r="T151">
        <v>0</v>
      </c>
      <c r="U151">
        <v>8148000</v>
      </c>
      <c r="V151">
        <v>7229038</v>
      </c>
      <c r="W151">
        <v>74070686</v>
      </c>
      <c r="Y151" s="48">
        <f t="shared" si="2"/>
        <v>43197</v>
      </c>
    </row>
    <row r="152" spans="1:25">
      <c r="A152">
        <v>0</v>
      </c>
      <c r="B152" s="43" t="s">
        <v>798</v>
      </c>
      <c r="C152" s="43" t="s">
        <v>29</v>
      </c>
      <c r="D152" s="43" t="s">
        <v>799</v>
      </c>
      <c r="E152" s="43">
        <v>43194</v>
      </c>
      <c r="F152" s="43">
        <v>0</v>
      </c>
      <c r="G152" s="43">
        <v>53567152</v>
      </c>
      <c r="H152" s="47">
        <v>42798</v>
      </c>
      <c r="I152" t="s">
        <v>1970</v>
      </c>
      <c r="J152" t="s">
        <v>1971</v>
      </c>
      <c r="K152" s="48">
        <v>42798</v>
      </c>
      <c r="L152" t="s">
        <v>800</v>
      </c>
      <c r="P152">
        <v>13167</v>
      </c>
      <c r="Q152">
        <v>42542577</v>
      </c>
      <c r="R152">
        <v>0</v>
      </c>
      <c r="S152">
        <v>0</v>
      </c>
      <c r="T152">
        <v>0</v>
      </c>
      <c r="U152">
        <v>6585400</v>
      </c>
      <c r="V152">
        <v>4439175</v>
      </c>
      <c r="W152">
        <v>53567152</v>
      </c>
      <c r="Y152" s="48">
        <f t="shared" si="2"/>
        <v>43163</v>
      </c>
    </row>
    <row r="153" spans="1:25">
      <c r="A153">
        <v>0</v>
      </c>
      <c r="B153" s="43" t="s">
        <v>801</v>
      </c>
      <c r="C153" s="43" t="s">
        <v>29</v>
      </c>
      <c r="D153" s="43" t="s">
        <v>802</v>
      </c>
      <c r="E153" s="43">
        <v>43622</v>
      </c>
      <c r="F153" s="43">
        <v>0</v>
      </c>
      <c r="G153" s="43">
        <v>93112538</v>
      </c>
      <c r="H153" s="47">
        <v>43251</v>
      </c>
      <c r="I153" t="s">
        <v>1972</v>
      </c>
      <c r="J153" t="s">
        <v>1971</v>
      </c>
      <c r="K153" s="48">
        <v>43251</v>
      </c>
      <c r="L153" t="s">
        <v>803</v>
      </c>
      <c r="P153">
        <v>25045</v>
      </c>
      <c r="Q153">
        <v>64240425</v>
      </c>
      <c r="R153">
        <v>0</v>
      </c>
      <c r="S153">
        <v>0</v>
      </c>
      <c r="T153">
        <v>0</v>
      </c>
      <c r="U153">
        <v>9098456</v>
      </c>
      <c r="V153">
        <v>19773657</v>
      </c>
      <c r="W153">
        <v>93112538</v>
      </c>
      <c r="Y153" s="48">
        <f t="shared" si="2"/>
        <v>43616</v>
      </c>
    </row>
    <row r="154" spans="1:25">
      <c r="A154">
        <v>0</v>
      </c>
      <c r="B154" s="43" t="s">
        <v>33</v>
      </c>
      <c r="C154" s="43" t="s">
        <v>29</v>
      </c>
      <c r="D154" s="43" t="s">
        <v>804</v>
      </c>
      <c r="E154" s="43">
        <v>43846</v>
      </c>
      <c r="F154" s="43">
        <v>0</v>
      </c>
      <c r="G154" s="43">
        <v>360394622</v>
      </c>
      <c r="H154" s="47">
        <v>43423</v>
      </c>
      <c r="I154" t="s">
        <v>1972</v>
      </c>
      <c r="J154" t="s">
        <v>1971</v>
      </c>
      <c r="K154" s="48">
        <v>43423</v>
      </c>
      <c r="L154" t="s">
        <v>1978</v>
      </c>
      <c r="P154">
        <v>51161</v>
      </c>
      <c r="Q154">
        <v>90196843</v>
      </c>
      <c r="R154">
        <v>0</v>
      </c>
      <c r="S154">
        <v>0</v>
      </c>
      <c r="T154">
        <v>102881973</v>
      </c>
      <c r="U154">
        <v>21427456</v>
      </c>
      <c r="V154">
        <v>145888350</v>
      </c>
      <c r="W154">
        <v>360394622</v>
      </c>
      <c r="Y154" s="48">
        <f t="shared" si="2"/>
        <v>43788</v>
      </c>
    </row>
    <row r="155" spans="1:25">
      <c r="A155">
        <v>0</v>
      </c>
      <c r="B155" s="43" t="s">
        <v>805</v>
      </c>
      <c r="C155" s="43" t="s">
        <v>29</v>
      </c>
      <c r="D155" s="43" t="s">
        <v>806</v>
      </c>
      <c r="E155" s="43">
        <v>42875</v>
      </c>
      <c r="F155" s="43">
        <v>0</v>
      </c>
      <c r="G155" s="43">
        <v>50428193</v>
      </c>
      <c r="H155" s="47">
        <v>42473</v>
      </c>
      <c r="I155" t="s">
        <v>1972</v>
      </c>
      <c r="J155" t="s">
        <v>1971</v>
      </c>
      <c r="K155" s="48">
        <v>42473</v>
      </c>
      <c r="L155" t="s">
        <v>807</v>
      </c>
      <c r="P155">
        <v>17276</v>
      </c>
      <c r="Q155">
        <v>34569276</v>
      </c>
      <c r="R155">
        <v>0</v>
      </c>
      <c r="S155">
        <v>0</v>
      </c>
      <c r="T155">
        <v>0</v>
      </c>
      <c r="U155">
        <v>3154899</v>
      </c>
      <c r="V155">
        <v>12704018</v>
      </c>
      <c r="W155">
        <v>50428193</v>
      </c>
      <c r="Y155" s="48">
        <f t="shared" si="2"/>
        <v>42838</v>
      </c>
    </row>
    <row r="156" spans="1:25">
      <c r="A156">
        <v>0</v>
      </c>
      <c r="B156" s="43" t="s">
        <v>808</v>
      </c>
      <c r="C156" s="43" t="s">
        <v>29</v>
      </c>
      <c r="D156" s="43" t="s">
        <v>809</v>
      </c>
      <c r="E156" s="43">
        <v>42888</v>
      </c>
      <c r="F156" s="43">
        <v>0</v>
      </c>
      <c r="G156" s="43">
        <v>38654919</v>
      </c>
      <c r="H156" s="47">
        <v>42473</v>
      </c>
      <c r="I156" t="s">
        <v>1972</v>
      </c>
      <c r="J156" t="s">
        <v>1971</v>
      </c>
      <c r="K156" s="48">
        <v>42473</v>
      </c>
      <c r="L156" t="s">
        <v>810</v>
      </c>
      <c r="P156">
        <v>17276</v>
      </c>
      <c r="Q156">
        <v>32772572</v>
      </c>
      <c r="R156">
        <v>0</v>
      </c>
      <c r="S156">
        <v>0</v>
      </c>
      <c r="T156">
        <v>0</v>
      </c>
      <c r="U156">
        <v>4052520</v>
      </c>
      <c r="V156">
        <v>1829827</v>
      </c>
      <c r="W156">
        <v>38654919</v>
      </c>
      <c r="Y156" s="48">
        <f t="shared" si="2"/>
        <v>42838</v>
      </c>
    </row>
    <row r="157" spans="1:25">
      <c r="A157">
        <v>0</v>
      </c>
      <c r="B157" s="43" t="s">
        <v>811</v>
      </c>
      <c r="C157" s="43" t="s">
        <v>29</v>
      </c>
      <c r="D157" s="43" t="s">
        <v>812</v>
      </c>
      <c r="E157" s="43">
        <v>43112</v>
      </c>
      <c r="F157" s="43">
        <v>0</v>
      </c>
      <c r="G157" s="43">
        <v>47179506</v>
      </c>
      <c r="H157" s="47">
        <v>42423</v>
      </c>
      <c r="I157" t="s">
        <v>1972</v>
      </c>
      <c r="J157" t="s">
        <v>1971</v>
      </c>
      <c r="K157" s="48">
        <v>42423</v>
      </c>
      <c r="L157" t="s">
        <v>813</v>
      </c>
      <c r="P157">
        <v>17276</v>
      </c>
      <c r="Q157">
        <v>30042964</v>
      </c>
      <c r="R157">
        <v>0</v>
      </c>
      <c r="S157">
        <v>0</v>
      </c>
      <c r="T157">
        <v>0</v>
      </c>
      <c r="U157">
        <v>2406993</v>
      </c>
      <c r="V157">
        <v>14729549</v>
      </c>
      <c r="W157">
        <v>47179506</v>
      </c>
      <c r="Y157" s="48">
        <f t="shared" si="2"/>
        <v>42788</v>
      </c>
    </row>
    <row r="158" spans="1:25">
      <c r="A158">
        <v>0</v>
      </c>
      <c r="B158" s="43" t="s">
        <v>814</v>
      </c>
      <c r="C158" s="43" t="s">
        <v>29</v>
      </c>
      <c r="D158" s="43" t="s">
        <v>812</v>
      </c>
      <c r="E158" s="43">
        <v>42938</v>
      </c>
      <c r="F158" s="43">
        <v>0</v>
      </c>
      <c r="G158" s="43">
        <v>31995605</v>
      </c>
      <c r="H158" s="47">
        <v>42509</v>
      </c>
      <c r="I158" t="s">
        <v>1972</v>
      </c>
      <c r="J158" t="s">
        <v>1971</v>
      </c>
      <c r="K158" s="48">
        <v>42509</v>
      </c>
      <c r="L158" t="s">
        <v>815</v>
      </c>
      <c r="P158">
        <v>17276</v>
      </c>
      <c r="Q158">
        <v>27261528</v>
      </c>
      <c r="R158">
        <v>0</v>
      </c>
      <c r="S158">
        <v>0</v>
      </c>
      <c r="T158">
        <v>0</v>
      </c>
      <c r="U158">
        <v>3239721</v>
      </c>
      <c r="V158">
        <v>1494356</v>
      </c>
      <c r="W158">
        <v>31995605</v>
      </c>
      <c r="Y158" s="48">
        <f t="shared" si="2"/>
        <v>42874</v>
      </c>
    </row>
    <row r="159" spans="1:25">
      <c r="A159">
        <v>0</v>
      </c>
      <c r="B159" s="43" t="s">
        <v>816</v>
      </c>
      <c r="C159" s="43" t="s">
        <v>29</v>
      </c>
      <c r="D159" s="43" t="s">
        <v>809</v>
      </c>
      <c r="E159" s="43">
        <v>42888</v>
      </c>
      <c r="F159" s="43">
        <v>0</v>
      </c>
      <c r="G159" s="43">
        <v>34646737</v>
      </c>
      <c r="H159" s="47">
        <v>42473</v>
      </c>
      <c r="I159" t="s">
        <v>1972</v>
      </c>
      <c r="J159" t="s">
        <v>1971</v>
      </c>
      <c r="K159" s="48">
        <v>42473</v>
      </c>
      <c r="L159" t="s">
        <v>817</v>
      </c>
      <c r="P159">
        <v>17275</v>
      </c>
      <c r="Q159">
        <v>28987450</v>
      </c>
      <c r="R159">
        <v>0</v>
      </c>
      <c r="S159">
        <v>0</v>
      </c>
      <c r="T159">
        <v>0</v>
      </c>
      <c r="U159">
        <v>4166136</v>
      </c>
      <c r="V159">
        <v>1493151</v>
      </c>
      <c r="W159">
        <v>34646737</v>
      </c>
      <c r="Y159" s="48">
        <f t="shared" si="2"/>
        <v>42838</v>
      </c>
    </row>
    <row r="160" spans="1:25">
      <c r="A160">
        <v>0</v>
      </c>
      <c r="B160" s="43" t="s">
        <v>818</v>
      </c>
      <c r="C160" s="43" t="s">
        <v>29</v>
      </c>
      <c r="D160" s="43" t="s">
        <v>819</v>
      </c>
      <c r="E160" s="43">
        <v>42875</v>
      </c>
      <c r="F160" s="43">
        <v>0</v>
      </c>
      <c r="G160" s="43">
        <v>284791392</v>
      </c>
      <c r="H160" s="47">
        <v>42473</v>
      </c>
      <c r="I160" t="s">
        <v>1970</v>
      </c>
      <c r="J160" t="s">
        <v>1971</v>
      </c>
      <c r="K160" s="48">
        <v>42473</v>
      </c>
      <c r="L160" t="s">
        <v>820</v>
      </c>
      <c r="P160">
        <v>12227</v>
      </c>
      <c r="Q160">
        <v>234110369</v>
      </c>
      <c r="R160">
        <v>0</v>
      </c>
      <c r="S160">
        <v>0</v>
      </c>
      <c r="T160">
        <v>0</v>
      </c>
      <c r="U160">
        <v>31401500</v>
      </c>
      <c r="V160">
        <v>19279523</v>
      </c>
      <c r="W160">
        <v>284791392</v>
      </c>
      <c r="Y160" s="48">
        <f t="shared" si="2"/>
        <v>42838</v>
      </c>
    </row>
    <row r="161" spans="1:25">
      <c r="A161">
        <v>0</v>
      </c>
      <c r="B161" s="43" t="s">
        <v>821</v>
      </c>
      <c r="C161" s="43" t="s">
        <v>29</v>
      </c>
      <c r="D161" s="43" t="s">
        <v>822</v>
      </c>
      <c r="E161" s="43">
        <v>0</v>
      </c>
      <c r="F161" s="43">
        <v>0</v>
      </c>
      <c r="G161" s="43">
        <v>0</v>
      </c>
      <c r="H161" s="47">
        <v>0</v>
      </c>
      <c r="I161">
        <v>0</v>
      </c>
      <c r="J161">
        <v>0</v>
      </c>
      <c r="K161" s="48">
        <v>0</v>
      </c>
      <c r="P161">
        <v>0</v>
      </c>
      <c r="Q161">
        <v>0</v>
      </c>
      <c r="R161">
        <v>0</v>
      </c>
      <c r="S161">
        <v>0</v>
      </c>
      <c r="T161">
        <v>0</v>
      </c>
      <c r="U161">
        <v>0</v>
      </c>
      <c r="V161">
        <v>0</v>
      </c>
      <c r="W161">
        <v>0</v>
      </c>
      <c r="Y161" s="48">
        <f t="shared" si="2"/>
        <v>365</v>
      </c>
    </row>
    <row r="162" spans="1:25">
      <c r="A162">
        <v>0</v>
      </c>
      <c r="B162" s="43" t="s">
        <v>823</v>
      </c>
      <c r="C162" s="43" t="s">
        <v>29</v>
      </c>
      <c r="D162" s="43" t="s">
        <v>824</v>
      </c>
      <c r="E162" s="43">
        <v>0</v>
      </c>
      <c r="F162" s="43">
        <v>0</v>
      </c>
      <c r="G162" s="43">
        <v>0</v>
      </c>
      <c r="H162" s="47">
        <v>0</v>
      </c>
      <c r="I162">
        <v>0</v>
      </c>
      <c r="J162">
        <v>0</v>
      </c>
      <c r="K162" s="48">
        <v>0</v>
      </c>
      <c r="P162">
        <v>0</v>
      </c>
      <c r="Q162">
        <v>0</v>
      </c>
      <c r="R162">
        <v>0</v>
      </c>
      <c r="S162">
        <v>0</v>
      </c>
      <c r="T162">
        <v>0</v>
      </c>
      <c r="U162">
        <v>0</v>
      </c>
      <c r="V162">
        <v>0</v>
      </c>
      <c r="W162">
        <v>0</v>
      </c>
      <c r="Y162" s="48">
        <f t="shared" si="2"/>
        <v>365</v>
      </c>
    </row>
    <row r="163" spans="1:25">
      <c r="A163">
        <v>0</v>
      </c>
      <c r="B163" s="43" t="s">
        <v>825</v>
      </c>
      <c r="C163" s="43" t="s">
        <v>29</v>
      </c>
      <c r="D163" s="43" t="s">
        <v>806</v>
      </c>
      <c r="E163" s="43">
        <v>42928</v>
      </c>
      <c r="F163" s="43">
        <v>0</v>
      </c>
      <c r="G163" s="43">
        <v>36919933</v>
      </c>
      <c r="H163" s="47">
        <v>42496</v>
      </c>
      <c r="I163" t="s">
        <v>1972</v>
      </c>
      <c r="J163" t="s">
        <v>1971</v>
      </c>
      <c r="K163" s="48">
        <v>42496</v>
      </c>
      <c r="L163" t="s">
        <v>826</v>
      </c>
      <c r="P163">
        <v>17276</v>
      </c>
      <c r="Q163">
        <v>31874220</v>
      </c>
      <c r="R163">
        <v>0</v>
      </c>
      <c r="S163">
        <v>0</v>
      </c>
      <c r="T163">
        <v>0</v>
      </c>
      <c r="U163">
        <v>3551357</v>
      </c>
      <c r="V163">
        <v>1494356</v>
      </c>
      <c r="W163">
        <v>36919933</v>
      </c>
      <c r="Y163" s="48">
        <f t="shared" si="2"/>
        <v>42861</v>
      </c>
    </row>
    <row r="164" spans="1:25">
      <c r="A164">
        <v>0</v>
      </c>
      <c r="B164" s="43" t="s">
        <v>827</v>
      </c>
      <c r="C164" s="43" t="s">
        <v>29</v>
      </c>
      <c r="D164" s="43" t="s">
        <v>828</v>
      </c>
      <c r="E164" s="43">
        <v>42875</v>
      </c>
      <c r="F164" s="43">
        <v>0</v>
      </c>
      <c r="G164" s="43">
        <v>356952749</v>
      </c>
      <c r="H164" s="47">
        <v>42423</v>
      </c>
      <c r="I164" t="s">
        <v>1972</v>
      </c>
      <c r="J164" t="s">
        <v>1971</v>
      </c>
      <c r="K164" s="48">
        <v>42423</v>
      </c>
      <c r="L164" t="s">
        <v>829</v>
      </c>
      <c r="P164">
        <v>17275</v>
      </c>
      <c r="Q164">
        <v>313264850</v>
      </c>
      <c r="R164">
        <v>0</v>
      </c>
      <c r="S164">
        <v>0</v>
      </c>
      <c r="T164">
        <v>21184283</v>
      </c>
      <c r="U164">
        <v>20667626</v>
      </c>
      <c r="V164">
        <v>1835990</v>
      </c>
      <c r="W164">
        <v>356952749</v>
      </c>
      <c r="Y164" s="48">
        <f t="shared" si="2"/>
        <v>42788</v>
      </c>
    </row>
    <row r="165" spans="1:25">
      <c r="A165">
        <v>0</v>
      </c>
      <c r="B165" s="43" t="s">
        <v>830</v>
      </c>
      <c r="C165" s="43" t="s">
        <v>29</v>
      </c>
      <c r="D165" s="43" t="s">
        <v>831</v>
      </c>
      <c r="E165" s="43">
        <v>0</v>
      </c>
      <c r="F165" s="43">
        <v>0</v>
      </c>
      <c r="G165" s="43">
        <v>0</v>
      </c>
      <c r="H165" s="47">
        <v>0</v>
      </c>
      <c r="I165">
        <v>0</v>
      </c>
      <c r="J165">
        <v>0</v>
      </c>
      <c r="K165" s="48">
        <v>0</v>
      </c>
      <c r="P165">
        <v>0</v>
      </c>
      <c r="Q165">
        <v>0</v>
      </c>
      <c r="R165">
        <v>0</v>
      </c>
      <c r="S165">
        <v>0</v>
      </c>
      <c r="T165">
        <v>0</v>
      </c>
      <c r="U165">
        <v>0</v>
      </c>
      <c r="V165">
        <v>0</v>
      </c>
      <c r="W165">
        <v>0</v>
      </c>
      <c r="Y165" s="48">
        <f t="shared" si="2"/>
        <v>365</v>
      </c>
    </row>
    <row r="166" spans="1:25">
      <c r="A166">
        <v>0</v>
      </c>
      <c r="B166" s="43" t="s">
        <v>832</v>
      </c>
      <c r="C166" s="43" t="s">
        <v>29</v>
      </c>
      <c r="D166" s="43" t="s">
        <v>833</v>
      </c>
      <c r="E166" s="43">
        <v>0</v>
      </c>
      <c r="F166" s="43">
        <v>0</v>
      </c>
      <c r="G166" s="43">
        <v>0</v>
      </c>
      <c r="H166" s="47">
        <v>0</v>
      </c>
      <c r="I166">
        <v>0</v>
      </c>
      <c r="J166">
        <v>0</v>
      </c>
      <c r="K166" s="48">
        <v>0</v>
      </c>
      <c r="P166">
        <v>0</v>
      </c>
      <c r="Q166">
        <v>0</v>
      </c>
      <c r="R166">
        <v>0</v>
      </c>
      <c r="S166">
        <v>0</v>
      </c>
      <c r="T166">
        <v>0</v>
      </c>
      <c r="U166">
        <v>0</v>
      </c>
      <c r="V166">
        <v>0</v>
      </c>
      <c r="W166">
        <v>0</v>
      </c>
      <c r="Y166" s="48">
        <f t="shared" si="2"/>
        <v>365</v>
      </c>
    </row>
    <row r="167" spans="1:25">
      <c r="A167">
        <v>0</v>
      </c>
      <c r="B167" s="43" t="s">
        <v>834</v>
      </c>
      <c r="C167" s="43" t="s">
        <v>29</v>
      </c>
      <c r="D167" s="43" t="s">
        <v>835</v>
      </c>
      <c r="E167" s="43">
        <v>0</v>
      </c>
      <c r="F167" s="43">
        <v>0</v>
      </c>
      <c r="G167" s="43">
        <v>0</v>
      </c>
      <c r="H167" s="47">
        <v>0</v>
      </c>
      <c r="I167">
        <v>0</v>
      </c>
      <c r="J167">
        <v>0</v>
      </c>
      <c r="K167" s="48">
        <v>0</v>
      </c>
      <c r="P167">
        <v>0</v>
      </c>
      <c r="Q167">
        <v>0</v>
      </c>
      <c r="R167">
        <v>0</v>
      </c>
      <c r="S167">
        <v>0</v>
      </c>
      <c r="T167">
        <v>0</v>
      </c>
      <c r="U167">
        <v>0</v>
      </c>
      <c r="V167">
        <v>0</v>
      </c>
      <c r="W167">
        <v>0</v>
      </c>
      <c r="Y167" s="48">
        <f t="shared" si="2"/>
        <v>365</v>
      </c>
    </row>
    <row r="168" spans="1:25">
      <c r="A168">
        <v>0</v>
      </c>
      <c r="B168" s="43" t="s">
        <v>836</v>
      </c>
      <c r="C168" s="43" t="s">
        <v>29</v>
      </c>
      <c r="D168" s="43" t="s">
        <v>837</v>
      </c>
      <c r="E168" s="43">
        <v>43061</v>
      </c>
      <c r="F168" s="43">
        <v>0</v>
      </c>
      <c r="G168" s="43">
        <v>72843859</v>
      </c>
      <c r="H168" s="47">
        <v>42551</v>
      </c>
      <c r="I168" t="s">
        <v>1970</v>
      </c>
      <c r="J168" t="s">
        <v>1971</v>
      </c>
      <c r="K168" s="48">
        <v>42551</v>
      </c>
      <c r="L168" t="s">
        <v>838</v>
      </c>
      <c r="P168">
        <v>9085</v>
      </c>
      <c r="Q168">
        <v>43071985</v>
      </c>
      <c r="R168">
        <v>0</v>
      </c>
      <c r="S168">
        <v>0</v>
      </c>
      <c r="T168">
        <v>0</v>
      </c>
      <c r="U168">
        <v>25928900</v>
      </c>
      <c r="V168">
        <v>3842974</v>
      </c>
      <c r="W168">
        <v>72843859</v>
      </c>
      <c r="Y168" s="48">
        <f t="shared" si="2"/>
        <v>42916</v>
      </c>
    </row>
    <row r="169" spans="1:25">
      <c r="A169">
        <v>0</v>
      </c>
      <c r="B169" s="43" t="s">
        <v>839</v>
      </c>
      <c r="C169" s="43" t="s">
        <v>29</v>
      </c>
      <c r="D169" s="43" t="s">
        <v>840</v>
      </c>
      <c r="E169" s="43">
        <v>0</v>
      </c>
      <c r="F169" s="43">
        <v>0</v>
      </c>
      <c r="G169" s="43">
        <v>0</v>
      </c>
      <c r="H169" s="47">
        <v>0</v>
      </c>
      <c r="I169">
        <v>0</v>
      </c>
      <c r="J169">
        <v>0</v>
      </c>
      <c r="K169" s="48">
        <v>0</v>
      </c>
      <c r="P169">
        <v>0</v>
      </c>
      <c r="Q169">
        <v>0</v>
      </c>
      <c r="R169">
        <v>0</v>
      </c>
      <c r="S169">
        <v>0</v>
      </c>
      <c r="T169">
        <v>0</v>
      </c>
      <c r="U169">
        <v>0</v>
      </c>
      <c r="V169">
        <v>0</v>
      </c>
      <c r="W169">
        <v>0</v>
      </c>
      <c r="Y169" s="48">
        <f t="shared" si="2"/>
        <v>365</v>
      </c>
    </row>
    <row r="170" spans="1:25">
      <c r="A170">
        <v>0</v>
      </c>
      <c r="B170" s="43" t="s">
        <v>841</v>
      </c>
      <c r="C170" s="43" t="s">
        <v>29</v>
      </c>
      <c r="D170" s="43" t="s">
        <v>842</v>
      </c>
      <c r="E170" s="43">
        <v>0</v>
      </c>
      <c r="F170" s="43">
        <v>0</v>
      </c>
      <c r="G170" s="43">
        <v>0</v>
      </c>
      <c r="H170" s="47">
        <v>0</v>
      </c>
      <c r="I170">
        <v>0</v>
      </c>
      <c r="J170">
        <v>0</v>
      </c>
      <c r="K170" s="48">
        <v>0</v>
      </c>
      <c r="P170">
        <v>0</v>
      </c>
      <c r="Q170">
        <v>0</v>
      </c>
      <c r="R170">
        <v>0</v>
      </c>
      <c r="S170">
        <v>0</v>
      </c>
      <c r="T170">
        <v>0</v>
      </c>
      <c r="U170">
        <v>0</v>
      </c>
      <c r="V170">
        <v>0</v>
      </c>
      <c r="W170">
        <v>0</v>
      </c>
      <c r="Y170" s="48">
        <f t="shared" si="2"/>
        <v>365</v>
      </c>
    </row>
    <row r="171" spans="1:25">
      <c r="A171">
        <v>0</v>
      </c>
      <c r="B171" s="43" t="s">
        <v>843</v>
      </c>
      <c r="C171" s="43" t="s">
        <v>29</v>
      </c>
      <c r="D171" s="43" t="s">
        <v>844</v>
      </c>
      <c r="E171" s="43">
        <v>0</v>
      </c>
      <c r="F171" s="43">
        <v>0</v>
      </c>
      <c r="G171" s="43">
        <v>0</v>
      </c>
      <c r="H171" s="47">
        <v>0</v>
      </c>
      <c r="I171">
        <v>0</v>
      </c>
      <c r="J171">
        <v>0</v>
      </c>
      <c r="K171" s="48">
        <v>0</v>
      </c>
      <c r="P171">
        <v>0</v>
      </c>
      <c r="Q171">
        <v>0</v>
      </c>
      <c r="R171">
        <v>0</v>
      </c>
      <c r="S171">
        <v>0</v>
      </c>
      <c r="T171">
        <v>0</v>
      </c>
      <c r="U171">
        <v>0</v>
      </c>
      <c r="V171">
        <v>0</v>
      </c>
      <c r="W171">
        <v>0</v>
      </c>
      <c r="Y171" s="48">
        <f t="shared" si="2"/>
        <v>365</v>
      </c>
    </row>
    <row r="172" spans="1:25">
      <c r="A172">
        <v>0</v>
      </c>
      <c r="B172" s="43" t="s">
        <v>845</v>
      </c>
      <c r="C172" s="43" t="s">
        <v>29</v>
      </c>
      <c r="D172" s="43" t="s">
        <v>846</v>
      </c>
      <c r="E172" s="43">
        <v>42875</v>
      </c>
      <c r="F172" s="43">
        <v>0</v>
      </c>
      <c r="G172" s="43">
        <v>96104937</v>
      </c>
      <c r="H172" s="47">
        <v>42423</v>
      </c>
      <c r="I172" t="s">
        <v>1972</v>
      </c>
      <c r="J172" t="s">
        <v>1971</v>
      </c>
      <c r="K172" s="48">
        <v>42423</v>
      </c>
      <c r="L172" t="s">
        <v>847</v>
      </c>
      <c r="P172">
        <v>17275</v>
      </c>
      <c r="Q172">
        <v>159707375</v>
      </c>
      <c r="R172">
        <v>0</v>
      </c>
      <c r="S172">
        <v>0</v>
      </c>
      <c r="T172">
        <v>0</v>
      </c>
      <c r="U172">
        <v>21570996</v>
      </c>
      <c r="V172">
        <v>26078622</v>
      </c>
      <c r="W172">
        <v>207356993</v>
      </c>
      <c r="Y172" s="48">
        <f t="shared" si="2"/>
        <v>42788</v>
      </c>
    </row>
    <row r="173" spans="1:25">
      <c r="A173">
        <v>0</v>
      </c>
      <c r="B173" s="43" t="s">
        <v>848</v>
      </c>
      <c r="C173" s="43" t="s">
        <v>29</v>
      </c>
      <c r="D173" s="43" t="s">
        <v>849</v>
      </c>
      <c r="E173" s="43">
        <v>0</v>
      </c>
      <c r="F173" s="43">
        <v>0</v>
      </c>
      <c r="G173" s="43">
        <v>0</v>
      </c>
      <c r="H173" s="47">
        <v>0</v>
      </c>
      <c r="I173">
        <v>0</v>
      </c>
      <c r="J173">
        <v>0</v>
      </c>
      <c r="K173" s="48">
        <v>0</v>
      </c>
      <c r="P173">
        <v>0</v>
      </c>
      <c r="Q173">
        <v>0</v>
      </c>
      <c r="R173">
        <v>0</v>
      </c>
      <c r="S173">
        <v>0</v>
      </c>
      <c r="T173">
        <v>0</v>
      </c>
      <c r="U173">
        <v>0</v>
      </c>
      <c r="V173">
        <v>0</v>
      </c>
      <c r="W173">
        <v>0</v>
      </c>
      <c r="Y173" s="48">
        <f t="shared" si="2"/>
        <v>365</v>
      </c>
    </row>
    <row r="174" spans="1:25">
      <c r="A174">
        <v>0</v>
      </c>
      <c r="B174" s="43" t="s">
        <v>850</v>
      </c>
      <c r="C174" s="43" t="s">
        <v>29</v>
      </c>
      <c r="D174" s="43" t="s">
        <v>851</v>
      </c>
      <c r="E174" s="43">
        <v>0</v>
      </c>
      <c r="F174" s="43">
        <v>0</v>
      </c>
      <c r="G174" s="43">
        <v>0</v>
      </c>
      <c r="H174" s="47">
        <v>0</v>
      </c>
      <c r="I174">
        <v>0</v>
      </c>
      <c r="J174">
        <v>0</v>
      </c>
      <c r="K174" s="48">
        <v>0</v>
      </c>
      <c r="P174">
        <v>0</v>
      </c>
      <c r="Q174">
        <v>0</v>
      </c>
      <c r="R174">
        <v>0</v>
      </c>
      <c r="S174">
        <v>0</v>
      </c>
      <c r="T174">
        <v>0</v>
      </c>
      <c r="U174">
        <v>0</v>
      </c>
      <c r="V174">
        <v>0</v>
      </c>
      <c r="W174">
        <v>0</v>
      </c>
      <c r="Y174" s="48">
        <f t="shared" si="2"/>
        <v>365</v>
      </c>
    </row>
    <row r="175" spans="1:25">
      <c r="A175">
        <v>0</v>
      </c>
      <c r="B175" s="43" t="s">
        <v>852</v>
      </c>
      <c r="C175" s="43" t="s">
        <v>29</v>
      </c>
      <c r="D175" s="43" t="s">
        <v>853</v>
      </c>
      <c r="E175" s="43">
        <v>0</v>
      </c>
      <c r="F175" s="43">
        <v>0</v>
      </c>
      <c r="G175" s="43">
        <v>0</v>
      </c>
      <c r="H175" s="47">
        <v>0</v>
      </c>
      <c r="I175">
        <v>0</v>
      </c>
      <c r="J175">
        <v>0</v>
      </c>
      <c r="K175" s="48">
        <v>0</v>
      </c>
      <c r="P175">
        <v>0</v>
      </c>
      <c r="Q175">
        <v>0</v>
      </c>
      <c r="R175">
        <v>0</v>
      </c>
      <c r="S175">
        <v>0</v>
      </c>
      <c r="T175">
        <v>0</v>
      </c>
      <c r="U175">
        <v>0</v>
      </c>
      <c r="V175">
        <v>0</v>
      </c>
      <c r="W175">
        <v>0</v>
      </c>
      <c r="Y175" s="48">
        <f t="shared" si="2"/>
        <v>365</v>
      </c>
    </row>
    <row r="176" spans="1:25">
      <c r="A176">
        <v>0</v>
      </c>
      <c r="B176" s="43" t="s">
        <v>854</v>
      </c>
      <c r="C176" s="43" t="s">
        <v>29</v>
      </c>
      <c r="D176" s="43" t="s">
        <v>855</v>
      </c>
      <c r="E176" s="43">
        <v>0</v>
      </c>
      <c r="F176" s="43">
        <v>0</v>
      </c>
      <c r="G176" s="43">
        <v>0</v>
      </c>
      <c r="H176" s="47">
        <v>0</v>
      </c>
      <c r="I176">
        <v>0</v>
      </c>
      <c r="J176">
        <v>0</v>
      </c>
      <c r="K176" s="48">
        <v>0</v>
      </c>
      <c r="P176">
        <v>0</v>
      </c>
      <c r="Q176">
        <v>0</v>
      </c>
      <c r="R176">
        <v>0</v>
      </c>
      <c r="S176">
        <v>0</v>
      </c>
      <c r="T176">
        <v>0</v>
      </c>
      <c r="U176">
        <v>0</v>
      </c>
      <c r="V176">
        <v>0</v>
      </c>
      <c r="W176">
        <v>0</v>
      </c>
      <c r="Y176" s="48">
        <f t="shared" si="2"/>
        <v>365</v>
      </c>
    </row>
    <row r="177" spans="1:25">
      <c r="A177">
        <v>0</v>
      </c>
      <c r="B177" s="43" t="s">
        <v>856</v>
      </c>
      <c r="C177" s="43" t="s">
        <v>29</v>
      </c>
      <c r="D177" s="43" t="s">
        <v>857</v>
      </c>
      <c r="E177" s="43">
        <v>0</v>
      </c>
      <c r="F177" s="43">
        <v>0</v>
      </c>
      <c r="G177" s="43">
        <v>0</v>
      </c>
      <c r="H177" s="47">
        <v>0</v>
      </c>
      <c r="I177">
        <v>0</v>
      </c>
      <c r="J177">
        <v>0</v>
      </c>
      <c r="K177" s="48">
        <v>0</v>
      </c>
      <c r="P177">
        <v>0</v>
      </c>
      <c r="Q177">
        <v>0</v>
      </c>
      <c r="R177">
        <v>0</v>
      </c>
      <c r="S177">
        <v>0</v>
      </c>
      <c r="T177">
        <v>0</v>
      </c>
      <c r="U177">
        <v>0</v>
      </c>
      <c r="V177">
        <v>0</v>
      </c>
      <c r="W177">
        <v>0</v>
      </c>
      <c r="Y177" s="48">
        <f t="shared" si="2"/>
        <v>365</v>
      </c>
    </row>
    <row r="178" spans="1:25">
      <c r="A178">
        <v>0</v>
      </c>
      <c r="B178" s="43" t="s">
        <v>858</v>
      </c>
      <c r="C178" s="43" t="s">
        <v>29</v>
      </c>
      <c r="D178" s="43" t="s">
        <v>842</v>
      </c>
      <c r="E178" s="43">
        <v>0</v>
      </c>
      <c r="F178" s="43">
        <v>0</v>
      </c>
      <c r="G178" s="43">
        <v>0</v>
      </c>
      <c r="H178" s="47">
        <v>0</v>
      </c>
      <c r="I178">
        <v>0</v>
      </c>
      <c r="J178">
        <v>0</v>
      </c>
      <c r="K178" s="48">
        <v>0</v>
      </c>
      <c r="P178">
        <v>0</v>
      </c>
      <c r="Q178">
        <v>0</v>
      </c>
      <c r="R178">
        <v>0</v>
      </c>
      <c r="S178">
        <v>0</v>
      </c>
      <c r="T178">
        <v>0</v>
      </c>
      <c r="U178">
        <v>0</v>
      </c>
      <c r="V178">
        <v>0</v>
      </c>
      <c r="W178">
        <v>0</v>
      </c>
      <c r="Y178" s="48">
        <f t="shared" si="2"/>
        <v>365</v>
      </c>
    </row>
    <row r="179" spans="1:25">
      <c r="A179">
        <v>0</v>
      </c>
      <c r="B179" s="43" t="s">
        <v>859</v>
      </c>
      <c r="C179" s="43" t="s">
        <v>29</v>
      </c>
      <c r="D179" s="43" t="s">
        <v>860</v>
      </c>
      <c r="E179" s="43">
        <v>0</v>
      </c>
      <c r="F179" s="43">
        <v>0</v>
      </c>
      <c r="G179" s="43">
        <v>0</v>
      </c>
      <c r="H179" s="47">
        <v>0</v>
      </c>
      <c r="I179">
        <v>0</v>
      </c>
      <c r="J179">
        <v>0</v>
      </c>
      <c r="K179" s="48">
        <v>0</v>
      </c>
      <c r="P179">
        <v>0</v>
      </c>
      <c r="Q179">
        <v>0</v>
      </c>
      <c r="R179">
        <v>0</v>
      </c>
      <c r="S179">
        <v>0</v>
      </c>
      <c r="T179">
        <v>0</v>
      </c>
      <c r="U179">
        <v>0</v>
      </c>
      <c r="V179">
        <v>0</v>
      </c>
      <c r="W179">
        <v>0</v>
      </c>
      <c r="Y179" s="48">
        <f t="shared" si="2"/>
        <v>365</v>
      </c>
    </row>
    <row r="180" spans="1:25">
      <c r="A180">
        <v>0</v>
      </c>
      <c r="B180" s="43" t="s">
        <v>861</v>
      </c>
      <c r="C180" s="43" t="s">
        <v>29</v>
      </c>
      <c r="D180" s="43" t="s">
        <v>862</v>
      </c>
      <c r="E180" s="43">
        <v>0</v>
      </c>
      <c r="F180" s="43">
        <v>0</v>
      </c>
      <c r="G180" s="43">
        <v>0</v>
      </c>
      <c r="H180" s="47">
        <v>0</v>
      </c>
      <c r="I180">
        <v>0</v>
      </c>
      <c r="J180">
        <v>0</v>
      </c>
      <c r="K180" s="48">
        <v>0</v>
      </c>
      <c r="P180">
        <v>0</v>
      </c>
      <c r="Q180">
        <v>0</v>
      </c>
      <c r="R180">
        <v>0</v>
      </c>
      <c r="S180">
        <v>0</v>
      </c>
      <c r="T180">
        <v>0</v>
      </c>
      <c r="U180">
        <v>0</v>
      </c>
      <c r="V180">
        <v>0</v>
      </c>
      <c r="W180">
        <v>0</v>
      </c>
      <c r="Y180" s="48">
        <f t="shared" si="2"/>
        <v>365</v>
      </c>
    </row>
    <row r="181" spans="1:25">
      <c r="A181">
        <v>0</v>
      </c>
      <c r="B181" s="43" t="s">
        <v>35</v>
      </c>
      <c r="C181" s="43" t="s">
        <v>29</v>
      </c>
      <c r="D181" s="43" t="s">
        <v>776</v>
      </c>
      <c r="E181" s="43">
        <v>43790</v>
      </c>
      <c r="F181" s="43">
        <v>0</v>
      </c>
      <c r="G181" s="43">
        <v>473640093</v>
      </c>
      <c r="H181" s="47">
        <v>43371</v>
      </c>
      <c r="I181" t="s">
        <v>1972</v>
      </c>
      <c r="J181" t="s">
        <v>1971</v>
      </c>
      <c r="K181" s="48">
        <v>43371</v>
      </c>
      <c r="L181" t="s">
        <v>863</v>
      </c>
      <c r="P181">
        <v>25045</v>
      </c>
      <c r="Q181">
        <v>237201195</v>
      </c>
      <c r="R181">
        <v>0</v>
      </c>
      <c r="S181">
        <v>0</v>
      </c>
      <c r="T181">
        <v>188850919</v>
      </c>
      <c r="U181">
        <v>20257384</v>
      </c>
      <c r="V181">
        <v>27330595</v>
      </c>
      <c r="W181">
        <v>473640093</v>
      </c>
      <c r="Y181" s="48">
        <f t="shared" si="2"/>
        <v>43736</v>
      </c>
    </row>
    <row r="182" spans="1:25">
      <c r="A182">
        <v>0</v>
      </c>
      <c r="B182" s="43" t="s">
        <v>864</v>
      </c>
      <c r="C182" s="43" t="s">
        <v>29</v>
      </c>
      <c r="D182" s="43" t="s">
        <v>865</v>
      </c>
      <c r="E182" s="43">
        <v>42847</v>
      </c>
      <c r="F182" s="43">
        <v>0</v>
      </c>
      <c r="G182" s="43">
        <v>88752681</v>
      </c>
      <c r="H182" s="47">
        <v>42367</v>
      </c>
      <c r="I182" t="s">
        <v>1972</v>
      </c>
      <c r="J182" t="s">
        <v>1971</v>
      </c>
      <c r="K182" s="48">
        <v>42367</v>
      </c>
      <c r="L182" t="s">
        <v>866</v>
      </c>
      <c r="P182">
        <v>17275</v>
      </c>
      <c r="Q182">
        <v>58544975</v>
      </c>
      <c r="R182">
        <v>0</v>
      </c>
      <c r="S182">
        <v>0</v>
      </c>
      <c r="T182">
        <v>0</v>
      </c>
      <c r="U182">
        <v>6997100</v>
      </c>
      <c r="V182">
        <v>21563196</v>
      </c>
      <c r="W182">
        <v>87105271</v>
      </c>
      <c r="Y182" s="48">
        <f t="shared" si="2"/>
        <v>42732</v>
      </c>
    </row>
    <row r="183" spans="1:25">
      <c r="A183">
        <v>0</v>
      </c>
      <c r="B183" s="43" t="s">
        <v>867</v>
      </c>
      <c r="C183" s="43" t="s">
        <v>29</v>
      </c>
      <c r="D183" s="43" t="s">
        <v>868</v>
      </c>
      <c r="E183" s="43">
        <v>42969</v>
      </c>
      <c r="F183" s="43">
        <v>0</v>
      </c>
      <c r="G183" s="43">
        <v>181006198</v>
      </c>
      <c r="H183" s="47">
        <v>42423</v>
      </c>
      <c r="I183" t="s">
        <v>1972</v>
      </c>
      <c r="J183" t="s">
        <v>1971</v>
      </c>
      <c r="K183" s="48">
        <v>42423</v>
      </c>
      <c r="L183" t="s">
        <v>869</v>
      </c>
      <c r="P183">
        <v>23754</v>
      </c>
      <c r="Q183">
        <v>73898694</v>
      </c>
      <c r="R183">
        <v>0</v>
      </c>
      <c r="S183">
        <v>0</v>
      </c>
      <c r="T183">
        <v>3410934</v>
      </c>
      <c r="U183">
        <v>8702081</v>
      </c>
      <c r="V183">
        <v>42794489</v>
      </c>
      <c r="W183">
        <v>128806198</v>
      </c>
      <c r="Y183" s="48">
        <f t="shared" si="2"/>
        <v>42788</v>
      </c>
    </row>
    <row r="184" spans="1:25">
      <c r="A184">
        <v>0</v>
      </c>
      <c r="B184" s="43" t="s">
        <v>870</v>
      </c>
      <c r="C184" s="43" t="s">
        <v>29</v>
      </c>
      <c r="D184" s="43" t="s">
        <v>868</v>
      </c>
      <c r="E184" s="43">
        <v>43699</v>
      </c>
      <c r="F184" s="43">
        <v>0</v>
      </c>
      <c r="G184" s="43">
        <v>809627347.99774766</v>
      </c>
      <c r="H184" s="47">
        <v>43334</v>
      </c>
      <c r="I184" t="s">
        <v>1970</v>
      </c>
      <c r="J184" t="s">
        <v>1971</v>
      </c>
      <c r="K184" s="48">
        <v>43334</v>
      </c>
      <c r="L184" t="s">
        <v>871</v>
      </c>
      <c r="P184">
        <v>10427.8206587</v>
      </c>
      <c r="Q184">
        <v>265607019.99774772</v>
      </c>
      <c r="R184">
        <v>0</v>
      </c>
      <c r="S184">
        <v>0</v>
      </c>
      <c r="T184">
        <v>342702082</v>
      </c>
      <c r="U184">
        <v>138516231</v>
      </c>
      <c r="V184">
        <v>62802015</v>
      </c>
      <c r="W184">
        <v>809627347.99774766</v>
      </c>
      <c r="Y184" s="48">
        <f t="shared" si="2"/>
        <v>43699</v>
      </c>
    </row>
    <row r="185" spans="1:25">
      <c r="A185">
        <v>0</v>
      </c>
      <c r="B185" s="43" t="s">
        <v>872</v>
      </c>
      <c r="C185" s="43" t="s">
        <v>29</v>
      </c>
      <c r="D185" s="43" t="s">
        <v>873</v>
      </c>
      <c r="E185" s="43">
        <v>42857</v>
      </c>
      <c r="F185" s="43">
        <v>0</v>
      </c>
      <c r="G185" s="43">
        <v>68044444.99999994</v>
      </c>
      <c r="H185" s="47">
        <v>42327</v>
      </c>
      <c r="I185" t="s">
        <v>1970</v>
      </c>
      <c r="J185" t="s">
        <v>1971</v>
      </c>
      <c r="K185" s="48">
        <v>42327</v>
      </c>
      <c r="L185" t="s">
        <v>874</v>
      </c>
      <c r="P185">
        <v>9356.1661976784999</v>
      </c>
      <c r="Q185">
        <v>53199160.999999948</v>
      </c>
      <c r="R185">
        <v>0</v>
      </c>
      <c r="S185">
        <v>0</v>
      </c>
      <c r="T185">
        <v>0</v>
      </c>
      <c r="U185">
        <v>12852600</v>
      </c>
      <c r="V185">
        <v>1992684</v>
      </c>
      <c r="W185">
        <v>68044444.99999994</v>
      </c>
      <c r="Y185" s="48">
        <f t="shared" si="2"/>
        <v>42692</v>
      </c>
    </row>
    <row r="186" spans="1:25">
      <c r="A186">
        <v>0</v>
      </c>
      <c r="B186" s="43" t="s">
        <v>875</v>
      </c>
      <c r="C186" s="43" t="s">
        <v>29</v>
      </c>
      <c r="D186" s="43" t="s">
        <v>876</v>
      </c>
      <c r="E186" s="43">
        <v>43091</v>
      </c>
      <c r="F186" s="43">
        <v>0</v>
      </c>
      <c r="G186" s="43">
        <v>159727175</v>
      </c>
      <c r="H186" s="47">
        <v>42576</v>
      </c>
      <c r="I186" t="s">
        <v>1972</v>
      </c>
      <c r="J186" t="s">
        <v>1971</v>
      </c>
      <c r="K186" s="48">
        <v>42576</v>
      </c>
      <c r="L186" t="s">
        <v>877</v>
      </c>
      <c r="P186">
        <v>17276</v>
      </c>
      <c r="Q186">
        <v>94758860</v>
      </c>
      <c r="R186">
        <v>0</v>
      </c>
      <c r="S186">
        <v>0</v>
      </c>
      <c r="T186">
        <v>0</v>
      </c>
      <c r="U186">
        <v>18118450</v>
      </c>
      <c r="V186">
        <v>13813385</v>
      </c>
      <c r="W186">
        <v>126690695</v>
      </c>
      <c r="Y186" s="48">
        <f t="shared" si="2"/>
        <v>42941</v>
      </c>
    </row>
    <row r="187" spans="1:25">
      <c r="A187">
        <v>0</v>
      </c>
      <c r="B187" s="43" t="s">
        <v>37</v>
      </c>
      <c r="C187" s="43" t="s">
        <v>29</v>
      </c>
      <c r="D187" s="43" t="s">
        <v>878</v>
      </c>
      <c r="E187" s="43">
        <v>43776</v>
      </c>
      <c r="F187" s="43">
        <v>0</v>
      </c>
      <c r="G187" s="43" t="s">
        <v>880</v>
      </c>
      <c r="H187" s="47">
        <v>43371</v>
      </c>
      <c r="I187" t="s">
        <v>1972</v>
      </c>
      <c r="J187" t="s">
        <v>1971</v>
      </c>
      <c r="K187" s="48">
        <v>43371</v>
      </c>
      <c r="L187" t="s">
        <v>879</v>
      </c>
      <c r="P187">
        <v>25045</v>
      </c>
      <c r="Q187">
        <v>116434205</v>
      </c>
      <c r="R187">
        <v>0</v>
      </c>
      <c r="S187">
        <v>0</v>
      </c>
      <c r="T187">
        <v>0</v>
      </c>
      <c r="U187">
        <v>14091022</v>
      </c>
      <c r="V187">
        <v>24713239</v>
      </c>
      <c r="W187">
        <v>155238466</v>
      </c>
      <c r="Y187" s="48">
        <f t="shared" si="2"/>
        <v>43736</v>
      </c>
    </row>
    <row r="188" spans="1:25">
      <c r="A188">
        <v>0</v>
      </c>
      <c r="B188" s="43" t="s">
        <v>881</v>
      </c>
      <c r="C188" s="43" t="s">
        <v>29</v>
      </c>
      <c r="D188" s="43" t="s">
        <v>882</v>
      </c>
      <c r="E188" s="43">
        <v>43596</v>
      </c>
      <c r="F188" s="43">
        <v>0</v>
      </c>
      <c r="G188" s="43">
        <v>7863590</v>
      </c>
      <c r="H188" s="47">
        <v>43199</v>
      </c>
      <c r="I188" t="s">
        <v>1970</v>
      </c>
      <c r="J188" t="s">
        <v>1971</v>
      </c>
      <c r="K188" s="48">
        <v>43199</v>
      </c>
      <c r="L188" t="s">
        <v>883</v>
      </c>
      <c r="P188">
        <v>9979.158203125</v>
      </c>
      <c r="Q188">
        <v>5109329</v>
      </c>
      <c r="R188">
        <v>0</v>
      </c>
      <c r="S188">
        <v>0</v>
      </c>
      <c r="T188">
        <v>0</v>
      </c>
      <c r="U188">
        <v>1427480</v>
      </c>
      <c r="V188">
        <v>1326781</v>
      </c>
      <c r="W188">
        <v>7863590</v>
      </c>
      <c r="Y188" s="48">
        <f t="shared" si="2"/>
        <v>43564</v>
      </c>
    </row>
    <row r="189" spans="1:25">
      <c r="A189">
        <v>0</v>
      </c>
      <c r="B189" s="43" t="s">
        <v>884</v>
      </c>
      <c r="C189" s="43" t="s">
        <v>29</v>
      </c>
      <c r="D189" s="43" t="s">
        <v>882</v>
      </c>
      <c r="E189" s="43">
        <v>0</v>
      </c>
      <c r="F189" s="43">
        <v>0</v>
      </c>
      <c r="G189" s="43">
        <v>0</v>
      </c>
      <c r="H189" s="47">
        <v>0</v>
      </c>
      <c r="I189">
        <v>0</v>
      </c>
      <c r="J189">
        <v>0</v>
      </c>
      <c r="K189" s="48">
        <v>0</v>
      </c>
      <c r="P189">
        <v>0</v>
      </c>
      <c r="Q189">
        <v>0</v>
      </c>
      <c r="R189">
        <v>0</v>
      </c>
      <c r="S189">
        <v>0</v>
      </c>
      <c r="T189">
        <v>0</v>
      </c>
      <c r="U189">
        <v>0</v>
      </c>
      <c r="V189">
        <v>0</v>
      </c>
      <c r="W189">
        <v>0</v>
      </c>
      <c r="Y189" s="48">
        <f t="shared" si="2"/>
        <v>365</v>
      </c>
    </row>
    <row r="190" spans="1:25">
      <c r="A190">
        <v>0</v>
      </c>
      <c r="B190" s="43" t="s">
        <v>885</v>
      </c>
      <c r="C190" s="43" t="s">
        <v>29</v>
      </c>
      <c r="D190" s="43" t="s">
        <v>886</v>
      </c>
      <c r="E190" s="43">
        <v>43222</v>
      </c>
      <c r="F190" s="43">
        <v>0</v>
      </c>
      <c r="G190" s="43">
        <v>51339919</v>
      </c>
      <c r="H190" s="47">
        <v>42318</v>
      </c>
      <c r="I190" t="s">
        <v>1972</v>
      </c>
      <c r="J190" t="s">
        <v>1971</v>
      </c>
      <c r="K190" s="48">
        <v>42318</v>
      </c>
      <c r="L190" t="s">
        <v>887</v>
      </c>
      <c r="P190">
        <v>9085</v>
      </c>
      <c r="Q190">
        <v>43453555</v>
      </c>
      <c r="R190">
        <v>0</v>
      </c>
      <c r="S190">
        <v>0</v>
      </c>
      <c r="T190">
        <v>0</v>
      </c>
      <c r="U190">
        <v>2785200</v>
      </c>
      <c r="V190">
        <v>5101164</v>
      </c>
      <c r="W190">
        <v>51339919</v>
      </c>
      <c r="Y190" s="48">
        <f t="shared" si="2"/>
        <v>42683</v>
      </c>
    </row>
    <row r="191" spans="1:25">
      <c r="A191">
        <v>0</v>
      </c>
      <c r="B191" s="43" t="s">
        <v>888</v>
      </c>
      <c r="C191" s="43" t="s">
        <v>29</v>
      </c>
      <c r="D191" s="43" t="s">
        <v>889</v>
      </c>
      <c r="E191" s="43">
        <v>43678</v>
      </c>
      <c r="F191" s="43">
        <v>0</v>
      </c>
      <c r="G191" s="43">
        <v>172870453.99991202</v>
      </c>
      <c r="H191" s="47">
        <v>43276</v>
      </c>
      <c r="I191" t="s">
        <v>1970</v>
      </c>
      <c r="J191" t="s">
        <v>1971</v>
      </c>
      <c r="K191" s="48">
        <v>43276</v>
      </c>
      <c r="L191" t="s">
        <v>890</v>
      </c>
      <c r="P191">
        <v>10064.192984400001</v>
      </c>
      <c r="Q191">
        <v>90376452.999912009</v>
      </c>
      <c r="R191">
        <v>0</v>
      </c>
      <c r="S191">
        <v>0</v>
      </c>
      <c r="T191">
        <v>0</v>
      </c>
      <c r="U191">
        <v>13859682</v>
      </c>
      <c r="V191">
        <v>10166051</v>
      </c>
      <c r="W191">
        <v>114402185.99991201</v>
      </c>
      <c r="Y191" s="48">
        <f t="shared" si="2"/>
        <v>43641</v>
      </c>
    </row>
    <row r="192" spans="1:25">
      <c r="A192">
        <v>0</v>
      </c>
      <c r="B192" s="43" t="s">
        <v>891</v>
      </c>
      <c r="C192" s="43" t="s">
        <v>29</v>
      </c>
      <c r="D192" s="43" t="s">
        <v>892</v>
      </c>
      <c r="E192" s="43">
        <v>0</v>
      </c>
      <c r="F192" s="43">
        <v>0</v>
      </c>
      <c r="G192" s="43">
        <v>0</v>
      </c>
      <c r="H192" s="47">
        <v>0</v>
      </c>
      <c r="I192">
        <v>0</v>
      </c>
      <c r="J192">
        <v>0</v>
      </c>
      <c r="K192" s="48">
        <v>0</v>
      </c>
      <c r="P192">
        <v>0</v>
      </c>
      <c r="Q192">
        <v>0</v>
      </c>
      <c r="R192">
        <v>0</v>
      </c>
      <c r="S192">
        <v>0</v>
      </c>
      <c r="T192">
        <v>0</v>
      </c>
      <c r="U192">
        <v>0</v>
      </c>
      <c r="V192">
        <v>0</v>
      </c>
      <c r="W192">
        <v>0</v>
      </c>
      <c r="Y192" s="48">
        <f t="shared" si="2"/>
        <v>365</v>
      </c>
    </row>
    <row r="193" spans="1:25">
      <c r="A193">
        <v>0</v>
      </c>
      <c r="B193" s="43" t="s">
        <v>893</v>
      </c>
      <c r="C193" s="43" t="s">
        <v>29</v>
      </c>
      <c r="D193" s="43" t="s">
        <v>894</v>
      </c>
      <c r="E193" s="43">
        <v>0</v>
      </c>
      <c r="F193" s="43">
        <v>0</v>
      </c>
      <c r="G193" s="43">
        <v>0</v>
      </c>
      <c r="H193" s="47">
        <v>0</v>
      </c>
      <c r="I193">
        <v>0</v>
      </c>
      <c r="J193">
        <v>0</v>
      </c>
      <c r="K193" s="48">
        <v>0</v>
      </c>
      <c r="P193">
        <v>0</v>
      </c>
      <c r="Q193">
        <v>0</v>
      </c>
      <c r="R193">
        <v>0</v>
      </c>
      <c r="S193">
        <v>0</v>
      </c>
      <c r="T193">
        <v>0</v>
      </c>
      <c r="U193">
        <v>0</v>
      </c>
      <c r="V193">
        <v>0</v>
      </c>
      <c r="W193">
        <v>0</v>
      </c>
      <c r="Y193" s="48">
        <f t="shared" si="2"/>
        <v>365</v>
      </c>
    </row>
    <row r="194" spans="1:25">
      <c r="A194">
        <v>0</v>
      </c>
      <c r="B194" s="43" t="s">
        <v>895</v>
      </c>
      <c r="C194" s="43" t="s">
        <v>29</v>
      </c>
      <c r="D194" s="43" t="s">
        <v>896</v>
      </c>
      <c r="E194" s="43">
        <v>43414</v>
      </c>
      <c r="F194" s="43">
        <v>0</v>
      </c>
      <c r="G194" s="43">
        <v>307160734</v>
      </c>
      <c r="H194" s="47">
        <v>42989</v>
      </c>
      <c r="I194" t="s">
        <v>1972</v>
      </c>
      <c r="J194" t="s">
        <v>1971</v>
      </c>
      <c r="K194" s="48">
        <v>42989</v>
      </c>
      <c r="L194" t="s">
        <v>897</v>
      </c>
      <c r="P194">
        <v>66165.58</v>
      </c>
      <c r="Q194">
        <v>46315906</v>
      </c>
      <c r="R194">
        <v>0</v>
      </c>
      <c r="S194">
        <v>0</v>
      </c>
      <c r="T194">
        <v>195826137</v>
      </c>
      <c r="U194">
        <v>5144500</v>
      </c>
      <c r="V194">
        <v>59874191</v>
      </c>
      <c r="W194">
        <v>307160734</v>
      </c>
      <c r="Y194" s="48">
        <f t="shared" si="2"/>
        <v>43354</v>
      </c>
    </row>
    <row r="195" spans="1:25">
      <c r="A195">
        <v>0</v>
      </c>
      <c r="B195" s="43" t="s">
        <v>898</v>
      </c>
      <c r="C195" s="43" t="s">
        <v>29</v>
      </c>
      <c r="D195" s="43" t="s">
        <v>899</v>
      </c>
      <c r="E195" s="43">
        <v>0</v>
      </c>
      <c r="F195" s="43">
        <v>0</v>
      </c>
      <c r="G195" s="43">
        <v>0</v>
      </c>
      <c r="H195" s="47">
        <v>0</v>
      </c>
      <c r="I195">
        <v>0</v>
      </c>
      <c r="J195">
        <v>0</v>
      </c>
      <c r="K195" s="48">
        <v>0</v>
      </c>
      <c r="P195">
        <v>0</v>
      </c>
      <c r="Q195">
        <v>0</v>
      </c>
      <c r="R195">
        <v>0</v>
      </c>
      <c r="S195">
        <v>0</v>
      </c>
      <c r="T195">
        <v>0</v>
      </c>
      <c r="U195">
        <v>0</v>
      </c>
      <c r="V195">
        <v>0</v>
      </c>
      <c r="W195">
        <v>0</v>
      </c>
      <c r="Y195" s="48">
        <f t="shared" si="2"/>
        <v>365</v>
      </c>
    </row>
    <row r="196" spans="1:25">
      <c r="A196">
        <v>1</v>
      </c>
      <c r="B196" s="43" t="s">
        <v>898</v>
      </c>
      <c r="C196" s="43" t="s">
        <v>29</v>
      </c>
      <c r="D196" s="43">
        <v>0</v>
      </c>
      <c r="E196" s="43">
        <v>0</v>
      </c>
      <c r="F196" s="43">
        <v>0</v>
      </c>
      <c r="G196" s="43">
        <v>0</v>
      </c>
      <c r="H196" s="47">
        <v>0</v>
      </c>
      <c r="I196">
        <v>0</v>
      </c>
      <c r="J196">
        <v>0</v>
      </c>
      <c r="K196" s="48">
        <v>0</v>
      </c>
      <c r="P196">
        <v>0</v>
      </c>
      <c r="Q196">
        <v>0</v>
      </c>
      <c r="R196">
        <v>0</v>
      </c>
      <c r="S196">
        <v>0</v>
      </c>
      <c r="T196">
        <v>0</v>
      </c>
      <c r="U196">
        <v>0</v>
      </c>
      <c r="V196">
        <v>0</v>
      </c>
      <c r="W196">
        <v>0</v>
      </c>
      <c r="Y196" s="48">
        <f t="shared" si="2"/>
        <v>365</v>
      </c>
    </row>
    <row r="197" spans="1:25">
      <c r="A197">
        <v>0</v>
      </c>
      <c r="B197" s="43" t="s">
        <v>900</v>
      </c>
      <c r="C197" s="43" t="s">
        <v>29</v>
      </c>
      <c r="D197" s="43" t="s">
        <v>901</v>
      </c>
      <c r="E197" s="43">
        <v>0</v>
      </c>
      <c r="F197" s="43">
        <v>0</v>
      </c>
      <c r="G197" s="43">
        <v>0</v>
      </c>
      <c r="H197" s="47">
        <v>0</v>
      </c>
      <c r="I197">
        <v>0</v>
      </c>
      <c r="J197">
        <v>0</v>
      </c>
      <c r="K197" s="48">
        <v>0</v>
      </c>
      <c r="P197">
        <v>0</v>
      </c>
      <c r="Q197">
        <v>0</v>
      </c>
      <c r="R197">
        <v>0</v>
      </c>
      <c r="S197">
        <v>0</v>
      </c>
      <c r="T197">
        <v>0</v>
      </c>
      <c r="U197">
        <v>0</v>
      </c>
      <c r="V197">
        <v>0</v>
      </c>
      <c r="W197">
        <v>0</v>
      </c>
      <c r="Y197" s="48">
        <f t="shared" si="2"/>
        <v>365</v>
      </c>
    </row>
    <row r="198" spans="1:25">
      <c r="A198">
        <v>0</v>
      </c>
      <c r="B198" s="43" t="s">
        <v>902</v>
      </c>
      <c r="C198" s="43" t="s">
        <v>29</v>
      </c>
      <c r="D198" s="43" t="s">
        <v>903</v>
      </c>
      <c r="E198" s="43">
        <v>42875</v>
      </c>
      <c r="F198" s="43">
        <v>0</v>
      </c>
      <c r="G198" s="43">
        <v>509595226</v>
      </c>
      <c r="H198" s="47">
        <v>42423</v>
      </c>
      <c r="I198" t="s">
        <v>1972</v>
      </c>
      <c r="J198" t="s">
        <v>1971</v>
      </c>
      <c r="K198" s="48">
        <v>42423</v>
      </c>
      <c r="L198" t="s">
        <v>904</v>
      </c>
      <c r="P198">
        <v>18604</v>
      </c>
      <c r="Q198">
        <v>109838016</v>
      </c>
      <c r="R198">
        <v>0</v>
      </c>
      <c r="S198">
        <v>0</v>
      </c>
      <c r="T198">
        <v>289245484</v>
      </c>
      <c r="U198">
        <v>15204793</v>
      </c>
      <c r="V198">
        <v>105438062</v>
      </c>
      <c r="W198">
        <v>519726355</v>
      </c>
      <c r="Y198" s="48">
        <f t="shared" ref="Y198:Y261" si="3">+K198+365</f>
        <v>42788</v>
      </c>
    </row>
    <row r="199" spans="1:25">
      <c r="A199">
        <v>1</v>
      </c>
      <c r="B199" s="43" t="s">
        <v>902</v>
      </c>
      <c r="C199" s="43" t="s">
        <v>29</v>
      </c>
      <c r="D199" s="43">
        <v>0</v>
      </c>
      <c r="E199" s="43">
        <v>0</v>
      </c>
      <c r="F199" s="43">
        <v>0</v>
      </c>
      <c r="G199" s="43">
        <v>0</v>
      </c>
      <c r="H199" s="47">
        <v>0</v>
      </c>
      <c r="I199">
        <v>0</v>
      </c>
      <c r="J199">
        <v>0</v>
      </c>
      <c r="K199" s="48">
        <v>0</v>
      </c>
      <c r="P199">
        <v>0</v>
      </c>
      <c r="Q199">
        <v>0</v>
      </c>
      <c r="R199">
        <v>0</v>
      </c>
      <c r="S199">
        <v>0</v>
      </c>
      <c r="T199">
        <v>0</v>
      </c>
      <c r="U199">
        <v>0</v>
      </c>
      <c r="V199">
        <v>0</v>
      </c>
      <c r="W199">
        <v>0</v>
      </c>
      <c r="Y199" s="48">
        <f t="shared" si="3"/>
        <v>365</v>
      </c>
    </row>
    <row r="200" spans="1:25">
      <c r="A200">
        <v>0</v>
      </c>
      <c r="B200" s="43" t="s">
        <v>905</v>
      </c>
      <c r="C200" s="43" t="s">
        <v>29</v>
      </c>
      <c r="D200" s="43" t="s">
        <v>717</v>
      </c>
      <c r="E200" s="43">
        <v>43727</v>
      </c>
      <c r="F200" s="43">
        <v>0</v>
      </c>
      <c r="G200" s="43">
        <v>720233921</v>
      </c>
      <c r="H200" s="47">
        <v>43339</v>
      </c>
      <c r="I200" t="s">
        <v>1972</v>
      </c>
      <c r="J200" t="s">
        <v>1971</v>
      </c>
      <c r="K200" s="48">
        <v>43339</v>
      </c>
      <c r="L200" t="s">
        <v>906</v>
      </c>
      <c r="P200">
        <v>80558</v>
      </c>
      <c r="Q200">
        <v>608937922</v>
      </c>
      <c r="R200">
        <v>0</v>
      </c>
      <c r="S200">
        <v>0</v>
      </c>
      <c r="T200">
        <v>0</v>
      </c>
      <c r="U200">
        <v>8955619</v>
      </c>
      <c r="V200">
        <v>21020388</v>
      </c>
      <c r="W200">
        <v>638913929</v>
      </c>
      <c r="Y200" s="48">
        <f t="shared" si="3"/>
        <v>43704</v>
      </c>
    </row>
    <row r="201" spans="1:25">
      <c r="A201">
        <v>0</v>
      </c>
      <c r="B201" s="43" t="s">
        <v>907</v>
      </c>
      <c r="C201" s="43" t="s">
        <v>29</v>
      </c>
      <c r="D201" s="43" t="s">
        <v>908</v>
      </c>
      <c r="E201" s="43">
        <v>42945</v>
      </c>
      <c r="F201" s="43">
        <v>0</v>
      </c>
      <c r="G201" s="43">
        <v>1451077460</v>
      </c>
      <c r="H201" s="47">
        <v>42550</v>
      </c>
      <c r="I201" t="s">
        <v>1979</v>
      </c>
      <c r="J201" t="s">
        <v>1971</v>
      </c>
      <c r="K201" s="48">
        <v>42550</v>
      </c>
      <c r="L201" t="s">
        <v>909</v>
      </c>
      <c r="P201">
        <v>11846</v>
      </c>
      <c r="Q201">
        <v>575988058</v>
      </c>
      <c r="R201">
        <v>0</v>
      </c>
      <c r="S201">
        <v>0</v>
      </c>
      <c r="T201">
        <v>0</v>
      </c>
      <c r="U201">
        <v>121474212</v>
      </c>
      <c r="V201">
        <v>45739452</v>
      </c>
      <c r="W201">
        <v>743201722</v>
      </c>
      <c r="Y201" s="48">
        <f t="shared" si="3"/>
        <v>42915</v>
      </c>
    </row>
    <row r="202" spans="1:25">
      <c r="A202">
        <v>0</v>
      </c>
      <c r="B202" s="43" t="s">
        <v>910</v>
      </c>
      <c r="C202" s="43" t="s">
        <v>29</v>
      </c>
      <c r="D202" s="43" t="s">
        <v>911</v>
      </c>
      <c r="E202" s="43">
        <v>42875</v>
      </c>
      <c r="F202" s="43">
        <v>0</v>
      </c>
      <c r="G202" s="43">
        <v>647205396.64999998</v>
      </c>
      <c r="H202" s="47">
        <v>42473</v>
      </c>
      <c r="I202" t="s">
        <v>1970</v>
      </c>
      <c r="J202" t="s">
        <v>1971</v>
      </c>
      <c r="K202" s="48">
        <v>42473</v>
      </c>
      <c r="L202" t="s">
        <v>912</v>
      </c>
      <c r="P202">
        <v>8607</v>
      </c>
      <c r="Q202">
        <v>264054153</v>
      </c>
      <c r="R202">
        <v>0</v>
      </c>
      <c r="S202">
        <v>0</v>
      </c>
      <c r="T202">
        <v>0</v>
      </c>
      <c r="U202">
        <v>15572844</v>
      </c>
      <c r="V202">
        <v>217655420</v>
      </c>
      <c r="W202">
        <v>497282417</v>
      </c>
      <c r="Y202" s="48">
        <f t="shared" si="3"/>
        <v>42838</v>
      </c>
    </row>
    <row r="203" spans="1:25">
      <c r="A203">
        <v>0</v>
      </c>
      <c r="B203" s="43" t="s">
        <v>68</v>
      </c>
      <c r="C203" s="43" t="s">
        <v>29</v>
      </c>
      <c r="D203" s="43" t="s">
        <v>787</v>
      </c>
      <c r="E203" s="43">
        <v>43663</v>
      </c>
      <c r="F203" s="43">
        <v>0</v>
      </c>
      <c r="G203" s="43">
        <v>256918299</v>
      </c>
      <c r="H203" s="47">
        <v>43302</v>
      </c>
      <c r="I203" t="s">
        <v>1970</v>
      </c>
      <c r="J203" t="s">
        <v>1971</v>
      </c>
      <c r="K203" s="48">
        <v>43302</v>
      </c>
      <c r="L203" t="s">
        <v>913</v>
      </c>
      <c r="P203">
        <v>10644.5860246623</v>
      </c>
      <c r="Q203">
        <v>145021839.99999917</v>
      </c>
      <c r="R203">
        <v>0</v>
      </c>
      <c r="S203">
        <v>0</v>
      </c>
      <c r="T203">
        <v>0</v>
      </c>
      <c r="U203">
        <v>47791803</v>
      </c>
      <c r="V203">
        <v>64104656</v>
      </c>
      <c r="W203">
        <v>256918298.99999917</v>
      </c>
      <c r="Y203" s="48">
        <f t="shared" si="3"/>
        <v>43667</v>
      </c>
    </row>
    <row r="204" spans="1:25">
      <c r="A204">
        <v>0</v>
      </c>
      <c r="B204" s="43" t="s">
        <v>69</v>
      </c>
      <c r="C204" s="43" t="s">
        <v>29</v>
      </c>
      <c r="D204" s="43" t="s">
        <v>914</v>
      </c>
      <c r="E204" s="43">
        <v>43663</v>
      </c>
      <c r="F204" s="43">
        <v>0</v>
      </c>
      <c r="G204" s="43">
        <v>29580131.998</v>
      </c>
      <c r="H204" s="47">
        <v>43272</v>
      </c>
      <c r="I204" t="s">
        <v>1970</v>
      </c>
      <c r="J204" t="s">
        <v>1971</v>
      </c>
      <c r="K204" s="48">
        <v>43272</v>
      </c>
      <c r="L204" t="s">
        <v>915</v>
      </c>
      <c r="P204">
        <v>10541.882</v>
      </c>
      <c r="Q204">
        <v>14115579.998</v>
      </c>
      <c r="R204">
        <v>0</v>
      </c>
      <c r="S204">
        <v>0</v>
      </c>
      <c r="T204">
        <v>0</v>
      </c>
      <c r="U204">
        <v>13803859</v>
      </c>
      <c r="V204">
        <v>1660693</v>
      </c>
      <c r="W204">
        <v>29580131.998</v>
      </c>
      <c r="Y204" s="48">
        <f t="shared" si="3"/>
        <v>43637</v>
      </c>
    </row>
    <row r="205" spans="1:25">
      <c r="A205">
        <v>1</v>
      </c>
      <c r="B205" s="43" t="s">
        <v>69</v>
      </c>
      <c r="C205" s="43" t="s">
        <v>29</v>
      </c>
      <c r="D205" s="43">
        <v>0</v>
      </c>
      <c r="E205" s="43">
        <v>0</v>
      </c>
      <c r="F205" s="43">
        <v>0</v>
      </c>
      <c r="G205" s="43">
        <v>0</v>
      </c>
      <c r="H205" s="47">
        <v>0</v>
      </c>
      <c r="I205">
        <v>0</v>
      </c>
      <c r="J205">
        <v>0</v>
      </c>
      <c r="K205" s="48">
        <v>0</v>
      </c>
      <c r="P205">
        <v>0</v>
      </c>
      <c r="Q205">
        <v>0</v>
      </c>
      <c r="R205">
        <v>0</v>
      </c>
      <c r="S205">
        <v>0</v>
      </c>
      <c r="T205">
        <v>0</v>
      </c>
      <c r="U205">
        <v>0</v>
      </c>
      <c r="V205">
        <v>0</v>
      </c>
      <c r="W205">
        <v>0</v>
      </c>
      <c r="Y205" s="48">
        <f t="shared" si="3"/>
        <v>365</v>
      </c>
    </row>
    <row r="206" spans="1:25">
      <c r="A206">
        <v>0</v>
      </c>
      <c r="B206" s="43" t="s">
        <v>916</v>
      </c>
      <c r="C206" s="43" t="s">
        <v>29</v>
      </c>
      <c r="D206" s="43" t="s">
        <v>917</v>
      </c>
      <c r="E206" s="43">
        <v>43663</v>
      </c>
      <c r="F206" s="43">
        <v>0</v>
      </c>
      <c r="G206" s="43">
        <v>370637679.99844778</v>
      </c>
      <c r="H206" s="47">
        <v>43264</v>
      </c>
      <c r="I206" t="s">
        <v>1972</v>
      </c>
      <c r="J206" t="s">
        <v>1971</v>
      </c>
      <c r="K206" s="48">
        <v>43264</v>
      </c>
      <c r="L206" t="s">
        <v>918</v>
      </c>
      <c r="P206">
        <v>10708.145160599999</v>
      </c>
      <c r="Q206">
        <v>274267721.99844778</v>
      </c>
      <c r="R206">
        <v>0</v>
      </c>
      <c r="S206">
        <v>0</v>
      </c>
      <c r="T206">
        <v>0</v>
      </c>
      <c r="U206">
        <v>81402969</v>
      </c>
      <c r="V206">
        <v>14966989</v>
      </c>
      <c r="W206">
        <v>370637679.99844778</v>
      </c>
      <c r="Y206" s="48">
        <f t="shared" si="3"/>
        <v>43629</v>
      </c>
    </row>
    <row r="207" spans="1:25">
      <c r="A207">
        <v>0</v>
      </c>
      <c r="B207" s="43" t="s">
        <v>919</v>
      </c>
      <c r="C207" s="43" t="s">
        <v>29</v>
      </c>
      <c r="D207" s="43" t="s">
        <v>920</v>
      </c>
      <c r="E207" s="43">
        <v>43041</v>
      </c>
      <c r="F207" s="43">
        <v>0</v>
      </c>
      <c r="G207" s="43">
        <v>85904590</v>
      </c>
      <c r="H207" s="47">
        <v>42489</v>
      </c>
      <c r="I207" t="s">
        <v>1970</v>
      </c>
      <c r="J207" t="s">
        <v>1971</v>
      </c>
      <c r="K207" s="48">
        <v>42489</v>
      </c>
      <c r="L207" t="s">
        <v>921</v>
      </c>
      <c r="P207">
        <v>8868</v>
      </c>
      <c r="Q207">
        <v>70695696</v>
      </c>
      <c r="R207">
        <v>0</v>
      </c>
      <c r="S207">
        <v>0</v>
      </c>
      <c r="T207">
        <v>0</v>
      </c>
      <c r="U207">
        <v>9469016</v>
      </c>
      <c r="V207">
        <v>5739878</v>
      </c>
      <c r="W207">
        <v>85904590</v>
      </c>
      <c r="Y207" s="48">
        <f t="shared" si="3"/>
        <v>42854</v>
      </c>
    </row>
    <row r="208" spans="1:25">
      <c r="A208">
        <v>0</v>
      </c>
      <c r="B208" s="43" t="s">
        <v>922</v>
      </c>
      <c r="C208" s="43" t="s">
        <v>29</v>
      </c>
      <c r="D208" s="43" t="s">
        <v>923</v>
      </c>
      <c r="E208" s="43">
        <v>42875</v>
      </c>
      <c r="F208" s="43">
        <v>0</v>
      </c>
      <c r="G208" s="43">
        <v>345678851</v>
      </c>
      <c r="H208" s="47">
        <v>42489</v>
      </c>
      <c r="I208" t="s">
        <v>1972</v>
      </c>
      <c r="J208" t="s">
        <v>1971</v>
      </c>
      <c r="K208" s="48">
        <v>42489</v>
      </c>
      <c r="L208" t="s">
        <v>924</v>
      </c>
      <c r="P208">
        <v>12697</v>
      </c>
      <c r="Q208">
        <v>280692579</v>
      </c>
      <c r="R208">
        <v>0</v>
      </c>
      <c r="S208">
        <v>0</v>
      </c>
      <c r="T208">
        <v>0</v>
      </c>
      <c r="U208">
        <v>41822432</v>
      </c>
      <c r="V208">
        <v>23163840</v>
      </c>
      <c r="W208">
        <v>345678851</v>
      </c>
      <c r="Y208" s="48">
        <f t="shared" si="3"/>
        <v>42854</v>
      </c>
    </row>
    <row r="209" spans="1:25">
      <c r="A209">
        <v>0</v>
      </c>
      <c r="B209" s="43" t="s">
        <v>925</v>
      </c>
      <c r="C209" s="43" t="s">
        <v>29</v>
      </c>
      <c r="D209" s="43" t="s">
        <v>923</v>
      </c>
      <c r="E209" s="43">
        <v>42875</v>
      </c>
      <c r="F209" s="43">
        <v>0</v>
      </c>
      <c r="G209" s="43">
        <v>214812283</v>
      </c>
      <c r="H209" s="47">
        <v>42489</v>
      </c>
      <c r="I209" t="s">
        <v>1972</v>
      </c>
      <c r="J209" t="s">
        <v>1971</v>
      </c>
      <c r="K209" s="48">
        <v>42489</v>
      </c>
      <c r="L209" t="s">
        <v>926</v>
      </c>
      <c r="P209">
        <v>12227</v>
      </c>
      <c r="Q209">
        <v>149695161</v>
      </c>
      <c r="R209">
        <v>0</v>
      </c>
      <c r="S209">
        <v>0</v>
      </c>
      <c r="T209">
        <v>0</v>
      </c>
      <c r="U209">
        <v>42335544</v>
      </c>
      <c r="V209">
        <v>22781578</v>
      </c>
      <c r="W209">
        <v>214812283</v>
      </c>
      <c r="Y209" s="48">
        <f t="shared" si="3"/>
        <v>42854</v>
      </c>
    </row>
    <row r="210" spans="1:25">
      <c r="A210">
        <v>1</v>
      </c>
      <c r="B210" s="43" t="s">
        <v>925</v>
      </c>
      <c r="C210" s="43" t="s">
        <v>29</v>
      </c>
      <c r="D210" s="43">
        <v>0</v>
      </c>
      <c r="E210" s="43">
        <v>0</v>
      </c>
      <c r="F210" s="43">
        <v>0</v>
      </c>
      <c r="G210" s="43">
        <v>0</v>
      </c>
      <c r="H210" s="47">
        <v>0</v>
      </c>
      <c r="I210">
        <v>0</v>
      </c>
      <c r="J210">
        <v>0</v>
      </c>
      <c r="K210" s="48">
        <v>0</v>
      </c>
      <c r="P210">
        <v>0</v>
      </c>
      <c r="Q210">
        <v>0</v>
      </c>
      <c r="R210">
        <v>0</v>
      </c>
      <c r="S210">
        <v>0</v>
      </c>
      <c r="T210">
        <v>0</v>
      </c>
      <c r="U210">
        <v>0</v>
      </c>
      <c r="V210">
        <v>0</v>
      </c>
      <c r="W210">
        <v>0</v>
      </c>
      <c r="Y210" s="48">
        <f t="shared" si="3"/>
        <v>365</v>
      </c>
    </row>
    <row r="211" spans="1:25">
      <c r="A211">
        <v>0</v>
      </c>
      <c r="B211" s="43" t="s">
        <v>927</v>
      </c>
      <c r="C211" s="43" t="s">
        <v>70</v>
      </c>
      <c r="D211" s="43" t="s">
        <v>928</v>
      </c>
      <c r="E211" s="43">
        <v>43858</v>
      </c>
      <c r="F211" s="43">
        <v>0</v>
      </c>
      <c r="G211" s="43">
        <v>1917127908</v>
      </c>
      <c r="H211" s="47">
        <v>43444</v>
      </c>
      <c r="I211" t="s">
        <v>1970</v>
      </c>
      <c r="J211" t="s">
        <v>1971</v>
      </c>
      <c r="K211" s="48">
        <v>43444</v>
      </c>
      <c r="L211" t="s">
        <v>929</v>
      </c>
      <c r="P211">
        <v>11000</v>
      </c>
      <c r="Q211">
        <v>1456598000</v>
      </c>
      <c r="R211">
        <v>0</v>
      </c>
      <c r="S211">
        <v>0</v>
      </c>
      <c r="T211">
        <v>583267762</v>
      </c>
      <c r="U211">
        <v>270209329</v>
      </c>
      <c r="V211">
        <v>512392914</v>
      </c>
      <c r="W211">
        <v>2822468005</v>
      </c>
      <c r="Y211" s="48">
        <f t="shared" si="3"/>
        <v>43809</v>
      </c>
    </row>
    <row r="212" spans="1:25">
      <c r="A212">
        <v>0</v>
      </c>
      <c r="B212" s="43" t="s">
        <v>930</v>
      </c>
      <c r="C212" s="43" t="s">
        <v>70</v>
      </c>
      <c r="D212" s="43" t="s">
        <v>931</v>
      </c>
      <c r="E212" s="43">
        <v>42857</v>
      </c>
      <c r="F212" s="43">
        <v>0</v>
      </c>
      <c r="G212" s="43">
        <v>30521950</v>
      </c>
      <c r="H212" s="47">
        <v>42482</v>
      </c>
      <c r="I212" t="s">
        <v>1970</v>
      </c>
      <c r="J212" t="s">
        <v>1971</v>
      </c>
      <c r="K212" s="48">
        <v>42482</v>
      </c>
      <c r="L212" t="s">
        <v>932</v>
      </c>
      <c r="P212">
        <v>5200</v>
      </c>
      <c r="Q212">
        <v>17071600</v>
      </c>
      <c r="R212">
        <v>0</v>
      </c>
      <c r="S212">
        <v>0</v>
      </c>
      <c r="T212">
        <v>0</v>
      </c>
      <c r="U212">
        <v>13450350</v>
      </c>
      <c r="V212">
        <v>0</v>
      </c>
      <c r="W212">
        <v>30521950</v>
      </c>
      <c r="Y212" s="48">
        <f t="shared" si="3"/>
        <v>42847</v>
      </c>
    </row>
    <row r="213" spans="1:25">
      <c r="A213">
        <v>0</v>
      </c>
      <c r="B213" s="43" t="s">
        <v>933</v>
      </c>
      <c r="C213" s="43" t="s">
        <v>70</v>
      </c>
      <c r="D213" s="43" t="s">
        <v>934</v>
      </c>
      <c r="E213" s="43">
        <v>43858</v>
      </c>
      <c r="F213" s="43">
        <v>0</v>
      </c>
      <c r="G213" s="43">
        <v>1216885258</v>
      </c>
      <c r="H213" s="47">
        <v>43444</v>
      </c>
      <c r="I213" t="s">
        <v>1970</v>
      </c>
      <c r="J213" t="s">
        <v>1971</v>
      </c>
      <c r="K213" s="48">
        <v>43444</v>
      </c>
      <c r="L213" t="s">
        <v>935</v>
      </c>
      <c r="P213">
        <v>11000</v>
      </c>
      <c r="Q213">
        <v>778591000</v>
      </c>
      <c r="R213">
        <v>0</v>
      </c>
      <c r="S213">
        <v>0</v>
      </c>
      <c r="T213">
        <v>65080329</v>
      </c>
      <c r="U213">
        <v>214903233</v>
      </c>
      <c r="V213">
        <v>158310696</v>
      </c>
      <c r="W213">
        <v>1216885258</v>
      </c>
      <c r="Y213" s="48">
        <f t="shared" si="3"/>
        <v>43809</v>
      </c>
    </row>
    <row r="214" spans="1:25">
      <c r="A214">
        <v>0</v>
      </c>
      <c r="B214" s="43" t="s">
        <v>936</v>
      </c>
      <c r="C214" s="43" t="s">
        <v>70</v>
      </c>
      <c r="D214" s="43" t="s">
        <v>937</v>
      </c>
      <c r="E214" s="43">
        <v>42795</v>
      </c>
      <c r="F214" s="43">
        <v>0</v>
      </c>
      <c r="G214" s="43">
        <v>247186238</v>
      </c>
      <c r="H214" s="47">
        <v>42291</v>
      </c>
      <c r="I214" t="s">
        <v>1970</v>
      </c>
      <c r="J214" t="s">
        <v>1971</v>
      </c>
      <c r="K214" s="48">
        <v>42291</v>
      </c>
      <c r="L214" t="s">
        <v>938</v>
      </c>
      <c r="P214">
        <v>5060</v>
      </c>
      <c r="Q214">
        <v>204484720</v>
      </c>
      <c r="R214">
        <v>0</v>
      </c>
      <c r="S214">
        <v>0</v>
      </c>
      <c r="T214">
        <v>5040000</v>
      </c>
      <c r="U214">
        <v>34969088</v>
      </c>
      <c r="V214">
        <v>0</v>
      </c>
      <c r="W214">
        <v>244493808</v>
      </c>
      <c r="Y214" s="48">
        <f t="shared" si="3"/>
        <v>42656</v>
      </c>
    </row>
    <row r="215" spans="1:25">
      <c r="A215">
        <v>0</v>
      </c>
      <c r="B215" s="43" t="s">
        <v>939</v>
      </c>
      <c r="C215" s="43" t="s">
        <v>70</v>
      </c>
      <c r="D215" s="43" t="s">
        <v>940</v>
      </c>
      <c r="E215" s="43">
        <v>42777</v>
      </c>
      <c r="F215" s="43">
        <v>0</v>
      </c>
      <c r="G215" s="43">
        <v>385465110</v>
      </c>
      <c r="H215" s="47">
        <v>42283</v>
      </c>
      <c r="I215" t="s">
        <v>1970</v>
      </c>
      <c r="J215" t="s">
        <v>1971</v>
      </c>
      <c r="K215" s="48">
        <v>42283</v>
      </c>
      <c r="L215" t="s">
        <v>941</v>
      </c>
      <c r="P215">
        <v>4720</v>
      </c>
      <c r="Q215">
        <v>97288640</v>
      </c>
      <c r="R215">
        <v>0</v>
      </c>
      <c r="S215">
        <v>0</v>
      </c>
      <c r="T215">
        <v>183402000</v>
      </c>
      <c r="U215">
        <v>5982090</v>
      </c>
      <c r="V215">
        <v>101794300</v>
      </c>
      <c r="W215">
        <v>388467030</v>
      </c>
      <c r="Y215" s="48">
        <f t="shared" si="3"/>
        <v>42648</v>
      </c>
    </row>
    <row r="216" spans="1:25">
      <c r="A216">
        <v>0</v>
      </c>
      <c r="B216" s="43" t="s">
        <v>942</v>
      </c>
      <c r="C216" s="43" t="s">
        <v>70</v>
      </c>
      <c r="D216" s="43" t="s">
        <v>943</v>
      </c>
      <c r="E216" s="43">
        <v>42847</v>
      </c>
      <c r="F216" s="43">
        <v>0</v>
      </c>
      <c r="G216" s="43">
        <v>545875245</v>
      </c>
      <c r="H216" s="47">
        <v>42765</v>
      </c>
      <c r="I216" t="s">
        <v>1970</v>
      </c>
      <c r="J216" t="s">
        <v>1971</v>
      </c>
      <c r="K216" s="48">
        <v>42765</v>
      </c>
      <c r="L216" t="s">
        <v>944</v>
      </c>
      <c r="P216">
        <v>5080</v>
      </c>
      <c r="Q216">
        <v>170886120</v>
      </c>
      <c r="R216">
        <v>0</v>
      </c>
      <c r="S216">
        <v>0</v>
      </c>
      <c r="T216">
        <v>294404280</v>
      </c>
      <c r="U216">
        <v>48251145</v>
      </c>
      <c r="V216">
        <v>32333700</v>
      </c>
      <c r="W216">
        <v>545875245</v>
      </c>
      <c r="Y216" s="48">
        <f t="shared" si="3"/>
        <v>43130</v>
      </c>
    </row>
    <row r="217" spans="1:25">
      <c r="A217">
        <v>0</v>
      </c>
      <c r="B217" s="43" t="s">
        <v>945</v>
      </c>
      <c r="C217" s="43" t="s">
        <v>70</v>
      </c>
      <c r="D217" s="43" t="s">
        <v>946</v>
      </c>
      <c r="E217" s="43">
        <v>42811</v>
      </c>
      <c r="F217" s="43">
        <v>0</v>
      </c>
      <c r="G217" s="43">
        <v>4174600</v>
      </c>
      <c r="H217" s="47">
        <v>42304</v>
      </c>
      <c r="I217" t="s">
        <v>1970</v>
      </c>
      <c r="J217" t="s">
        <v>1971</v>
      </c>
      <c r="K217" s="48">
        <v>42304</v>
      </c>
      <c r="L217" t="s">
        <v>947</v>
      </c>
      <c r="P217">
        <v>5080</v>
      </c>
      <c r="Q217">
        <v>1874520</v>
      </c>
      <c r="R217">
        <v>0</v>
      </c>
      <c r="S217">
        <v>0</v>
      </c>
      <c r="T217">
        <v>0</v>
      </c>
      <c r="U217">
        <v>2139000</v>
      </c>
      <c r="V217">
        <v>457280</v>
      </c>
      <c r="W217">
        <v>4470800</v>
      </c>
      <c r="Y217" s="48">
        <f t="shared" si="3"/>
        <v>42669</v>
      </c>
    </row>
    <row r="218" spans="1:25">
      <c r="A218">
        <v>0</v>
      </c>
      <c r="B218" s="43" t="s">
        <v>948</v>
      </c>
      <c r="C218" s="43" t="s">
        <v>70</v>
      </c>
      <c r="D218" s="43" t="s">
        <v>949</v>
      </c>
      <c r="E218" s="43">
        <v>42515</v>
      </c>
      <c r="F218" s="43">
        <v>0</v>
      </c>
      <c r="G218" s="43">
        <v>93031720</v>
      </c>
      <c r="H218" s="47">
        <v>42136</v>
      </c>
      <c r="I218" t="s">
        <v>1970</v>
      </c>
      <c r="J218" t="s">
        <v>1971</v>
      </c>
      <c r="K218" s="48">
        <v>42136</v>
      </c>
      <c r="L218" t="s">
        <v>950</v>
      </c>
      <c r="P218">
        <v>2200</v>
      </c>
      <c r="Q218">
        <v>59620000</v>
      </c>
      <c r="R218">
        <v>2200</v>
      </c>
      <c r="S218">
        <v>29480000</v>
      </c>
      <c r="T218">
        <v>0</v>
      </c>
      <c r="U218">
        <v>3931720</v>
      </c>
      <c r="V218">
        <v>0</v>
      </c>
      <c r="W218">
        <v>93031720</v>
      </c>
      <c r="Y218" s="48">
        <f t="shared" si="3"/>
        <v>42501</v>
      </c>
    </row>
    <row r="219" spans="1:25">
      <c r="A219">
        <v>0</v>
      </c>
      <c r="B219" s="43" t="s">
        <v>951</v>
      </c>
      <c r="C219" s="43" t="s">
        <v>70</v>
      </c>
      <c r="D219" s="43" t="s">
        <v>952</v>
      </c>
      <c r="E219" s="43">
        <v>43676</v>
      </c>
      <c r="F219" s="43">
        <v>0</v>
      </c>
      <c r="G219" s="43">
        <v>8586500</v>
      </c>
      <c r="H219" s="47">
        <v>43276</v>
      </c>
      <c r="I219" t="s">
        <v>1970</v>
      </c>
      <c r="J219" t="s">
        <v>1971</v>
      </c>
      <c r="K219" s="48">
        <v>43276</v>
      </c>
      <c r="L219" t="s">
        <v>953</v>
      </c>
      <c r="P219">
        <v>5000</v>
      </c>
      <c r="Q219">
        <v>5545000</v>
      </c>
      <c r="R219">
        <v>0</v>
      </c>
      <c r="S219">
        <v>0</v>
      </c>
      <c r="T219">
        <v>0</v>
      </c>
      <c r="U219">
        <v>3041500</v>
      </c>
      <c r="V219">
        <v>0</v>
      </c>
      <c r="W219">
        <v>8586500</v>
      </c>
      <c r="Y219" s="48">
        <f t="shared" si="3"/>
        <v>43641</v>
      </c>
    </row>
    <row r="220" spans="1:25">
      <c r="A220">
        <v>0</v>
      </c>
      <c r="B220" s="43" t="s">
        <v>954</v>
      </c>
      <c r="C220" s="43" t="s">
        <v>70</v>
      </c>
      <c r="D220" s="43" t="s">
        <v>955</v>
      </c>
      <c r="E220" s="43">
        <v>43146</v>
      </c>
      <c r="F220" s="43">
        <v>0</v>
      </c>
      <c r="G220" s="43">
        <v>269707100</v>
      </c>
      <c r="H220" s="47">
        <v>42760</v>
      </c>
      <c r="I220" t="s">
        <v>1970</v>
      </c>
      <c r="J220" t="s">
        <v>1971</v>
      </c>
      <c r="K220" s="48">
        <v>42760</v>
      </c>
      <c r="L220" t="s">
        <v>956</v>
      </c>
      <c r="P220">
        <v>4430</v>
      </c>
      <c r="Q220">
        <v>123915960</v>
      </c>
      <c r="R220">
        <v>0</v>
      </c>
      <c r="S220">
        <v>0</v>
      </c>
      <c r="T220">
        <v>0</v>
      </c>
      <c r="U220">
        <v>120255790</v>
      </c>
      <c r="V220">
        <v>25535350</v>
      </c>
      <c r="W220">
        <v>269707100</v>
      </c>
      <c r="Y220" s="48">
        <f t="shared" si="3"/>
        <v>43125</v>
      </c>
    </row>
    <row r="221" spans="1:25">
      <c r="A221">
        <v>0</v>
      </c>
      <c r="B221" s="43" t="s">
        <v>73</v>
      </c>
      <c r="C221" s="43" t="s">
        <v>70</v>
      </c>
      <c r="D221" s="43" t="s">
        <v>955</v>
      </c>
      <c r="E221" s="43">
        <v>0</v>
      </c>
      <c r="F221" s="43">
        <v>0</v>
      </c>
      <c r="G221" s="43">
        <v>0</v>
      </c>
      <c r="H221" s="47">
        <v>0</v>
      </c>
      <c r="I221">
        <v>0</v>
      </c>
      <c r="J221">
        <v>0</v>
      </c>
      <c r="K221" s="48">
        <v>0</v>
      </c>
      <c r="P221">
        <v>0</v>
      </c>
      <c r="Q221">
        <v>0</v>
      </c>
      <c r="R221">
        <v>0</v>
      </c>
      <c r="S221">
        <v>0</v>
      </c>
      <c r="T221">
        <v>0</v>
      </c>
      <c r="U221">
        <v>0</v>
      </c>
      <c r="V221">
        <v>0</v>
      </c>
      <c r="W221">
        <v>0</v>
      </c>
      <c r="Y221" s="48">
        <f t="shared" si="3"/>
        <v>365</v>
      </c>
    </row>
    <row r="222" spans="1:25">
      <c r="A222">
        <v>0</v>
      </c>
      <c r="B222" s="43" t="s">
        <v>957</v>
      </c>
      <c r="C222" s="43" t="s">
        <v>70</v>
      </c>
      <c r="D222" s="43" t="s">
        <v>955</v>
      </c>
      <c r="E222" s="43">
        <v>0</v>
      </c>
      <c r="F222" s="43">
        <v>0</v>
      </c>
      <c r="G222" s="43">
        <v>0</v>
      </c>
      <c r="H222" s="47">
        <v>0</v>
      </c>
      <c r="I222">
        <v>0</v>
      </c>
      <c r="J222">
        <v>0</v>
      </c>
      <c r="K222" s="48">
        <v>0</v>
      </c>
      <c r="P222">
        <v>0</v>
      </c>
      <c r="Q222">
        <v>0</v>
      </c>
      <c r="R222">
        <v>0</v>
      </c>
      <c r="S222">
        <v>0</v>
      </c>
      <c r="T222">
        <v>0</v>
      </c>
      <c r="U222">
        <v>0</v>
      </c>
      <c r="V222">
        <v>0</v>
      </c>
      <c r="W222">
        <v>0</v>
      </c>
      <c r="Y222" s="48">
        <f t="shared" si="3"/>
        <v>365</v>
      </c>
    </row>
    <row r="223" spans="1:25">
      <c r="A223">
        <v>0</v>
      </c>
      <c r="B223" s="43" t="s">
        <v>958</v>
      </c>
      <c r="C223" s="43" t="s">
        <v>70</v>
      </c>
      <c r="D223" s="43" t="s">
        <v>959</v>
      </c>
      <c r="E223" s="43">
        <v>0</v>
      </c>
      <c r="F223" s="43">
        <v>0</v>
      </c>
      <c r="G223" s="43">
        <v>0</v>
      </c>
      <c r="H223" s="47">
        <v>0</v>
      </c>
      <c r="I223">
        <v>0</v>
      </c>
      <c r="J223">
        <v>0</v>
      </c>
      <c r="K223" s="48">
        <v>0</v>
      </c>
      <c r="P223">
        <v>0</v>
      </c>
      <c r="Q223">
        <v>0</v>
      </c>
      <c r="R223">
        <v>0</v>
      </c>
      <c r="S223">
        <v>0</v>
      </c>
      <c r="T223">
        <v>0</v>
      </c>
      <c r="U223">
        <v>0</v>
      </c>
      <c r="V223">
        <v>0</v>
      </c>
      <c r="W223">
        <v>0</v>
      </c>
      <c r="Y223" s="48">
        <f t="shared" si="3"/>
        <v>365</v>
      </c>
    </row>
    <row r="224" spans="1:25">
      <c r="A224">
        <v>0</v>
      </c>
      <c r="B224" s="43" t="s">
        <v>960</v>
      </c>
      <c r="C224" s="43" t="s">
        <v>70</v>
      </c>
      <c r="D224" s="43" t="s">
        <v>961</v>
      </c>
      <c r="E224" s="43">
        <v>0</v>
      </c>
      <c r="F224" s="43">
        <v>0</v>
      </c>
      <c r="G224" s="43">
        <v>0</v>
      </c>
      <c r="H224" s="47">
        <v>0</v>
      </c>
      <c r="I224">
        <v>0</v>
      </c>
      <c r="J224">
        <v>0</v>
      </c>
      <c r="K224" s="48">
        <v>0</v>
      </c>
      <c r="P224">
        <v>0</v>
      </c>
      <c r="Q224">
        <v>0</v>
      </c>
      <c r="R224">
        <v>0</v>
      </c>
      <c r="S224">
        <v>0</v>
      </c>
      <c r="T224">
        <v>0</v>
      </c>
      <c r="U224">
        <v>0</v>
      </c>
      <c r="V224">
        <v>0</v>
      </c>
      <c r="W224">
        <v>0</v>
      </c>
      <c r="Y224" s="48">
        <f t="shared" si="3"/>
        <v>365</v>
      </c>
    </row>
    <row r="225" spans="1:25">
      <c r="A225">
        <v>0</v>
      </c>
      <c r="B225" s="43" t="s">
        <v>962</v>
      </c>
      <c r="C225" s="43" t="s">
        <v>70</v>
      </c>
      <c r="D225" s="43" t="s">
        <v>955</v>
      </c>
      <c r="E225" s="43">
        <v>42777</v>
      </c>
      <c r="F225" s="43">
        <v>0</v>
      </c>
      <c r="G225" s="43">
        <v>110795502</v>
      </c>
      <c r="H225" s="47">
        <v>42283</v>
      </c>
      <c r="I225" t="s">
        <v>1970</v>
      </c>
      <c r="J225" t="s">
        <v>1971</v>
      </c>
      <c r="K225" s="48">
        <v>42283</v>
      </c>
      <c r="L225" t="s">
        <v>963</v>
      </c>
      <c r="P225">
        <v>4000</v>
      </c>
      <c r="Q225">
        <v>53552000</v>
      </c>
      <c r="R225">
        <v>0</v>
      </c>
      <c r="S225">
        <v>0</v>
      </c>
      <c r="T225">
        <v>0</v>
      </c>
      <c r="U225">
        <v>77427502</v>
      </c>
      <c r="V225">
        <v>0</v>
      </c>
      <c r="W225">
        <v>130979502</v>
      </c>
      <c r="Y225" s="48">
        <f t="shared" si="3"/>
        <v>42648</v>
      </c>
    </row>
    <row r="226" spans="1:25">
      <c r="A226">
        <v>0</v>
      </c>
      <c r="B226" s="43" t="s">
        <v>964</v>
      </c>
      <c r="C226" s="43" t="s">
        <v>70</v>
      </c>
      <c r="D226" s="43" t="s">
        <v>955</v>
      </c>
      <c r="E226" s="43">
        <v>42838</v>
      </c>
      <c r="F226" s="43">
        <v>0</v>
      </c>
      <c r="G226" s="43">
        <v>218938200</v>
      </c>
      <c r="H226" s="47">
        <v>42458</v>
      </c>
      <c r="I226" t="s">
        <v>1970</v>
      </c>
      <c r="J226" t="s">
        <v>1971</v>
      </c>
      <c r="K226" s="48">
        <v>42458</v>
      </c>
      <c r="L226" t="s">
        <v>965</v>
      </c>
      <c r="P226">
        <v>4000</v>
      </c>
      <c r="Q226">
        <v>75800000</v>
      </c>
      <c r="R226">
        <v>0</v>
      </c>
      <c r="S226">
        <v>0</v>
      </c>
      <c r="T226">
        <v>0</v>
      </c>
      <c r="U226">
        <v>143138200</v>
      </c>
      <c r="V226">
        <v>0</v>
      </c>
      <c r="W226">
        <v>218938200</v>
      </c>
      <c r="Y226" s="48">
        <f t="shared" si="3"/>
        <v>42823</v>
      </c>
    </row>
    <row r="227" spans="1:25">
      <c r="A227">
        <v>0</v>
      </c>
      <c r="B227" s="43" t="s">
        <v>966</v>
      </c>
      <c r="C227" s="43" t="s">
        <v>70</v>
      </c>
      <c r="D227" s="43" t="s">
        <v>955</v>
      </c>
      <c r="E227" s="43">
        <v>43188</v>
      </c>
      <c r="F227" s="43">
        <v>0</v>
      </c>
      <c r="G227" s="43">
        <v>633207309</v>
      </c>
      <c r="H227" s="47">
        <v>42711</v>
      </c>
      <c r="I227" t="s">
        <v>1970</v>
      </c>
      <c r="J227" t="s">
        <v>1971</v>
      </c>
      <c r="K227" s="48">
        <v>42711</v>
      </c>
      <c r="L227" t="s">
        <v>967</v>
      </c>
      <c r="P227">
        <v>4430</v>
      </c>
      <c r="Q227">
        <v>148887870</v>
      </c>
      <c r="R227">
        <v>0</v>
      </c>
      <c r="S227">
        <v>0</v>
      </c>
      <c r="T227">
        <v>127200000</v>
      </c>
      <c r="U227">
        <v>354012010</v>
      </c>
      <c r="V227">
        <v>3107429</v>
      </c>
      <c r="W227">
        <v>633207309</v>
      </c>
      <c r="Y227" s="48">
        <f t="shared" si="3"/>
        <v>43076</v>
      </c>
    </row>
    <row r="228" spans="1:25">
      <c r="A228">
        <v>0</v>
      </c>
      <c r="B228" s="43" t="s">
        <v>968</v>
      </c>
      <c r="C228" s="43" t="s">
        <v>70</v>
      </c>
      <c r="D228" s="43" t="s">
        <v>969</v>
      </c>
      <c r="E228" s="43">
        <v>0</v>
      </c>
      <c r="F228" s="43">
        <v>0</v>
      </c>
      <c r="G228" s="43">
        <v>0</v>
      </c>
      <c r="H228" s="47">
        <v>0</v>
      </c>
      <c r="I228">
        <v>0</v>
      </c>
      <c r="J228">
        <v>0</v>
      </c>
      <c r="K228" s="48">
        <v>0</v>
      </c>
      <c r="P228">
        <v>0</v>
      </c>
      <c r="Q228">
        <v>0</v>
      </c>
      <c r="R228">
        <v>0</v>
      </c>
      <c r="S228">
        <v>0</v>
      </c>
      <c r="T228">
        <v>0</v>
      </c>
      <c r="U228">
        <v>0</v>
      </c>
      <c r="V228">
        <v>0</v>
      </c>
      <c r="W228">
        <v>0</v>
      </c>
      <c r="Y228" s="48">
        <f t="shared" si="3"/>
        <v>365</v>
      </c>
    </row>
    <row r="229" spans="1:25">
      <c r="A229">
        <v>1</v>
      </c>
      <c r="B229" s="43" t="s">
        <v>968</v>
      </c>
      <c r="C229" s="43" t="s">
        <v>70</v>
      </c>
      <c r="D229" s="43">
        <v>0</v>
      </c>
      <c r="E229" s="43">
        <v>0</v>
      </c>
      <c r="F229" s="43">
        <v>0</v>
      </c>
      <c r="G229" s="43">
        <v>0</v>
      </c>
      <c r="H229" s="47">
        <v>0</v>
      </c>
      <c r="I229">
        <v>0</v>
      </c>
      <c r="J229">
        <v>0</v>
      </c>
      <c r="K229" s="48">
        <v>0</v>
      </c>
      <c r="P229">
        <v>0</v>
      </c>
      <c r="Q229">
        <v>0</v>
      </c>
      <c r="R229">
        <v>0</v>
      </c>
      <c r="S229">
        <v>0</v>
      </c>
      <c r="T229">
        <v>0</v>
      </c>
      <c r="U229">
        <v>0</v>
      </c>
      <c r="V229">
        <v>0</v>
      </c>
      <c r="W229">
        <v>0</v>
      </c>
      <c r="Y229" s="48">
        <f t="shared" si="3"/>
        <v>365</v>
      </c>
    </row>
    <row r="230" spans="1:25">
      <c r="A230">
        <v>0</v>
      </c>
      <c r="B230" s="43" t="s">
        <v>970</v>
      </c>
      <c r="C230" s="43" t="s">
        <v>70</v>
      </c>
      <c r="D230" s="43" t="s">
        <v>971</v>
      </c>
      <c r="E230" s="43">
        <v>43158</v>
      </c>
      <c r="F230" s="43">
        <v>0</v>
      </c>
      <c r="G230" s="43">
        <v>230549070</v>
      </c>
      <c r="H230" s="47">
        <v>42510</v>
      </c>
      <c r="I230" t="s">
        <v>1970</v>
      </c>
      <c r="J230" t="s">
        <v>1971</v>
      </c>
      <c r="K230" s="48">
        <v>42510</v>
      </c>
      <c r="L230" t="s">
        <v>972</v>
      </c>
      <c r="P230">
        <v>4500</v>
      </c>
      <c r="Q230">
        <v>54648000</v>
      </c>
      <c r="R230">
        <v>0</v>
      </c>
      <c r="S230">
        <v>0</v>
      </c>
      <c r="T230">
        <v>113460480</v>
      </c>
      <c r="U230">
        <v>43712000</v>
      </c>
      <c r="V230">
        <v>18728590</v>
      </c>
      <c r="W230">
        <v>230549070</v>
      </c>
      <c r="Y230" s="48">
        <f t="shared" si="3"/>
        <v>42875</v>
      </c>
    </row>
    <row r="231" spans="1:25">
      <c r="A231">
        <v>1</v>
      </c>
      <c r="B231" s="43" t="s">
        <v>970</v>
      </c>
      <c r="C231" s="43" t="s">
        <v>70</v>
      </c>
      <c r="D231" s="43">
        <v>0</v>
      </c>
      <c r="E231" s="43">
        <v>0</v>
      </c>
      <c r="F231" s="43">
        <v>0</v>
      </c>
      <c r="G231" s="43">
        <v>0</v>
      </c>
      <c r="H231" s="47">
        <v>0</v>
      </c>
      <c r="I231">
        <v>0</v>
      </c>
      <c r="J231">
        <v>0</v>
      </c>
      <c r="K231" s="48">
        <v>0</v>
      </c>
      <c r="P231">
        <v>0</v>
      </c>
      <c r="Q231">
        <v>0</v>
      </c>
      <c r="R231">
        <v>0</v>
      </c>
      <c r="S231">
        <v>0</v>
      </c>
      <c r="T231">
        <v>0</v>
      </c>
      <c r="U231">
        <v>0</v>
      </c>
      <c r="V231">
        <v>0</v>
      </c>
      <c r="W231">
        <v>0</v>
      </c>
      <c r="Y231" s="48">
        <f t="shared" si="3"/>
        <v>365</v>
      </c>
    </row>
    <row r="232" spans="1:25">
      <c r="A232">
        <v>1</v>
      </c>
      <c r="B232" s="43" t="s">
        <v>970</v>
      </c>
      <c r="C232" s="43" t="s">
        <v>70</v>
      </c>
      <c r="D232" s="43">
        <v>0</v>
      </c>
      <c r="E232" s="43">
        <v>0</v>
      </c>
      <c r="F232" s="43">
        <v>0</v>
      </c>
      <c r="G232" s="43">
        <v>0</v>
      </c>
      <c r="H232" s="47">
        <v>0</v>
      </c>
      <c r="I232">
        <v>0</v>
      </c>
      <c r="J232">
        <v>0</v>
      </c>
      <c r="K232" s="48">
        <v>0</v>
      </c>
      <c r="P232">
        <v>0</v>
      </c>
      <c r="Q232">
        <v>0</v>
      </c>
      <c r="R232">
        <v>0</v>
      </c>
      <c r="S232">
        <v>0</v>
      </c>
      <c r="T232">
        <v>0</v>
      </c>
      <c r="U232">
        <v>0</v>
      </c>
      <c r="V232">
        <v>0</v>
      </c>
      <c r="W232">
        <v>0</v>
      </c>
      <c r="Y232" s="48">
        <f t="shared" si="3"/>
        <v>365</v>
      </c>
    </row>
    <row r="233" spans="1:25">
      <c r="A233">
        <v>0</v>
      </c>
      <c r="B233" s="43" t="s">
        <v>973</v>
      </c>
      <c r="C233" s="43" t="s">
        <v>70</v>
      </c>
      <c r="D233" s="43" t="s">
        <v>974</v>
      </c>
      <c r="E233" s="43">
        <v>43628</v>
      </c>
      <c r="F233" s="43">
        <v>0</v>
      </c>
      <c r="G233" s="43">
        <v>85640394</v>
      </c>
      <c r="H233" s="47">
        <v>43243</v>
      </c>
      <c r="I233" t="s">
        <v>1972</v>
      </c>
      <c r="J233" t="s">
        <v>1971</v>
      </c>
      <c r="K233" s="48">
        <v>43243</v>
      </c>
      <c r="L233" t="s">
        <v>975</v>
      </c>
      <c r="P233">
        <v>50000</v>
      </c>
      <c r="Q233">
        <v>22500000</v>
      </c>
      <c r="R233">
        <v>0</v>
      </c>
      <c r="S233">
        <v>0</v>
      </c>
      <c r="T233">
        <v>60271726</v>
      </c>
      <c r="U233">
        <v>1746143</v>
      </c>
      <c r="V233">
        <v>1122525</v>
      </c>
      <c r="W233">
        <v>85640394</v>
      </c>
      <c r="Y233" s="48">
        <f t="shared" si="3"/>
        <v>43608</v>
      </c>
    </row>
    <row r="234" spans="1:25">
      <c r="A234">
        <v>0</v>
      </c>
      <c r="B234" s="43" t="s">
        <v>976</v>
      </c>
      <c r="C234" s="43" t="s">
        <v>70</v>
      </c>
      <c r="D234" s="43" t="s">
        <v>977</v>
      </c>
      <c r="E234" s="43">
        <v>43846</v>
      </c>
      <c r="F234" s="43">
        <v>0</v>
      </c>
      <c r="G234" s="43">
        <v>183768690</v>
      </c>
      <c r="H234" s="47">
        <v>43433</v>
      </c>
      <c r="I234" t="s">
        <v>1972</v>
      </c>
      <c r="J234" t="s">
        <v>1971</v>
      </c>
      <c r="K234" s="48">
        <v>43433</v>
      </c>
      <c r="L234" t="s">
        <v>978</v>
      </c>
      <c r="P234">
        <v>62724</v>
      </c>
      <c r="Q234">
        <v>30170244</v>
      </c>
      <c r="R234">
        <v>0</v>
      </c>
      <c r="S234">
        <v>0</v>
      </c>
      <c r="T234">
        <v>113701445</v>
      </c>
      <c r="U234">
        <v>5388452</v>
      </c>
      <c r="V234">
        <v>34508549</v>
      </c>
      <c r="W234">
        <v>183768690</v>
      </c>
      <c r="Y234" s="48">
        <f t="shared" si="3"/>
        <v>43798</v>
      </c>
    </row>
    <row r="235" spans="1:25">
      <c r="A235">
        <v>0</v>
      </c>
      <c r="B235" s="43" t="s">
        <v>979</v>
      </c>
      <c r="C235" s="43" t="s">
        <v>70</v>
      </c>
      <c r="D235" s="43" t="s">
        <v>980</v>
      </c>
      <c r="E235" s="43">
        <v>43265</v>
      </c>
      <c r="F235" s="43">
        <v>0</v>
      </c>
      <c r="G235" s="43">
        <v>706534809.99999988</v>
      </c>
      <c r="H235" s="47">
        <v>42510</v>
      </c>
      <c r="I235" t="s">
        <v>1970</v>
      </c>
      <c r="J235" t="s">
        <v>1971</v>
      </c>
      <c r="K235" s="48">
        <v>42510</v>
      </c>
      <c r="L235" t="s">
        <v>981</v>
      </c>
      <c r="P235">
        <v>3657.87153862169</v>
      </c>
      <c r="Q235">
        <v>88172993.438475832</v>
      </c>
      <c r="R235">
        <v>3657.87153862169</v>
      </c>
      <c r="S235">
        <v>34808305.561524004</v>
      </c>
      <c r="T235">
        <v>487677600</v>
      </c>
      <c r="U235">
        <v>56103086</v>
      </c>
      <c r="V235">
        <v>39772825</v>
      </c>
      <c r="W235">
        <v>706534809.99999988</v>
      </c>
      <c r="Y235" s="48">
        <f t="shared" si="3"/>
        <v>42875</v>
      </c>
    </row>
    <row r="236" spans="1:25">
      <c r="A236">
        <v>1</v>
      </c>
      <c r="B236" s="43" t="s">
        <v>979</v>
      </c>
      <c r="C236" s="43" t="s">
        <v>70</v>
      </c>
      <c r="D236" s="43">
        <v>0</v>
      </c>
      <c r="E236" s="43">
        <v>0</v>
      </c>
      <c r="F236" s="43">
        <v>0</v>
      </c>
      <c r="G236" s="43">
        <v>0</v>
      </c>
      <c r="H236" s="47">
        <v>0</v>
      </c>
      <c r="I236">
        <v>0</v>
      </c>
      <c r="J236">
        <v>0</v>
      </c>
      <c r="K236" s="48">
        <v>0</v>
      </c>
      <c r="P236">
        <v>0</v>
      </c>
      <c r="Q236">
        <v>0</v>
      </c>
      <c r="R236">
        <v>0</v>
      </c>
      <c r="S236">
        <v>0</v>
      </c>
      <c r="T236">
        <v>0</v>
      </c>
      <c r="U236">
        <v>0</v>
      </c>
      <c r="V236">
        <v>0</v>
      </c>
      <c r="W236">
        <v>0</v>
      </c>
      <c r="Y236" s="48">
        <f t="shared" si="3"/>
        <v>365</v>
      </c>
    </row>
    <row r="237" spans="1:25">
      <c r="A237">
        <v>0</v>
      </c>
      <c r="B237" s="43" t="s">
        <v>982</v>
      </c>
      <c r="C237" s="43" t="s">
        <v>70</v>
      </c>
      <c r="D237" s="43" t="s">
        <v>983</v>
      </c>
      <c r="E237" s="43">
        <v>0</v>
      </c>
      <c r="F237" s="43">
        <v>0</v>
      </c>
      <c r="G237" s="43">
        <v>0</v>
      </c>
      <c r="H237" s="47">
        <v>0</v>
      </c>
      <c r="I237">
        <v>0</v>
      </c>
      <c r="J237">
        <v>0</v>
      </c>
      <c r="K237" s="48">
        <v>0</v>
      </c>
      <c r="P237">
        <v>0</v>
      </c>
      <c r="Q237">
        <v>0</v>
      </c>
      <c r="R237">
        <v>0</v>
      </c>
      <c r="S237">
        <v>0</v>
      </c>
      <c r="T237">
        <v>0</v>
      </c>
      <c r="U237">
        <v>0</v>
      </c>
      <c r="V237">
        <v>0</v>
      </c>
      <c r="W237">
        <v>0</v>
      </c>
      <c r="Y237" s="48">
        <f t="shared" si="3"/>
        <v>365</v>
      </c>
    </row>
    <row r="238" spans="1:25">
      <c r="A238">
        <v>0</v>
      </c>
      <c r="B238" s="43" t="s">
        <v>984</v>
      </c>
      <c r="C238" s="43" t="s">
        <v>70</v>
      </c>
      <c r="D238" s="43" t="s">
        <v>985</v>
      </c>
      <c r="E238" s="43">
        <v>0</v>
      </c>
      <c r="F238" s="43">
        <v>0</v>
      </c>
      <c r="G238" s="43">
        <v>0</v>
      </c>
      <c r="H238" s="47">
        <v>0</v>
      </c>
      <c r="I238">
        <v>0</v>
      </c>
      <c r="J238">
        <v>0</v>
      </c>
      <c r="K238" s="48">
        <v>0</v>
      </c>
      <c r="P238">
        <v>0</v>
      </c>
      <c r="Q238">
        <v>0</v>
      </c>
      <c r="R238">
        <v>0</v>
      </c>
      <c r="S238">
        <v>0</v>
      </c>
      <c r="T238">
        <v>0</v>
      </c>
      <c r="U238">
        <v>0</v>
      </c>
      <c r="V238">
        <v>0</v>
      </c>
      <c r="W238">
        <v>0</v>
      </c>
      <c r="Y238" s="48">
        <f t="shared" si="3"/>
        <v>365</v>
      </c>
    </row>
    <row r="239" spans="1:25">
      <c r="A239">
        <v>0</v>
      </c>
      <c r="B239" s="43" t="s">
        <v>986</v>
      </c>
      <c r="C239" s="43" t="s">
        <v>70</v>
      </c>
      <c r="D239" s="43" t="s">
        <v>987</v>
      </c>
      <c r="E239" s="43">
        <v>0</v>
      </c>
      <c r="F239" s="43">
        <v>0</v>
      </c>
      <c r="G239" s="43">
        <v>0</v>
      </c>
      <c r="H239" s="47">
        <v>0</v>
      </c>
      <c r="I239">
        <v>0</v>
      </c>
      <c r="J239">
        <v>0</v>
      </c>
      <c r="K239" s="48">
        <v>0</v>
      </c>
      <c r="P239">
        <v>0</v>
      </c>
      <c r="Q239">
        <v>0</v>
      </c>
      <c r="R239">
        <v>0</v>
      </c>
      <c r="S239">
        <v>0</v>
      </c>
      <c r="T239">
        <v>0</v>
      </c>
      <c r="U239">
        <v>0</v>
      </c>
      <c r="V239">
        <v>0</v>
      </c>
      <c r="W239">
        <v>0</v>
      </c>
      <c r="Y239" s="48">
        <f t="shared" si="3"/>
        <v>365</v>
      </c>
    </row>
    <row r="240" spans="1:25">
      <c r="A240">
        <v>0</v>
      </c>
      <c r="B240" s="43" t="s">
        <v>988</v>
      </c>
      <c r="C240" s="43" t="s">
        <v>70</v>
      </c>
      <c r="D240" s="43" t="s">
        <v>989</v>
      </c>
      <c r="E240" s="43">
        <v>43600</v>
      </c>
      <c r="F240" s="43">
        <v>0</v>
      </c>
      <c r="G240" s="43">
        <v>141733600</v>
      </c>
      <c r="H240" s="47">
        <v>43228</v>
      </c>
      <c r="I240" t="s">
        <v>1970</v>
      </c>
      <c r="J240" t="s">
        <v>1971</v>
      </c>
      <c r="K240" s="48">
        <v>43228</v>
      </c>
      <c r="L240" t="s">
        <v>990</v>
      </c>
      <c r="P240">
        <v>6000</v>
      </c>
      <c r="Q240">
        <v>81600000</v>
      </c>
      <c r="R240">
        <v>0</v>
      </c>
      <c r="S240">
        <v>0</v>
      </c>
      <c r="T240">
        <v>0</v>
      </c>
      <c r="U240">
        <v>55453600</v>
      </c>
      <c r="V240">
        <v>4680000</v>
      </c>
      <c r="W240">
        <v>141733600</v>
      </c>
      <c r="Y240" s="48">
        <f t="shared" si="3"/>
        <v>43593</v>
      </c>
    </row>
    <row r="241" spans="1:25">
      <c r="A241">
        <v>0</v>
      </c>
      <c r="B241" s="43" t="s">
        <v>991</v>
      </c>
      <c r="C241" s="43" t="s">
        <v>70</v>
      </c>
      <c r="D241" s="43" t="s">
        <v>989</v>
      </c>
      <c r="E241" s="43">
        <v>43601</v>
      </c>
      <c r="F241" s="43">
        <v>0</v>
      </c>
      <c r="G241" s="43">
        <v>482802914</v>
      </c>
      <c r="H241" s="47">
        <v>43228</v>
      </c>
      <c r="I241" t="s">
        <v>1970</v>
      </c>
      <c r="J241" t="s">
        <v>1971</v>
      </c>
      <c r="K241" s="48">
        <v>43228</v>
      </c>
      <c r="L241" t="s">
        <v>992</v>
      </c>
      <c r="P241">
        <v>5040</v>
      </c>
      <c r="Q241">
        <v>139421520</v>
      </c>
      <c r="R241">
        <v>5040</v>
      </c>
      <c r="S241">
        <v>786240</v>
      </c>
      <c r="T241">
        <v>0</v>
      </c>
      <c r="U241">
        <v>335055000</v>
      </c>
      <c r="V241">
        <v>7540154</v>
      </c>
      <c r="W241">
        <v>482802914</v>
      </c>
      <c r="Y241" s="48">
        <f t="shared" si="3"/>
        <v>43593</v>
      </c>
    </row>
    <row r="242" spans="1:25">
      <c r="A242">
        <v>0</v>
      </c>
      <c r="B242" s="43" t="s">
        <v>993</v>
      </c>
      <c r="C242" s="43" t="s">
        <v>70</v>
      </c>
      <c r="D242" s="43" t="s">
        <v>994</v>
      </c>
      <c r="E242" s="43">
        <v>42923</v>
      </c>
      <c r="F242" s="43">
        <v>0</v>
      </c>
      <c r="G242" s="43">
        <v>9333910</v>
      </c>
      <c r="H242" s="47">
        <v>42550</v>
      </c>
      <c r="I242" t="s">
        <v>1970</v>
      </c>
      <c r="J242" t="s">
        <v>1971</v>
      </c>
      <c r="K242" s="48">
        <v>42550</v>
      </c>
      <c r="L242" t="s">
        <v>995</v>
      </c>
      <c r="P242">
        <v>4700</v>
      </c>
      <c r="Q242">
        <v>8934700</v>
      </c>
      <c r="R242">
        <v>0</v>
      </c>
      <c r="S242">
        <v>0</v>
      </c>
      <c r="T242">
        <v>0</v>
      </c>
      <c r="U242">
        <v>399210</v>
      </c>
      <c r="V242">
        <v>0</v>
      </c>
      <c r="W242">
        <v>9333910</v>
      </c>
      <c r="Y242" s="48">
        <f t="shared" si="3"/>
        <v>42915</v>
      </c>
    </row>
    <row r="243" spans="1:25">
      <c r="A243">
        <v>0</v>
      </c>
      <c r="B243" s="43" t="s">
        <v>996</v>
      </c>
      <c r="C243" s="43" t="s">
        <v>70</v>
      </c>
      <c r="D243" s="43" t="s">
        <v>994</v>
      </c>
      <c r="E243" s="43">
        <v>42824</v>
      </c>
      <c r="F243" s="43">
        <v>0</v>
      </c>
      <c r="G243" s="43">
        <v>57034450</v>
      </c>
      <c r="H243" s="47">
        <v>42304</v>
      </c>
      <c r="I243" t="s">
        <v>1970</v>
      </c>
      <c r="J243" t="s">
        <v>1971</v>
      </c>
      <c r="K243" s="48">
        <v>42304</v>
      </c>
      <c r="L243" t="s">
        <v>997</v>
      </c>
      <c r="P243">
        <v>5650</v>
      </c>
      <c r="Q243">
        <v>43380700</v>
      </c>
      <c r="R243">
        <v>0</v>
      </c>
      <c r="S243">
        <v>0</v>
      </c>
      <c r="T243">
        <v>0</v>
      </c>
      <c r="U243">
        <v>4239800</v>
      </c>
      <c r="V243">
        <v>9413950</v>
      </c>
      <c r="W243">
        <v>57034450</v>
      </c>
      <c r="Y243" s="48">
        <f t="shared" si="3"/>
        <v>42669</v>
      </c>
    </row>
    <row r="244" spans="1:25">
      <c r="A244">
        <v>0</v>
      </c>
      <c r="B244" s="43" t="s">
        <v>998</v>
      </c>
      <c r="C244" s="43" t="s">
        <v>70</v>
      </c>
      <c r="D244" s="43" t="s">
        <v>994</v>
      </c>
      <c r="E244" s="43">
        <v>42788</v>
      </c>
      <c r="F244" s="43">
        <v>0</v>
      </c>
      <c r="G244" s="43">
        <v>91879270</v>
      </c>
      <c r="H244" s="47">
        <v>42304</v>
      </c>
      <c r="I244" t="s">
        <v>1970</v>
      </c>
      <c r="J244" t="s">
        <v>1971</v>
      </c>
      <c r="K244" s="48">
        <v>42304</v>
      </c>
      <c r="L244" t="s">
        <v>999</v>
      </c>
      <c r="P244">
        <v>4700</v>
      </c>
      <c r="Q244">
        <v>71223800</v>
      </c>
      <c r="R244">
        <v>0</v>
      </c>
      <c r="S244">
        <v>0</v>
      </c>
      <c r="T244">
        <v>0</v>
      </c>
      <c r="U244">
        <v>5550920</v>
      </c>
      <c r="V244">
        <v>15104550</v>
      </c>
      <c r="W244">
        <v>91879270</v>
      </c>
      <c r="Y244" s="48">
        <f t="shared" si="3"/>
        <v>42669</v>
      </c>
    </row>
    <row r="245" spans="1:25">
      <c r="A245">
        <v>0</v>
      </c>
      <c r="B245" s="43" t="s">
        <v>1000</v>
      </c>
      <c r="C245" s="43" t="s">
        <v>70</v>
      </c>
      <c r="D245" s="43" t="s">
        <v>1001</v>
      </c>
      <c r="E245" s="43">
        <v>43413</v>
      </c>
      <c r="F245" s="43">
        <v>0</v>
      </c>
      <c r="G245" s="43">
        <v>354406944</v>
      </c>
      <c r="H245" s="47">
        <v>42790</v>
      </c>
      <c r="I245" t="s">
        <v>1970</v>
      </c>
      <c r="J245" t="s">
        <v>1971</v>
      </c>
      <c r="K245" s="48">
        <v>42790</v>
      </c>
      <c r="L245" t="s">
        <v>1002</v>
      </c>
      <c r="P245">
        <v>4300</v>
      </c>
      <c r="Q245">
        <v>88790700</v>
      </c>
      <c r="R245">
        <v>0</v>
      </c>
      <c r="S245">
        <v>0</v>
      </c>
      <c r="T245">
        <v>207240500</v>
      </c>
      <c r="U245">
        <v>49266480</v>
      </c>
      <c r="V245">
        <v>9109264</v>
      </c>
      <c r="W245">
        <v>354406944</v>
      </c>
      <c r="Y245" s="48">
        <f t="shared" si="3"/>
        <v>43155</v>
      </c>
    </row>
    <row r="246" spans="1:25">
      <c r="A246">
        <v>0</v>
      </c>
      <c r="B246" s="43" t="s">
        <v>1003</v>
      </c>
      <c r="C246" s="43" t="s">
        <v>70</v>
      </c>
      <c r="D246" s="43" t="s">
        <v>1004</v>
      </c>
      <c r="E246" s="43">
        <v>42852</v>
      </c>
      <c r="F246" s="43">
        <v>0</v>
      </c>
      <c r="G246" s="43">
        <v>105812321</v>
      </c>
      <c r="H246" s="47">
        <v>42304</v>
      </c>
      <c r="I246" t="s">
        <v>1970</v>
      </c>
      <c r="J246" t="s">
        <v>1971</v>
      </c>
      <c r="K246" s="48">
        <v>42304</v>
      </c>
      <c r="L246" t="s">
        <v>1005</v>
      </c>
      <c r="P246">
        <v>4300</v>
      </c>
      <c r="Q246">
        <v>36046900</v>
      </c>
      <c r="R246">
        <v>0</v>
      </c>
      <c r="S246">
        <v>0</v>
      </c>
      <c r="T246">
        <v>0</v>
      </c>
      <c r="U246">
        <v>44315841</v>
      </c>
      <c r="V246">
        <v>25449580</v>
      </c>
      <c r="W246">
        <v>105812321</v>
      </c>
      <c r="Y246" s="48">
        <f t="shared" si="3"/>
        <v>42669</v>
      </c>
    </row>
    <row r="247" spans="1:25">
      <c r="A247">
        <v>0</v>
      </c>
      <c r="B247" s="43" t="s">
        <v>1006</v>
      </c>
      <c r="C247" s="43" t="s">
        <v>70</v>
      </c>
      <c r="D247" s="43" t="s">
        <v>1007</v>
      </c>
      <c r="E247" s="43">
        <v>43027</v>
      </c>
      <c r="F247" s="43">
        <v>0</v>
      </c>
      <c r="G247" s="43">
        <v>391065502</v>
      </c>
      <c r="H247" s="47">
        <v>42608</v>
      </c>
      <c r="I247" t="s">
        <v>1970</v>
      </c>
      <c r="J247" t="s">
        <v>1980</v>
      </c>
      <c r="K247" s="48">
        <v>42608</v>
      </c>
      <c r="L247" t="s">
        <v>1008</v>
      </c>
      <c r="P247">
        <v>4300</v>
      </c>
      <c r="Q247">
        <v>74179300</v>
      </c>
      <c r="R247">
        <v>4300</v>
      </c>
      <c r="S247">
        <v>1036300</v>
      </c>
      <c r="T247">
        <v>128520000</v>
      </c>
      <c r="U247">
        <v>145685902</v>
      </c>
      <c r="V247">
        <v>41644000</v>
      </c>
      <c r="W247">
        <v>391065502</v>
      </c>
      <c r="Y247" s="48">
        <f t="shared" si="3"/>
        <v>42973</v>
      </c>
    </row>
    <row r="248" spans="1:25">
      <c r="A248">
        <v>1</v>
      </c>
      <c r="B248" s="43" t="s">
        <v>1006</v>
      </c>
      <c r="C248" s="43" t="s">
        <v>70</v>
      </c>
      <c r="D248" s="43">
        <v>0</v>
      </c>
      <c r="E248" s="43">
        <v>0</v>
      </c>
      <c r="F248" s="43">
        <v>0</v>
      </c>
      <c r="G248" s="43">
        <v>0</v>
      </c>
      <c r="H248" s="47">
        <v>0</v>
      </c>
      <c r="I248">
        <v>0</v>
      </c>
      <c r="J248">
        <v>0</v>
      </c>
      <c r="K248" s="48">
        <v>0</v>
      </c>
      <c r="P248">
        <v>0</v>
      </c>
      <c r="Q248">
        <v>0</v>
      </c>
      <c r="R248">
        <v>0</v>
      </c>
      <c r="S248">
        <v>0</v>
      </c>
      <c r="T248">
        <v>0</v>
      </c>
      <c r="U248">
        <v>0</v>
      </c>
      <c r="V248">
        <v>0</v>
      </c>
      <c r="W248">
        <v>0</v>
      </c>
      <c r="Y248" s="48">
        <f t="shared" si="3"/>
        <v>365</v>
      </c>
    </row>
    <row r="249" spans="1:25">
      <c r="A249">
        <v>0</v>
      </c>
      <c r="B249" s="43" t="s">
        <v>1009</v>
      </c>
      <c r="C249" s="43" t="s">
        <v>70</v>
      </c>
      <c r="D249" s="43" t="s">
        <v>1010</v>
      </c>
      <c r="E249" s="43">
        <v>43158</v>
      </c>
      <c r="F249" s="43">
        <v>0</v>
      </c>
      <c r="G249" s="43">
        <v>386325176</v>
      </c>
      <c r="H249" s="47">
        <v>42760</v>
      </c>
      <c r="I249" t="s">
        <v>1970</v>
      </c>
      <c r="J249" t="s">
        <v>1971</v>
      </c>
      <c r="K249" s="48">
        <v>42760</v>
      </c>
      <c r="L249" t="s">
        <v>1011</v>
      </c>
      <c r="P249">
        <v>4300</v>
      </c>
      <c r="Q249">
        <v>132199200</v>
      </c>
      <c r="R249">
        <v>0</v>
      </c>
      <c r="S249">
        <v>0</v>
      </c>
      <c r="T249">
        <v>0</v>
      </c>
      <c r="U249">
        <v>249538626</v>
      </c>
      <c r="V249">
        <v>4587350</v>
      </c>
      <c r="W249">
        <v>386325176</v>
      </c>
      <c r="Y249" s="48">
        <f t="shared" si="3"/>
        <v>43125</v>
      </c>
    </row>
    <row r="250" spans="1:25">
      <c r="A250">
        <v>0</v>
      </c>
      <c r="B250" s="43" t="s">
        <v>1012</v>
      </c>
      <c r="C250" s="43" t="s">
        <v>70</v>
      </c>
      <c r="D250" s="43" t="s">
        <v>1010</v>
      </c>
      <c r="E250" s="43">
        <v>43690</v>
      </c>
      <c r="F250" s="43">
        <v>0</v>
      </c>
      <c r="G250" s="43">
        <v>19857019</v>
      </c>
      <c r="H250" s="47">
        <v>43311</v>
      </c>
      <c r="I250" t="s">
        <v>1970</v>
      </c>
      <c r="J250" t="s">
        <v>1971</v>
      </c>
      <c r="K250" s="48">
        <v>43311</v>
      </c>
      <c r="L250" t="s">
        <v>1013</v>
      </c>
      <c r="P250">
        <v>5000</v>
      </c>
      <c r="Q250">
        <v>12455000</v>
      </c>
      <c r="R250">
        <v>0</v>
      </c>
      <c r="S250">
        <v>0</v>
      </c>
      <c r="T250">
        <v>0</v>
      </c>
      <c r="U250">
        <v>3515642</v>
      </c>
      <c r="V250">
        <v>3886377</v>
      </c>
      <c r="W250">
        <v>19857019</v>
      </c>
      <c r="Y250" s="48">
        <f t="shared" si="3"/>
        <v>43676</v>
      </c>
    </row>
    <row r="251" spans="1:25">
      <c r="A251">
        <v>0</v>
      </c>
      <c r="B251" s="43" t="s">
        <v>1014</v>
      </c>
      <c r="C251" s="43" t="s">
        <v>70</v>
      </c>
      <c r="D251" s="43" t="s">
        <v>1015</v>
      </c>
      <c r="E251" s="43">
        <v>42865</v>
      </c>
      <c r="F251" s="43">
        <v>0</v>
      </c>
      <c r="G251" s="43">
        <v>127500400</v>
      </c>
      <c r="H251" s="47">
        <v>42436</v>
      </c>
      <c r="I251" t="s">
        <v>1970</v>
      </c>
      <c r="J251" t="s">
        <v>1971</v>
      </c>
      <c r="K251" s="48">
        <v>42436</v>
      </c>
      <c r="L251" t="s">
        <v>1016</v>
      </c>
      <c r="P251">
        <v>4200</v>
      </c>
      <c r="Q251">
        <v>65763600</v>
      </c>
      <c r="R251">
        <v>0</v>
      </c>
      <c r="S251">
        <v>0</v>
      </c>
      <c r="T251">
        <v>0</v>
      </c>
      <c r="U251">
        <v>88740000</v>
      </c>
      <c r="V251">
        <v>4927744</v>
      </c>
      <c r="W251">
        <v>159431344</v>
      </c>
      <c r="Y251" s="48">
        <f t="shared" si="3"/>
        <v>42801</v>
      </c>
    </row>
    <row r="252" spans="1:25">
      <c r="A252">
        <v>0</v>
      </c>
      <c r="B252" s="43" t="s">
        <v>1017</v>
      </c>
      <c r="C252" s="43" t="s">
        <v>70</v>
      </c>
      <c r="D252" s="43" t="s">
        <v>1018</v>
      </c>
      <c r="E252" s="43">
        <v>42852</v>
      </c>
      <c r="F252" s="43">
        <v>0</v>
      </c>
      <c r="G252" s="43">
        <v>363432887</v>
      </c>
      <c r="H252" s="47">
        <v>42304</v>
      </c>
      <c r="I252" t="s">
        <v>1970</v>
      </c>
      <c r="J252" t="s">
        <v>1971</v>
      </c>
      <c r="K252" s="48">
        <v>42304</v>
      </c>
      <c r="L252" t="s">
        <v>1019</v>
      </c>
      <c r="P252">
        <v>4700</v>
      </c>
      <c r="Q252">
        <v>336129900</v>
      </c>
      <c r="R252">
        <v>0</v>
      </c>
      <c r="S252">
        <v>0</v>
      </c>
      <c r="T252">
        <v>0</v>
      </c>
      <c r="U252">
        <v>23476987</v>
      </c>
      <c r="V252">
        <v>3826000</v>
      </c>
      <c r="W252">
        <v>363432887</v>
      </c>
      <c r="Y252" s="48">
        <f t="shared" si="3"/>
        <v>42669</v>
      </c>
    </row>
    <row r="253" spans="1:25">
      <c r="A253">
        <v>0</v>
      </c>
      <c r="B253" s="43" t="s">
        <v>1020</v>
      </c>
      <c r="C253" s="43" t="s">
        <v>70</v>
      </c>
      <c r="D253" s="43" t="s">
        <v>1021</v>
      </c>
      <c r="E253" s="43">
        <v>42986</v>
      </c>
      <c r="F253" s="43">
        <v>0</v>
      </c>
      <c r="G253" s="43">
        <v>127626647</v>
      </c>
      <c r="H253" s="47">
        <v>30816</v>
      </c>
      <c r="I253" t="s">
        <v>1970</v>
      </c>
      <c r="J253" t="s">
        <v>1971</v>
      </c>
      <c r="K253" s="48">
        <v>30816</v>
      </c>
      <c r="L253" t="s">
        <v>1022</v>
      </c>
      <c r="P253">
        <v>5000</v>
      </c>
      <c r="Q253">
        <v>65955000</v>
      </c>
      <c r="R253">
        <v>0</v>
      </c>
      <c r="S253">
        <v>0</v>
      </c>
      <c r="T253">
        <v>0</v>
      </c>
      <c r="U253">
        <v>59343522</v>
      </c>
      <c r="V253">
        <v>2328125</v>
      </c>
      <c r="W253">
        <v>127626647</v>
      </c>
      <c r="Y253" s="48">
        <f t="shared" si="3"/>
        <v>31181</v>
      </c>
    </row>
    <row r="254" spans="1:25">
      <c r="A254">
        <v>0</v>
      </c>
      <c r="B254" s="43" t="s">
        <v>1023</v>
      </c>
      <c r="C254" s="43" t="s">
        <v>70</v>
      </c>
      <c r="D254" s="43" t="s">
        <v>1024</v>
      </c>
      <c r="E254" s="43">
        <v>43137</v>
      </c>
      <c r="F254" s="43">
        <v>0</v>
      </c>
      <c r="G254" s="43">
        <v>393579699</v>
      </c>
      <c r="H254" s="47">
        <v>42683</v>
      </c>
      <c r="I254" t="s">
        <v>1972</v>
      </c>
      <c r="J254" t="s">
        <v>1971</v>
      </c>
      <c r="K254" s="48">
        <v>42683</v>
      </c>
      <c r="L254" t="s">
        <v>1025</v>
      </c>
      <c r="P254">
        <v>7000</v>
      </c>
      <c r="Q254">
        <v>182875000</v>
      </c>
      <c r="R254">
        <v>0</v>
      </c>
      <c r="S254">
        <v>0</v>
      </c>
      <c r="T254">
        <v>0</v>
      </c>
      <c r="U254">
        <v>208704699</v>
      </c>
      <c r="V254">
        <v>2000000</v>
      </c>
      <c r="W254">
        <v>393579699</v>
      </c>
      <c r="Y254" s="48">
        <f t="shared" si="3"/>
        <v>43048</v>
      </c>
    </row>
    <row r="255" spans="1:25">
      <c r="A255">
        <v>0</v>
      </c>
      <c r="B255" s="43" t="s">
        <v>1026</v>
      </c>
      <c r="C255" s="43" t="s">
        <v>70</v>
      </c>
      <c r="D255" s="43" t="s">
        <v>1027</v>
      </c>
      <c r="E255" s="43">
        <v>42935</v>
      </c>
      <c r="F255" s="43">
        <v>0</v>
      </c>
      <c r="G255" s="43">
        <v>172107390</v>
      </c>
      <c r="H255" s="47">
        <v>42448</v>
      </c>
      <c r="I255" t="s">
        <v>1970</v>
      </c>
      <c r="J255" t="s">
        <v>1971</v>
      </c>
      <c r="K255" s="48">
        <v>42448</v>
      </c>
      <c r="L255" t="s">
        <v>1028</v>
      </c>
      <c r="P255">
        <v>7000</v>
      </c>
      <c r="Q255">
        <v>93471000</v>
      </c>
      <c r="R255">
        <v>0</v>
      </c>
      <c r="S255">
        <v>0</v>
      </c>
      <c r="T255">
        <v>0</v>
      </c>
      <c r="U255">
        <v>75684000</v>
      </c>
      <c r="V255">
        <v>2952390</v>
      </c>
      <c r="W255">
        <v>172107390</v>
      </c>
      <c r="Y255" s="48">
        <f t="shared" si="3"/>
        <v>42813</v>
      </c>
    </row>
    <row r="256" spans="1:25">
      <c r="A256">
        <v>0</v>
      </c>
      <c r="B256" s="43" t="s">
        <v>96</v>
      </c>
      <c r="C256" s="43" t="s">
        <v>70</v>
      </c>
      <c r="D256" s="43" t="s">
        <v>1029</v>
      </c>
      <c r="E256" s="43">
        <v>43137</v>
      </c>
      <c r="F256" s="43">
        <v>0</v>
      </c>
      <c r="G256" s="43">
        <v>257314742</v>
      </c>
      <c r="H256" s="47">
        <v>42760</v>
      </c>
      <c r="I256" t="s">
        <v>1970</v>
      </c>
      <c r="J256" t="s">
        <v>1971</v>
      </c>
      <c r="K256" s="48">
        <v>42760</v>
      </c>
      <c r="L256" t="s">
        <v>1030</v>
      </c>
      <c r="P256">
        <v>7000</v>
      </c>
      <c r="Q256">
        <v>99078000</v>
      </c>
      <c r="R256">
        <v>0</v>
      </c>
      <c r="S256">
        <v>0</v>
      </c>
      <c r="T256">
        <v>126431040</v>
      </c>
      <c r="U256">
        <v>14384472</v>
      </c>
      <c r="V256">
        <v>17421230</v>
      </c>
      <c r="W256">
        <v>257314742</v>
      </c>
      <c r="Y256" s="48">
        <f t="shared" si="3"/>
        <v>43125</v>
      </c>
    </row>
    <row r="257" spans="1:25">
      <c r="A257">
        <v>0</v>
      </c>
      <c r="B257" s="43" t="s">
        <v>1031</v>
      </c>
      <c r="C257" s="43" t="s">
        <v>70</v>
      </c>
      <c r="D257" s="43" t="s">
        <v>1032</v>
      </c>
      <c r="E257" s="43">
        <v>43004</v>
      </c>
      <c r="F257" s="43">
        <v>0</v>
      </c>
      <c r="G257" s="43">
        <v>170865108</v>
      </c>
      <c r="H257" s="47">
        <v>42494</v>
      </c>
      <c r="I257" t="s">
        <v>1970</v>
      </c>
      <c r="J257" t="s">
        <v>1971</v>
      </c>
      <c r="K257" s="48">
        <v>42494</v>
      </c>
      <c r="L257" t="s">
        <v>1033</v>
      </c>
      <c r="P257">
        <v>7000</v>
      </c>
      <c r="Q257">
        <v>153608000</v>
      </c>
      <c r="R257">
        <v>0</v>
      </c>
      <c r="S257">
        <v>0</v>
      </c>
      <c r="T257">
        <v>0</v>
      </c>
      <c r="U257">
        <v>8638108</v>
      </c>
      <c r="V257">
        <v>8619000</v>
      </c>
      <c r="W257">
        <v>170865108</v>
      </c>
      <c r="Y257" s="48">
        <f t="shared" si="3"/>
        <v>42859</v>
      </c>
    </row>
    <row r="258" spans="1:25">
      <c r="A258">
        <v>0</v>
      </c>
      <c r="B258" s="43" t="s">
        <v>90</v>
      </c>
      <c r="C258" s="43" t="s">
        <v>70</v>
      </c>
      <c r="D258" s="43" t="s">
        <v>1034</v>
      </c>
      <c r="E258" s="43">
        <v>43872</v>
      </c>
      <c r="F258" s="43">
        <v>0</v>
      </c>
      <c r="G258" s="43">
        <v>128140504</v>
      </c>
      <c r="H258" s="47">
        <v>43432</v>
      </c>
      <c r="I258" t="s">
        <v>1970</v>
      </c>
      <c r="J258" t="s">
        <v>1971</v>
      </c>
      <c r="K258" s="48">
        <v>43432</v>
      </c>
      <c r="L258" t="s">
        <v>1035</v>
      </c>
      <c r="P258">
        <v>11320</v>
      </c>
      <c r="Q258">
        <v>33722280</v>
      </c>
      <c r="R258">
        <v>11320</v>
      </c>
      <c r="S258">
        <v>20613720</v>
      </c>
      <c r="T258">
        <v>0</v>
      </c>
      <c r="U258">
        <v>17894354</v>
      </c>
      <c r="V258">
        <v>55910150</v>
      </c>
      <c r="W258">
        <v>128140504</v>
      </c>
      <c r="Y258" s="48">
        <f t="shared" si="3"/>
        <v>43797</v>
      </c>
    </row>
    <row r="259" spans="1:25">
      <c r="A259">
        <v>0</v>
      </c>
      <c r="B259" s="43" t="s">
        <v>1036</v>
      </c>
      <c r="C259" s="43" t="s">
        <v>70</v>
      </c>
      <c r="D259" s="43" t="s">
        <v>1037</v>
      </c>
      <c r="E259" s="43">
        <v>0</v>
      </c>
      <c r="F259" s="43">
        <v>0</v>
      </c>
      <c r="G259" s="43">
        <v>0</v>
      </c>
      <c r="H259" s="47">
        <v>0</v>
      </c>
      <c r="I259">
        <v>0</v>
      </c>
      <c r="J259">
        <v>0</v>
      </c>
      <c r="K259" s="48">
        <v>0</v>
      </c>
      <c r="P259">
        <v>0</v>
      </c>
      <c r="Q259">
        <v>0</v>
      </c>
      <c r="R259">
        <v>0</v>
      </c>
      <c r="S259">
        <v>0</v>
      </c>
      <c r="T259">
        <v>0</v>
      </c>
      <c r="U259">
        <v>0</v>
      </c>
      <c r="V259">
        <v>0</v>
      </c>
      <c r="W259">
        <v>0</v>
      </c>
      <c r="Y259" s="48">
        <f t="shared" si="3"/>
        <v>365</v>
      </c>
    </row>
    <row r="260" spans="1:25">
      <c r="A260">
        <v>0</v>
      </c>
      <c r="B260" s="43" t="s">
        <v>93</v>
      </c>
      <c r="C260" s="43" t="s">
        <v>70</v>
      </c>
      <c r="D260" s="43" t="s">
        <v>1038</v>
      </c>
      <c r="E260" s="43">
        <v>43846</v>
      </c>
      <c r="F260" s="43">
        <v>0</v>
      </c>
      <c r="G260" s="43">
        <v>253308324</v>
      </c>
      <c r="H260" s="47">
        <v>43349</v>
      </c>
      <c r="I260" t="s">
        <v>1970</v>
      </c>
      <c r="J260" t="s">
        <v>1971</v>
      </c>
      <c r="K260" s="48">
        <v>43349</v>
      </c>
      <c r="L260" t="s">
        <v>1039</v>
      </c>
      <c r="P260">
        <v>18168</v>
      </c>
      <c r="Q260">
        <v>228698784</v>
      </c>
      <c r="R260">
        <v>0</v>
      </c>
      <c r="S260">
        <v>0</v>
      </c>
      <c r="T260">
        <v>0</v>
      </c>
      <c r="U260">
        <v>9682416</v>
      </c>
      <c r="V260">
        <v>14927124</v>
      </c>
      <c r="W260">
        <v>253308324</v>
      </c>
      <c r="Y260" s="48">
        <f t="shared" si="3"/>
        <v>43714</v>
      </c>
    </row>
    <row r="261" spans="1:25">
      <c r="A261">
        <v>0</v>
      </c>
      <c r="B261" s="43" t="s">
        <v>1040</v>
      </c>
      <c r="C261" s="43" t="s">
        <v>70</v>
      </c>
      <c r="D261" s="43" t="s">
        <v>1041</v>
      </c>
      <c r="E261" s="43">
        <v>43760</v>
      </c>
      <c r="F261" s="43">
        <v>0</v>
      </c>
      <c r="G261" s="43">
        <v>2063452861.0099599</v>
      </c>
      <c r="H261" s="47">
        <v>43162</v>
      </c>
      <c r="I261" t="s">
        <v>1970</v>
      </c>
      <c r="J261" t="s">
        <v>1971</v>
      </c>
      <c r="K261" s="48">
        <v>43162</v>
      </c>
      <c r="L261" t="s">
        <v>1042</v>
      </c>
      <c r="P261">
        <v>17178.038039999999</v>
      </c>
      <c r="Q261">
        <v>1016544757.0930799</v>
      </c>
      <c r="R261">
        <v>17178.038039999999</v>
      </c>
      <c r="S261">
        <v>34733992.916879997</v>
      </c>
      <c r="T261">
        <v>139559400</v>
      </c>
      <c r="U261">
        <v>686156974</v>
      </c>
      <c r="V261">
        <v>186457737</v>
      </c>
      <c r="W261">
        <v>2063452861.0099599</v>
      </c>
      <c r="Y261" s="48">
        <f t="shared" si="3"/>
        <v>43527</v>
      </c>
    </row>
    <row r="262" spans="1:25">
      <c r="A262">
        <v>1</v>
      </c>
      <c r="B262" s="43" t="s">
        <v>1040</v>
      </c>
      <c r="C262" s="43" t="s">
        <v>70</v>
      </c>
      <c r="D262" s="43">
        <v>0</v>
      </c>
      <c r="E262" s="43">
        <v>365</v>
      </c>
      <c r="F262" s="43">
        <v>0</v>
      </c>
      <c r="G262" s="43">
        <v>0</v>
      </c>
      <c r="H262" s="47">
        <v>0</v>
      </c>
      <c r="I262">
        <v>0</v>
      </c>
      <c r="J262">
        <v>0</v>
      </c>
      <c r="K262" s="48">
        <v>0</v>
      </c>
      <c r="P262">
        <v>0</v>
      </c>
      <c r="Q262">
        <v>0</v>
      </c>
      <c r="R262">
        <v>0</v>
      </c>
      <c r="S262">
        <v>0</v>
      </c>
      <c r="T262">
        <v>0</v>
      </c>
      <c r="U262">
        <v>0</v>
      </c>
      <c r="V262">
        <v>0</v>
      </c>
      <c r="W262">
        <v>0</v>
      </c>
      <c r="Y262" s="48">
        <f t="shared" ref="Y262:Y323" si="4">+K262+365</f>
        <v>365</v>
      </c>
    </row>
    <row r="263" spans="1:25">
      <c r="A263">
        <v>0</v>
      </c>
      <c r="B263" s="43" t="s">
        <v>1043</v>
      </c>
      <c r="C263" s="43" t="s">
        <v>70</v>
      </c>
      <c r="D263" s="43" t="s">
        <v>1044</v>
      </c>
      <c r="E263" s="43">
        <v>42874</v>
      </c>
      <c r="F263" s="43">
        <v>0</v>
      </c>
      <c r="G263" s="43">
        <v>236910260</v>
      </c>
      <c r="H263" s="47">
        <v>42436</v>
      </c>
      <c r="I263" t="s">
        <v>1970</v>
      </c>
      <c r="J263" t="s">
        <v>1971</v>
      </c>
      <c r="K263" s="48">
        <v>42436</v>
      </c>
      <c r="L263" t="s">
        <v>1045</v>
      </c>
      <c r="P263">
        <v>70000</v>
      </c>
      <c r="Q263">
        <v>176610000</v>
      </c>
      <c r="R263">
        <v>0</v>
      </c>
      <c r="S263">
        <v>0</v>
      </c>
      <c r="T263">
        <v>0</v>
      </c>
      <c r="U263">
        <v>40077960</v>
      </c>
      <c r="V263">
        <v>20222300</v>
      </c>
      <c r="W263">
        <v>236910260</v>
      </c>
      <c r="Y263" s="48">
        <f t="shared" si="4"/>
        <v>42801</v>
      </c>
    </row>
    <row r="264" spans="1:25">
      <c r="A264">
        <v>0</v>
      </c>
      <c r="B264" s="43" t="s">
        <v>1046</v>
      </c>
      <c r="C264" s="43" t="s">
        <v>70</v>
      </c>
      <c r="D264" s="43" t="s">
        <v>1047</v>
      </c>
      <c r="E264" s="43">
        <v>43067</v>
      </c>
      <c r="F264" s="43">
        <v>0</v>
      </c>
      <c r="G264" s="43">
        <v>128360160</v>
      </c>
      <c r="H264" s="47">
        <v>42627</v>
      </c>
      <c r="I264" t="s">
        <v>1972</v>
      </c>
      <c r="J264" t="s">
        <v>1971</v>
      </c>
      <c r="K264" s="48">
        <v>42627</v>
      </c>
      <c r="L264" t="s">
        <v>1048</v>
      </c>
      <c r="P264">
        <v>55000</v>
      </c>
      <c r="Q264">
        <v>85250000</v>
      </c>
      <c r="R264">
        <v>55000</v>
      </c>
      <c r="S264">
        <v>16225000</v>
      </c>
      <c r="T264">
        <v>0</v>
      </c>
      <c r="U264">
        <v>18351260</v>
      </c>
      <c r="V264">
        <v>8533900</v>
      </c>
      <c r="W264">
        <v>128360160</v>
      </c>
      <c r="Y264" s="48">
        <f t="shared" si="4"/>
        <v>42992</v>
      </c>
    </row>
    <row r="265" spans="1:25">
      <c r="A265">
        <v>0</v>
      </c>
      <c r="B265" s="43" t="s">
        <v>1049</v>
      </c>
      <c r="C265" s="43" t="s">
        <v>70</v>
      </c>
      <c r="D265" s="43" t="s">
        <v>1050</v>
      </c>
      <c r="E265" s="43">
        <v>42935</v>
      </c>
      <c r="F265" s="43">
        <v>0</v>
      </c>
      <c r="G265" s="43">
        <v>39651902</v>
      </c>
      <c r="H265" s="47">
        <v>42509</v>
      </c>
      <c r="I265" t="s">
        <v>1981</v>
      </c>
      <c r="J265" t="s">
        <v>1971</v>
      </c>
      <c r="K265" s="48">
        <v>42509</v>
      </c>
      <c r="L265" t="s">
        <v>1051</v>
      </c>
      <c r="P265">
        <v>55000</v>
      </c>
      <c r="Q265">
        <v>31625000</v>
      </c>
      <c r="R265">
        <v>0</v>
      </c>
      <c r="S265">
        <v>0</v>
      </c>
      <c r="T265">
        <v>0</v>
      </c>
      <c r="U265">
        <v>7788902</v>
      </c>
      <c r="V265">
        <v>238000</v>
      </c>
      <c r="W265">
        <v>39651902</v>
      </c>
      <c r="Y265" s="48">
        <f t="shared" si="4"/>
        <v>42874</v>
      </c>
    </row>
    <row r="266" spans="1:25">
      <c r="A266">
        <v>0</v>
      </c>
      <c r="B266" s="43" t="s">
        <v>1052</v>
      </c>
      <c r="C266" s="43" t="s">
        <v>70</v>
      </c>
      <c r="D266" s="43" t="s">
        <v>1053</v>
      </c>
      <c r="E266" s="43">
        <v>43141</v>
      </c>
      <c r="F266" s="43">
        <v>0</v>
      </c>
      <c r="G266" s="43">
        <v>236754397</v>
      </c>
      <c r="H266" s="47">
        <v>42608</v>
      </c>
      <c r="I266" t="s">
        <v>1972</v>
      </c>
      <c r="J266" t="s">
        <v>1971</v>
      </c>
      <c r="K266" s="48">
        <v>42608</v>
      </c>
      <c r="L266" t="s">
        <v>1054</v>
      </c>
      <c r="P266">
        <v>55000</v>
      </c>
      <c r="Q266">
        <v>157465000</v>
      </c>
      <c r="R266">
        <v>55000</v>
      </c>
      <c r="S266">
        <v>48235000</v>
      </c>
      <c r="T266">
        <v>0</v>
      </c>
      <c r="U266">
        <v>31054397</v>
      </c>
      <c r="V266">
        <v>0</v>
      </c>
      <c r="W266">
        <v>236754397</v>
      </c>
      <c r="Y266" s="48">
        <f t="shared" si="4"/>
        <v>42973</v>
      </c>
    </row>
    <row r="267" spans="1:25">
      <c r="A267">
        <v>0</v>
      </c>
      <c r="B267" s="43" t="s">
        <v>1055</v>
      </c>
      <c r="C267" s="43" t="s">
        <v>70</v>
      </c>
      <c r="D267" s="43" t="s">
        <v>1056</v>
      </c>
      <c r="E267" s="43">
        <v>42977</v>
      </c>
      <c r="F267" s="43">
        <v>0</v>
      </c>
      <c r="G267" s="43">
        <v>84643734</v>
      </c>
      <c r="H267" s="47">
        <v>42585</v>
      </c>
      <c r="I267" t="s">
        <v>1970</v>
      </c>
      <c r="J267" t="s">
        <v>1971</v>
      </c>
      <c r="K267" s="48">
        <v>42585</v>
      </c>
      <c r="L267" t="s">
        <v>1057</v>
      </c>
      <c r="P267">
        <v>70000</v>
      </c>
      <c r="Q267">
        <v>73570000</v>
      </c>
      <c r="R267">
        <v>0</v>
      </c>
      <c r="S267">
        <v>0</v>
      </c>
      <c r="T267">
        <v>0</v>
      </c>
      <c r="U267">
        <v>900000</v>
      </c>
      <c r="V267">
        <v>10173734</v>
      </c>
      <c r="W267">
        <v>84643734</v>
      </c>
      <c r="Y267" s="48">
        <f t="shared" si="4"/>
        <v>42950</v>
      </c>
    </row>
    <row r="268" spans="1:25">
      <c r="A268">
        <v>0</v>
      </c>
      <c r="B268" s="43" t="s">
        <v>1058</v>
      </c>
      <c r="C268" s="43" t="s">
        <v>70</v>
      </c>
      <c r="D268" s="43" t="s">
        <v>1059</v>
      </c>
      <c r="E268" s="43">
        <v>0</v>
      </c>
      <c r="F268" s="43">
        <v>0</v>
      </c>
      <c r="G268" s="43">
        <v>0</v>
      </c>
      <c r="H268" s="47">
        <v>0</v>
      </c>
      <c r="I268">
        <v>0</v>
      </c>
      <c r="J268">
        <v>0</v>
      </c>
      <c r="K268" s="48">
        <v>0</v>
      </c>
      <c r="P268">
        <v>0</v>
      </c>
      <c r="Q268">
        <v>0</v>
      </c>
      <c r="R268">
        <v>0</v>
      </c>
      <c r="S268">
        <v>0</v>
      </c>
      <c r="T268">
        <v>0</v>
      </c>
      <c r="U268">
        <v>0</v>
      </c>
      <c r="V268">
        <v>0</v>
      </c>
      <c r="W268">
        <v>0</v>
      </c>
      <c r="Y268" s="48">
        <f t="shared" si="4"/>
        <v>365</v>
      </c>
    </row>
    <row r="269" spans="1:25">
      <c r="A269">
        <v>0</v>
      </c>
      <c r="B269" s="43" t="s">
        <v>1060</v>
      </c>
      <c r="C269" s="43" t="s">
        <v>70</v>
      </c>
      <c r="D269" s="43" t="s">
        <v>1061</v>
      </c>
      <c r="E269" s="43">
        <v>43676</v>
      </c>
      <c r="F269" s="43">
        <v>0</v>
      </c>
      <c r="G269" s="43">
        <v>417565495</v>
      </c>
      <c r="H269" s="47">
        <v>43276</v>
      </c>
      <c r="I269" t="s">
        <v>1972</v>
      </c>
      <c r="J269" t="s">
        <v>1971</v>
      </c>
      <c r="K269" s="48">
        <v>43276</v>
      </c>
      <c r="L269" t="s">
        <v>1062</v>
      </c>
      <c r="P269">
        <v>73000</v>
      </c>
      <c r="Q269">
        <v>127239000</v>
      </c>
      <c r="R269">
        <v>0</v>
      </c>
      <c r="S269">
        <v>0</v>
      </c>
      <c r="T269">
        <v>247644000</v>
      </c>
      <c r="U269">
        <v>24106558</v>
      </c>
      <c r="V269">
        <v>18575937</v>
      </c>
      <c r="W269">
        <v>417565495</v>
      </c>
      <c r="Y269" s="48">
        <f t="shared" si="4"/>
        <v>43641</v>
      </c>
    </row>
    <row r="270" spans="1:25">
      <c r="A270">
        <v>0</v>
      </c>
      <c r="B270" s="43" t="s">
        <v>1063</v>
      </c>
      <c r="C270" s="43" t="s">
        <v>70</v>
      </c>
      <c r="D270" s="43" t="s">
        <v>1064</v>
      </c>
      <c r="E270" s="43">
        <v>43116</v>
      </c>
      <c r="F270" s="43">
        <v>0</v>
      </c>
      <c r="G270" s="43">
        <v>241721700</v>
      </c>
      <c r="H270" s="47">
        <v>42719</v>
      </c>
      <c r="I270" t="s">
        <v>1972</v>
      </c>
      <c r="J270" t="s">
        <v>1971</v>
      </c>
      <c r="K270" s="48">
        <v>42719</v>
      </c>
      <c r="L270" t="s">
        <v>1065</v>
      </c>
      <c r="P270">
        <v>70000</v>
      </c>
      <c r="Q270">
        <v>114870000</v>
      </c>
      <c r="R270">
        <v>70000</v>
      </c>
      <c r="S270">
        <v>27860000</v>
      </c>
      <c r="T270">
        <v>61344000</v>
      </c>
      <c r="U270">
        <v>21144700</v>
      </c>
      <c r="V270">
        <v>16503000</v>
      </c>
      <c r="W270">
        <v>241721700</v>
      </c>
      <c r="Y270" s="48">
        <f t="shared" si="4"/>
        <v>43084</v>
      </c>
    </row>
    <row r="271" spans="1:25">
      <c r="A271">
        <v>0</v>
      </c>
      <c r="B271" s="43" t="s">
        <v>1066</v>
      </c>
      <c r="C271" s="43" t="s">
        <v>70</v>
      </c>
      <c r="D271" s="43" t="s">
        <v>1067</v>
      </c>
      <c r="E271" s="43">
        <v>43116</v>
      </c>
      <c r="F271" s="43">
        <v>0</v>
      </c>
      <c r="G271" s="43">
        <v>109249425</v>
      </c>
      <c r="H271" s="47">
        <v>42678</v>
      </c>
      <c r="I271" t="s">
        <v>1970</v>
      </c>
      <c r="J271" t="s">
        <v>1971</v>
      </c>
      <c r="K271" s="48">
        <v>42678</v>
      </c>
      <c r="L271" t="s">
        <v>1068</v>
      </c>
      <c r="P271">
        <v>9000</v>
      </c>
      <c r="Q271">
        <v>39267000</v>
      </c>
      <c r="R271">
        <v>0</v>
      </c>
      <c r="S271">
        <v>0</v>
      </c>
      <c r="T271">
        <v>38148000</v>
      </c>
      <c r="U271">
        <v>9341180</v>
      </c>
      <c r="V271">
        <v>22493245</v>
      </c>
      <c r="W271">
        <v>109249425</v>
      </c>
      <c r="Y271" s="48">
        <f t="shared" si="4"/>
        <v>43043</v>
      </c>
    </row>
    <row r="272" spans="1:25">
      <c r="A272">
        <v>0</v>
      </c>
      <c r="B272" s="43" t="s">
        <v>75</v>
      </c>
      <c r="C272" s="43" t="s">
        <v>70</v>
      </c>
      <c r="D272" s="43" t="s">
        <v>1069</v>
      </c>
      <c r="E272" s="43">
        <v>43116</v>
      </c>
      <c r="F272" s="43">
        <v>0</v>
      </c>
      <c r="G272" s="43">
        <v>0</v>
      </c>
      <c r="H272" s="47">
        <v>42707</v>
      </c>
      <c r="I272" t="s">
        <v>1970</v>
      </c>
      <c r="J272" t="s">
        <v>1971</v>
      </c>
      <c r="K272" s="48">
        <v>42707</v>
      </c>
      <c r="L272" t="s">
        <v>1070</v>
      </c>
      <c r="P272">
        <v>9000</v>
      </c>
      <c r="Q272">
        <v>97605000</v>
      </c>
      <c r="R272">
        <v>0</v>
      </c>
      <c r="S272">
        <v>0</v>
      </c>
      <c r="T272">
        <v>0</v>
      </c>
      <c r="U272">
        <v>2276820</v>
      </c>
      <c r="V272">
        <v>6150000</v>
      </c>
      <c r="W272">
        <v>106031820</v>
      </c>
      <c r="Y272" s="48">
        <f t="shared" si="4"/>
        <v>43072</v>
      </c>
    </row>
    <row r="273" spans="1:25">
      <c r="A273">
        <v>0</v>
      </c>
      <c r="B273" s="43" t="s">
        <v>1071</v>
      </c>
      <c r="C273" s="43" t="s">
        <v>70</v>
      </c>
      <c r="D273" s="43" t="s">
        <v>1072</v>
      </c>
      <c r="E273" s="43">
        <v>42978</v>
      </c>
      <c r="F273" s="43">
        <v>0</v>
      </c>
      <c r="G273" s="43">
        <v>146173584</v>
      </c>
      <c r="H273" s="47">
        <v>42585</v>
      </c>
      <c r="I273" t="s">
        <v>1970</v>
      </c>
      <c r="J273" t="s">
        <v>1971</v>
      </c>
      <c r="K273" s="48">
        <v>42585</v>
      </c>
      <c r="L273" t="s">
        <v>1073</v>
      </c>
      <c r="P273">
        <v>9000</v>
      </c>
      <c r="Q273">
        <v>148446000</v>
      </c>
      <c r="R273">
        <v>0</v>
      </c>
      <c r="S273">
        <v>0</v>
      </c>
      <c r="T273">
        <v>0</v>
      </c>
      <c r="U273">
        <v>4249049</v>
      </c>
      <c r="V273">
        <v>5024335</v>
      </c>
      <c r="W273">
        <v>157719384</v>
      </c>
      <c r="Y273" s="48">
        <f t="shared" si="4"/>
        <v>42950</v>
      </c>
    </row>
    <row r="274" spans="1:25">
      <c r="A274">
        <v>0</v>
      </c>
      <c r="B274" s="43" t="s">
        <v>1074</v>
      </c>
      <c r="C274" s="43" t="s">
        <v>70</v>
      </c>
      <c r="D274" s="43" t="s">
        <v>1075</v>
      </c>
      <c r="E274" s="43">
        <v>43711</v>
      </c>
      <c r="F274" s="43">
        <v>0</v>
      </c>
      <c r="G274" s="43">
        <v>484873543</v>
      </c>
      <c r="H274" s="47">
        <v>43306</v>
      </c>
      <c r="I274" t="s">
        <v>1970</v>
      </c>
      <c r="J274" t="s">
        <v>1971</v>
      </c>
      <c r="K274" s="48">
        <v>43306</v>
      </c>
      <c r="L274" t="s">
        <v>1076</v>
      </c>
      <c r="P274">
        <v>9000</v>
      </c>
      <c r="Q274">
        <v>73872000</v>
      </c>
      <c r="R274">
        <v>0</v>
      </c>
      <c r="S274">
        <v>0</v>
      </c>
      <c r="T274">
        <v>95465498</v>
      </c>
      <c r="U274">
        <v>8188067</v>
      </c>
      <c r="V274">
        <v>300917010</v>
      </c>
      <c r="W274">
        <v>478442575</v>
      </c>
      <c r="Y274" s="48">
        <f t="shared" si="4"/>
        <v>43671</v>
      </c>
    </row>
    <row r="275" spans="1:25">
      <c r="A275">
        <v>0</v>
      </c>
      <c r="B275" s="43" t="s">
        <v>1077</v>
      </c>
      <c r="C275" s="43" t="s">
        <v>70</v>
      </c>
      <c r="D275" s="43" t="s">
        <v>1078</v>
      </c>
      <c r="E275" s="43">
        <v>43116</v>
      </c>
      <c r="F275" s="43">
        <v>0</v>
      </c>
      <c r="G275" s="43">
        <v>356345740</v>
      </c>
      <c r="H275" s="47">
        <v>42589</v>
      </c>
      <c r="I275" t="s">
        <v>1970</v>
      </c>
      <c r="J275" t="s">
        <v>1971</v>
      </c>
      <c r="K275" s="48">
        <v>42589</v>
      </c>
      <c r="L275" t="s">
        <v>1079</v>
      </c>
      <c r="P275">
        <v>15000</v>
      </c>
      <c r="Q275">
        <v>319875000</v>
      </c>
      <c r="R275">
        <v>0</v>
      </c>
      <c r="S275">
        <v>0</v>
      </c>
      <c r="T275">
        <v>0</v>
      </c>
      <c r="U275">
        <v>7765100</v>
      </c>
      <c r="V275">
        <v>28705640</v>
      </c>
      <c r="W275">
        <v>356345740</v>
      </c>
      <c r="Y275" s="48">
        <f t="shared" si="4"/>
        <v>42954</v>
      </c>
    </row>
    <row r="276" spans="1:25">
      <c r="A276">
        <v>0</v>
      </c>
      <c r="B276" s="43" t="s">
        <v>1080</v>
      </c>
      <c r="C276" s="43" t="s">
        <v>70</v>
      </c>
      <c r="D276" s="43" t="s">
        <v>1081</v>
      </c>
      <c r="E276" s="43">
        <v>42894</v>
      </c>
      <c r="F276" s="43">
        <v>0</v>
      </c>
      <c r="G276" s="43">
        <v>13251400</v>
      </c>
      <c r="H276" s="47">
        <v>42523</v>
      </c>
      <c r="I276" t="s">
        <v>1970</v>
      </c>
      <c r="J276" t="s">
        <v>1971</v>
      </c>
      <c r="K276" s="48">
        <v>42523</v>
      </c>
      <c r="L276" t="s">
        <v>1082</v>
      </c>
      <c r="P276">
        <v>5500</v>
      </c>
      <c r="Q276">
        <v>11253000</v>
      </c>
      <c r="R276">
        <v>0</v>
      </c>
      <c r="S276">
        <v>0</v>
      </c>
      <c r="T276">
        <v>0</v>
      </c>
      <c r="U276">
        <v>628400</v>
      </c>
      <c r="V276">
        <v>1370000</v>
      </c>
      <c r="W276">
        <v>13251400</v>
      </c>
      <c r="Y276" s="48">
        <f t="shared" si="4"/>
        <v>42888</v>
      </c>
    </row>
    <row r="277" spans="1:25">
      <c r="A277">
        <v>0</v>
      </c>
      <c r="B277" s="43" t="s">
        <v>1083</v>
      </c>
      <c r="C277" s="43" t="s">
        <v>70</v>
      </c>
      <c r="D277" s="43" t="s">
        <v>1081</v>
      </c>
      <c r="E277" s="43">
        <v>43151</v>
      </c>
      <c r="F277" s="43">
        <v>0</v>
      </c>
      <c r="G277" s="43">
        <v>611449358</v>
      </c>
      <c r="H277" s="47">
        <v>42683</v>
      </c>
      <c r="I277" t="s">
        <v>1970</v>
      </c>
      <c r="J277" t="s">
        <v>1971</v>
      </c>
      <c r="K277" s="48">
        <v>42683</v>
      </c>
      <c r="L277" t="s">
        <v>1084</v>
      </c>
      <c r="P277">
        <v>5500</v>
      </c>
      <c r="Q277">
        <v>306130000</v>
      </c>
      <c r="R277">
        <v>0</v>
      </c>
      <c r="S277">
        <v>0</v>
      </c>
      <c r="T277">
        <v>0</v>
      </c>
      <c r="U277">
        <v>297308758</v>
      </c>
      <c r="V277">
        <v>8010600</v>
      </c>
      <c r="W277">
        <v>611449358</v>
      </c>
      <c r="Y277" s="48">
        <f t="shared" si="4"/>
        <v>43048</v>
      </c>
    </row>
    <row r="278" spans="1:25">
      <c r="A278">
        <v>1</v>
      </c>
      <c r="B278" s="43" t="s">
        <v>1083</v>
      </c>
      <c r="C278" s="43" t="s">
        <v>70</v>
      </c>
      <c r="D278" s="43">
        <v>0</v>
      </c>
      <c r="E278" s="43">
        <v>0</v>
      </c>
      <c r="F278" s="43">
        <v>0</v>
      </c>
      <c r="G278" s="43">
        <v>0</v>
      </c>
      <c r="H278" s="47">
        <v>0</v>
      </c>
      <c r="I278">
        <v>0</v>
      </c>
      <c r="J278">
        <v>0</v>
      </c>
      <c r="K278" s="48">
        <v>0</v>
      </c>
      <c r="P278">
        <v>0</v>
      </c>
      <c r="Q278">
        <v>0</v>
      </c>
      <c r="R278">
        <v>0</v>
      </c>
      <c r="S278">
        <v>0</v>
      </c>
      <c r="T278">
        <v>0</v>
      </c>
      <c r="U278">
        <v>0</v>
      </c>
      <c r="V278">
        <v>0</v>
      </c>
      <c r="W278">
        <v>0</v>
      </c>
      <c r="Y278" s="48">
        <f t="shared" si="4"/>
        <v>365</v>
      </c>
    </row>
    <row r="279" spans="1:25">
      <c r="A279">
        <v>0</v>
      </c>
      <c r="B279" s="43" t="s">
        <v>1085</v>
      </c>
      <c r="C279" s="43" t="s">
        <v>70</v>
      </c>
      <c r="D279" s="43" t="s">
        <v>1086</v>
      </c>
      <c r="E279" s="43">
        <v>42895</v>
      </c>
      <c r="F279" s="43">
        <v>0</v>
      </c>
      <c r="G279" s="43">
        <v>163477495</v>
      </c>
      <c r="H279" s="47">
        <v>42523</v>
      </c>
      <c r="I279" t="s">
        <v>1970</v>
      </c>
      <c r="J279" t="s">
        <v>1971</v>
      </c>
      <c r="K279" s="48">
        <v>42523</v>
      </c>
      <c r="L279" t="s">
        <v>1087</v>
      </c>
      <c r="P279">
        <v>5000</v>
      </c>
      <c r="Q279">
        <v>101220000</v>
      </c>
      <c r="R279">
        <v>0</v>
      </c>
      <c r="S279">
        <v>0</v>
      </c>
      <c r="T279">
        <v>0</v>
      </c>
      <c r="U279">
        <v>8741360</v>
      </c>
      <c r="V279">
        <v>53067000</v>
      </c>
      <c r="W279">
        <v>163028360</v>
      </c>
      <c r="Y279" s="48">
        <f t="shared" si="4"/>
        <v>42888</v>
      </c>
    </row>
    <row r="280" spans="1:25">
      <c r="A280">
        <v>0</v>
      </c>
      <c r="B280" s="43" t="s">
        <v>1088</v>
      </c>
      <c r="C280" s="43" t="s">
        <v>70</v>
      </c>
      <c r="D280" s="43" t="s">
        <v>1089</v>
      </c>
      <c r="E280" s="43">
        <v>42893</v>
      </c>
      <c r="F280" s="43">
        <v>0</v>
      </c>
      <c r="G280" s="43">
        <v>283013543</v>
      </c>
      <c r="H280" s="47">
        <v>42291</v>
      </c>
      <c r="I280" t="s">
        <v>1970</v>
      </c>
      <c r="J280" t="s">
        <v>1971</v>
      </c>
      <c r="K280" s="48">
        <v>42291</v>
      </c>
      <c r="L280" t="s">
        <v>1090</v>
      </c>
      <c r="P280">
        <v>4900</v>
      </c>
      <c r="Q280">
        <v>218397900</v>
      </c>
      <c r="R280">
        <v>0</v>
      </c>
      <c r="S280">
        <v>0</v>
      </c>
      <c r="T280">
        <v>0</v>
      </c>
      <c r="U280">
        <v>17000325</v>
      </c>
      <c r="V280">
        <v>41699720</v>
      </c>
      <c r="W280">
        <v>277097945</v>
      </c>
      <c r="Y280" s="48">
        <f t="shared" si="4"/>
        <v>42656</v>
      </c>
    </row>
    <row r="281" spans="1:25">
      <c r="A281">
        <v>0</v>
      </c>
      <c r="B281" s="43" t="s">
        <v>1091</v>
      </c>
      <c r="C281" s="43" t="s">
        <v>70</v>
      </c>
      <c r="D281" s="43" t="s">
        <v>1081</v>
      </c>
      <c r="E281" s="43">
        <v>42777</v>
      </c>
      <c r="F281" s="43">
        <v>0</v>
      </c>
      <c r="G281" s="43">
        <v>11207337</v>
      </c>
      <c r="H281" s="47">
        <v>42283</v>
      </c>
      <c r="I281" t="s">
        <v>1970</v>
      </c>
      <c r="J281" t="s">
        <v>1971</v>
      </c>
      <c r="K281" s="48">
        <v>42283</v>
      </c>
      <c r="L281" t="s">
        <v>1092</v>
      </c>
      <c r="P281">
        <v>4900</v>
      </c>
      <c r="Q281">
        <v>8869000</v>
      </c>
      <c r="R281">
        <v>0</v>
      </c>
      <c r="S281">
        <v>0</v>
      </c>
      <c r="T281">
        <v>0</v>
      </c>
      <c r="U281">
        <v>1013697</v>
      </c>
      <c r="V281">
        <v>1324640</v>
      </c>
      <c r="W281">
        <v>11207337</v>
      </c>
      <c r="Y281" s="48">
        <f t="shared" si="4"/>
        <v>42648</v>
      </c>
    </row>
    <row r="282" spans="1:25">
      <c r="A282">
        <v>0</v>
      </c>
      <c r="B282" s="43" t="s">
        <v>1093</v>
      </c>
      <c r="C282" s="43" t="s">
        <v>70</v>
      </c>
      <c r="D282" s="43" t="s">
        <v>1094</v>
      </c>
      <c r="E282" s="43">
        <v>42894</v>
      </c>
      <c r="F282" s="43">
        <v>0</v>
      </c>
      <c r="G282" s="43">
        <v>488615371</v>
      </c>
      <c r="H282" s="47">
        <v>42523</v>
      </c>
      <c r="I282" t="s">
        <v>1970</v>
      </c>
      <c r="J282" t="s">
        <v>1971</v>
      </c>
      <c r="K282" s="48">
        <v>42523</v>
      </c>
      <c r="L282" t="s">
        <v>1095</v>
      </c>
      <c r="P282">
        <v>4900</v>
      </c>
      <c r="Q282">
        <v>214987500</v>
      </c>
      <c r="R282">
        <v>0</v>
      </c>
      <c r="S282">
        <v>0</v>
      </c>
      <c r="T282">
        <v>0</v>
      </c>
      <c r="U282">
        <v>269339556</v>
      </c>
      <c r="V282">
        <v>4288315</v>
      </c>
      <c r="W282">
        <v>488615371</v>
      </c>
      <c r="Y282" s="48">
        <f t="shared" si="4"/>
        <v>42888</v>
      </c>
    </row>
    <row r="283" spans="1:25">
      <c r="A283">
        <v>0</v>
      </c>
      <c r="B283" s="43" t="s">
        <v>94</v>
      </c>
      <c r="C283" s="43" t="s">
        <v>70</v>
      </c>
      <c r="D283" s="43" t="s">
        <v>1096</v>
      </c>
      <c r="E283" s="43">
        <v>43006</v>
      </c>
      <c r="F283" s="43">
        <v>0</v>
      </c>
      <c r="G283" s="43">
        <v>77856986</v>
      </c>
      <c r="H283" s="47">
        <v>42523</v>
      </c>
      <c r="I283" t="s">
        <v>1970</v>
      </c>
      <c r="J283" t="s">
        <v>1971</v>
      </c>
      <c r="K283" s="48">
        <v>42523</v>
      </c>
      <c r="L283" t="s">
        <v>1097</v>
      </c>
      <c r="P283">
        <v>5000</v>
      </c>
      <c r="Q283">
        <v>62945000</v>
      </c>
      <c r="R283">
        <v>0</v>
      </c>
      <c r="S283">
        <v>0</v>
      </c>
      <c r="T283">
        <v>0</v>
      </c>
      <c r="U283">
        <v>2641800</v>
      </c>
      <c r="V283">
        <v>10404600</v>
      </c>
      <c r="W283">
        <v>75991400</v>
      </c>
      <c r="Y283" s="48">
        <f t="shared" si="4"/>
        <v>42888</v>
      </c>
    </row>
    <row r="284" spans="1:25">
      <c r="A284">
        <v>1</v>
      </c>
      <c r="B284" s="43" t="s">
        <v>94</v>
      </c>
      <c r="C284" s="43" t="s">
        <v>70</v>
      </c>
      <c r="D284" s="43">
        <v>0</v>
      </c>
      <c r="E284" s="43">
        <v>0</v>
      </c>
      <c r="F284" s="43">
        <v>0</v>
      </c>
      <c r="G284" s="43">
        <v>0</v>
      </c>
      <c r="H284" s="47">
        <v>0</v>
      </c>
      <c r="I284">
        <v>0</v>
      </c>
      <c r="J284">
        <v>0</v>
      </c>
      <c r="K284" s="48">
        <v>0</v>
      </c>
      <c r="P284">
        <v>0</v>
      </c>
      <c r="Q284">
        <v>0</v>
      </c>
      <c r="R284">
        <v>0</v>
      </c>
      <c r="S284">
        <v>0</v>
      </c>
      <c r="T284">
        <v>0</v>
      </c>
      <c r="U284">
        <v>0</v>
      </c>
      <c r="V284">
        <v>0</v>
      </c>
      <c r="W284">
        <v>0</v>
      </c>
      <c r="Y284" s="48">
        <f t="shared" si="4"/>
        <v>365</v>
      </c>
    </row>
    <row r="285" spans="1:25">
      <c r="A285">
        <v>0</v>
      </c>
      <c r="B285" s="43" t="s">
        <v>77</v>
      </c>
      <c r="C285" s="43" t="s">
        <v>70</v>
      </c>
      <c r="D285" s="43" t="s">
        <v>1096</v>
      </c>
      <c r="E285" s="43">
        <v>42846</v>
      </c>
      <c r="F285" s="43">
        <v>0</v>
      </c>
      <c r="G285" s="43">
        <v>102862811</v>
      </c>
      <c r="H285" s="47">
        <v>42461</v>
      </c>
      <c r="I285" t="s">
        <v>1970</v>
      </c>
      <c r="J285" t="s">
        <v>1971</v>
      </c>
      <c r="K285" s="48">
        <v>42461</v>
      </c>
      <c r="L285" t="s">
        <v>1098</v>
      </c>
      <c r="P285">
        <v>4900</v>
      </c>
      <c r="Q285">
        <v>85818600</v>
      </c>
      <c r="R285">
        <v>0</v>
      </c>
      <c r="S285">
        <v>0</v>
      </c>
      <c r="T285">
        <v>0</v>
      </c>
      <c r="U285">
        <v>5807540</v>
      </c>
      <c r="V285">
        <v>8725769</v>
      </c>
      <c r="W285">
        <v>100351909</v>
      </c>
      <c r="Y285" s="48">
        <f t="shared" si="4"/>
        <v>42826</v>
      </c>
    </row>
    <row r="286" spans="1:25">
      <c r="A286">
        <v>0</v>
      </c>
      <c r="B286" s="43" t="s">
        <v>1099</v>
      </c>
      <c r="C286" s="43" t="s">
        <v>70</v>
      </c>
      <c r="D286" s="43" t="s">
        <v>1100</v>
      </c>
      <c r="E286" s="43">
        <v>42894</v>
      </c>
      <c r="F286" s="43">
        <v>0</v>
      </c>
      <c r="G286" s="43">
        <v>452904865</v>
      </c>
      <c r="H286" s="47">
        <v>42523</v>
      </c>
      <c r="I286" t="s">
        <v>1970</v>
      </c>
      <c r="J286" t="s">
        <v>1971</v>
      </c>
      <c r="K286" s="48">
        <v>42523</v>
      </c>
      <c r="L286" t="s">
        <v>1101</v>
      </c>
      <c r="P286">
        <v>4700</v>
      </c>
      <c r="Q286">
        <v>403791100</v>
      </c>
      <c r="R286">
        <v>0</v>
      </c>
      <c r="S286">
        <v>0</v>
      </c>
      <c r="T286">
        <v>0</v>
      </c>
      <c r="U286">
        <v>69250800</v>
      </c>
      <c r="V286">
        <v>31178805</v>
      </c>
      <c r="W286">
        <v>504220705</v>
      </c>
      <c r="Y286" s="48">
        <f t="shared" si="4"/>
        <v>42888</v>
      </c>
    </row>
    <row r="287" spans="1:25">
      <c r="A287">
        <v>1</v>
      </c>
      <c r="B287" s="43" t="s">
        <v>1099</v>
      </c>
      <c r="C287" s="43" t="s">
        <v>70</v>
      </c>
      <c r="D287" s="43">
        <v>0</v>
      </c>
      <c r="E287" s="43">
        <v>0</v>
      </c>
      <c r="F287" s="43">
        <v>0</v>
      </c>
      <c r="G287" s="43">
        <v>0</v>
      </c>
      <c r="H287" s="47">
        <v>0</v>
      </c>
      <c r="I287">
        <v>0</v>
      </c>
      <c r="J287">
        <v>0</v>
      </c>
      <c r="K287" s="48">
        <v>0</v>
      </c>
      <c r="P287">
        <v>0</v>
      </c>
      <c r="Q287">
        <v>0</v>
      </c>
      <c r="R287">
        <v>0</v>
      </c>
      <c r="S287">
        <v>0</v>
      </c>
      <c r="T287">
        <v>0</v>
      </c>
      <c r="U287">
        <v>0</v>
      </c>
      <c r="V287">
        <v>0</v>
      </c>
      <c r="W287">
        <v>0</v>
      </c>
      <c r="Y287" s="48">
        <f t="shared" si="4"/>
        <v>365</v>
      </c>
    </row>
    <row r="288" spans="1:25">
      <c r="A288">
        <v>0</v>
      </c>
      <c r="B288" s="43" t="s">
        <v>1102</v>
      </c>
      <c r="C288" s="43" t="s">
        <v>70</v>
      </c>
      <c r="D288" s="43" t="s">
        <v>1103</v>
      </c>
      <c r="E288" s="43">
        <v>42893</v>
      </c>
      <c r="F288" s="43">
        <v>0</v>
      </c>
      <c r="G288" s="43">
        <v>231528206</v>
      </c>
      <c r="H288" s="47">
        <v>42458</v>
      </c>
      <c r="I288" t="s">
        <v>1970</v>
      </c>
      <c r="J288" t="s">
        <v>1971</v>
      </c>
      <c r="K288" s="48">
        <v>42458</v>
      </c>
      <c r="L288" t="s">
        <v>1104</v>
      </c>
      <c r="P288">
        <v>3500</v>
      </c>
      <c r="Q288">
        <v>185290000</v>
      </c>
      <c r="R288">
        <v>0</v>
      </c>
      <c r="S288">
        <v>0</v>
      </c>
      <c r="T288">
        <v>0</v>
      </c>
      <c r="U288">
        <v>62607986</v>
      </c>
      <c r="V288">
        <v>0</v>
      </c>
      <c r="W288">
        <v>247897986</v>
      </c>
      <c r="Y288" s="48">
        <f t="shared" si="4"/>
        <v>42823</v>
      </c>
    </row>
    <row r="289" spans="1:25">
      <c r="A289">
        <v>1</v>
      </c>
      <c r="B289" s="43" t="s">
        <v>1102</v>
      </c>
      <c r="C289" s="43" t="s">
        <v>70</v>
      </c>
      <c r="D289" s="43">
        <v>0</v>
      </c>
      <c r="E289" s="43">
        <v>0</v>
      </c>
      <c r="F289" s="43">
        <v>0</v>
      </c>
      <c r="G289" s="43">
        <v>0</v>
      </c>
      <c r="H289" s="47">
        <v>0</v>
      </c>
      <c r="I289">
        <v>0</v>
      </c>
      <c r="J289">
        <v>0</v>
      </c>
      <c r="K289" s="48">
        <v>0</v>
      </c>
      <c r="P289">
        <v>0</v>
      </c>
      <c r="Q289">
        <v>0</v>
      </c>
      <c r="R289">
        <v>0</v>
      </c>
      <c r="S289">
        <v>0</v>
      </c>
      <c r="T289">
        <v>0</v>
      </c>
      <c r="U289">
        <v>0</v>
      </c>
      <c r="V289">
        <v>0</v>
      </c>
      <c r="W289">
        <v>0</v>
      </c>
      <c r="Y289" s="48">
        <f t="shared" si="4"/>
        <v>365</v>
      </c>
    </row>
    <row r="290" spans="1:25">
      <c r="A290">
        <v>0</v>
      </c>
      <c r="B290" s="43" t="s">
        <v>1105</v>
      </c>
      <c r="C290" s="43" t="s">
        <v>70</v>
      </c>
      <c r="D290" s="43" t="s">
        <v>1100</v>
      </c>
      <c r="E290" s="43">
        <v>42929</v>
      </c>
      <c r="F290" s="43">
        <v>0</v>
      </c>
      <c r="G290" s="43">
        <v>48737700</v>
      </c>
      <c r="H290" s="47">
        <v>42510</v>
      </c>
      <c r="I290" t="s">
        <v>1970</v>
      </c>
      <c r="J290" t="s">
        <v>1971</v>
      </c>
      <c r="K290" s="48">
        <v>42510</v>
      </c>
      <c r="L290" t="s">
        <v>1106</v>
      </c>
      <c r="P290">
        <v>4000</v>
      </c>
      <c r="Q290">
        <v>42116000</v>
      </c>
      <c r="R290">
        <v>0</v>
      </c>
      <c r="S290">
        <v>0</v>
      </c>
      <c r="T290">
        <v>0</v>
      </c>
      <c r="U290">
        <v>2209200</v>
      </c>
      <c r="V290">
        <v>4412500</v>
      </c>
      <c r="W290">
        <v>48737700</v>
      </c>
      <c r="Y290" s="48">
        <f t="shared" si="4"/>
        <v>42875</v>
      </c>
    </row>
    <row r="291" spans="1:25">
      <c r="A291">
        <v>0</v>
      </c>
      <c r="B291" s="43" t="s">
        <v>1107</v>
      </c>
      <c r="C291" s="43" t="s">
        <v>70</v>
      </c>
      <c r="D291" s="43" t="s">
        <v>1108</v>
      </c>
      <c r="E291" s="43">
        <v>43116</v>
      </c>
      <c r="F291" s="43">
        <v>0</v>
      </c>
      <c r="G291" s="43">
        <v>3331300</v>
      </c>
      <c r="H291" s="47">
        <v>42711</v>
      </c>
      <c r="I291" t="s">
        <v>1970</v>
      </c>
      <c r="J291" t="s">
        <v>1971</v>
      </c>
      <c r="K291" s="48">
        <v>42711</v>
      </c>
      <c r="L291" t="s">
        <v>1109</v>
      </c>
      <c r="P291">
        <v>8300</v>
      </c>
      <c r="Q291">
        <v>2714100</v>
      </c>
      <c r="R291">
        <v>0</v>
      </c>
      <c r="S291">
        <v>0</v>
      </c>
      <c r="T291">
        <v>0</v>
      </c>
      <c r="U291">
        <v>277200</v>
      </c>
      <c r="V291">
        <v>340000</v>
      </c>
      <c r="W291">
        <v>3331300</v>
      </c>
      <c r="Y291" s="48">
        <f t="shared" si="4"/>
        <v>43076</v>
      </c>
    </row>
    <row r="292" spans="1:25">
      <c r="A292">
        <v>0</v>
      </c>
      <c r="B292" s="43" t="s">
        <v>1110</v>
      </c>
      <c r="C292" s="43" t="s">
        <v>70</v>
      </c>
      <c r="D292" s="43" t="s">
        <v>1111</v>
      </c>
      <c r="E292" s="43">
        <v>43001</v>
      </c>
      <c r="F292" s="43">
        <v>0</v>
      </c>
      <c r="G292" s="43">
        <v>101704939</v>
      </c>
      <c r="H292" s="47">
        <v>42415</v>
      </c>
      <c r="I292" t="s">
        <v>1970</v>
      </c>
      <c r="J292" t="s">
        <v>1971</v>
      </c>
      <c r="K292" s="48">
        <v>42415</v>
      </c>
      <c r="L292" t="s">
        <v>1112</v>
      </c>
      <c r="P292">
        <v>3600</v>
      </c>
      <c r="Q292">
        <v>76093200</v>
      </c>
      <c r="R292">
        <v>3600</v>
      </c>
      <c r="S292">
        <v>5860800</v>
      </c>
      <c r="T292">
        <v>0</v>
      </c>
      <c r="U292">
        <v>15852314</v>
      </c>
      <c r="V292">
        <v>3898625</v>
      </c>
      <c r="W292">
        <v>101704939</v>
      </c>
      <c r="Y292" s="48">
        <f t="shared" si="4"/>
        <v>42780</v>
      </c>
    </row>
    <row r="293" spans="1:25">
      <c r="A293">
        <v>1</v>
      </c>
      <c r="B293" s="43" t="s">
        <v>1110</v>
      </c>
      <c r="C293" s="43" t="s">
        <v>70</v>
      </c>
      <c r="D293" s="43">
        <v>0</v>
      </c>
      <c r="E293" s="43">
        <v>0</v>
      </c>
      <c r="F293" s="43">
        <v>0</v>
      </c>
      <c r="G293" s="43">
        <v>0</v>
      </c>
      <c r="H293" s="47">
        <v>0</v>
      </c>
      <c r="I293">
        <v>0</v>
      </c>
      <c r="J293">
        <v>0</v>
      </c>
      <c r="K293" s="48">
        <v>0</v>
      </c>
      <c r="P293">
        <v>0</v>
      </c>
      <c r="Q293">
        <v>0</v>
      </c>
      <c r="R293">
        <v>0</v>
      </c>
      <c r="S293">
        <v>0</v>
      </c>
      <c r="T293">
        <v>0</v>
      </c>
      <c r="U293">
        <v>0</v>
      </c>
      <c r="V293">
        <v>0</v>
      </c>
      <c r="W293">
        <v>0</v>
      </c>
      <c r="Y293" s="48">
        <f t="shared" si="4"/>
        <v>365</v>
      </c>
    </row>
    <row r="294" spans="1:25">
      <c r="A294">
        <v>0</v>
      </c>
      <c r="B294" s="43" t="s">
        <v>1113</v>
      </c>
      <c r="C294" s="43" t="s">
        <v>70</v>
      </c>
      <c r="D294" s="43" t="s">
        <v>1114</v>
      </c>
      <c r="E294" s="43">
        <v>42991</v>
      </c>
      <c r="F294" s="43">
        <v>0</v>
      </c>
      <c r="G294" s="43">
        <v>58564752</v>
      </c>
      <c r="H294" s="47">
        <v>42436</v>
      </c>
      <c r="I294" t="s">
        <v>1970</v>
      </c>
      <c r="J294" t="s">
        <v>1971</v>
      </c>
      <c r="K294" s="48">
        <v>42436</v>
      </c>
      <c r="L294" t="s">
        <v>1115</v>
      </c>
      <c r="P294">
        <v>3600</v>
      </c>
      <c r="Q294">
        <v>39805200</v>
      </c>
      <c r="R294">
        <v>0</v>
      </c>
      <c r="S294">
        <v>0</v>
      </c>
      <c r="T294">
        <v>0</v>
      </c>
      <c r="U294">
        <v>14176152</v>
      </c>
      <c r="V294">
        <v>4583400</v>
      </c>
      <c r="W294">
        <v>58564752</v>
      </c>
      <c r="Y294" s="48">
        <f t="shared" si="4"/>
        <v>42801</v>
      </c>
    </row>
    <row r="295" spans="1:25">
      <c r="A295">
        <v>0</v>
      </c>
      <c r="B295" s="43" t="s">
        <v>1116</v>
      </c>
      <c r="C295" s="43" t="s">
        <v>70</v>
      </c>
      <c r="D295" s="43" t="s">
        <v>1111</v>
      </c>
      <c r="E295" s="43">
        <v>42991</v>
      </c>
      <c r="F295" s="43">
        <v>0</v>
      </c>
      <c r="G295" s="43">
        <v>461676595</v>
      </c>
      <c r="H295" s="47">
        <v>42494</v>
      </c>
      <c r="I295" t="s">
        <v>1970</v>
      </c>
      <c r="J295" t="s">
        <v>1971</v>
      </c>
      <c r="K295" s="48">
        <v>42494</v>
      </c>
      <c r="L295" t="s">
        <v>1117</v>
      </c>
      <c r="P295">
        <v>3600</v>
      </c>
      <c r="Q295">
        <v>136382400</v>
      </c>
      <c r="R295">
        <v>0</v>
      </c>
      <c r="S295">
        <v>0</v>
      </c>
      <c r="T295">
        <v>0</v>
      </c>
      <c r="U295">
        <v>319868115</v>
      </c>
      <c r="V295">
        <v>5426080</v>
      </c>
      <c r="W295">
        <v>461676595</v>
      </c>
      <c r="Y295" s="48">
        <f t="shared" si="4"/>
        <v>42859</v>
      </c>
    </row>
    <row r="296" spans="1:25">
      <c r="A296">
        <v>0</v>
      </c>
      <c r="B296" s="43" t="s">
        <v>1118</v>
      </c>
      <c r="C296" s="43" t="s">
        <v>70</v>
      </c>
      <c r="D296" s="43" t="s">
        <v>1119</v>
      </c>
      <c r="E296" s="43">
        <v>43797</v>
      </c>
      <c r="F296" s="43">
        <v>0</v>
      </c>
      <c r="G296" s="43">
        <v>58539534</v>
      </c>
      <c r="H296" s="47">
        <v>43349</v>
      </c>
      <c r="I296" t="s">
        <v>1970</v>
      </c>
      <c r="J296" t="s">
        <v>1971</v>
      </c>
      <c r="K296" s="48">
        <v>43349</v>
      </c>
      <c r="L296" t="s">
        <v>1120</v>
      </c>
      <c r="P296">
        <v>24185</v>
      </c>
      <c r="Q296">
        <v>54561360</v>
      </c>
      <c r="R296">
        <v>24185</v>
      </c>
      <c r="S296">
        <v>3482640</v>
      </c>
      <c r="T296">
        <v>0</v>
      </c>
      <c r="U296">
        <v>495534</v>
      </c>
      <c r="V296">
        <v>0</v>
      </c>
      <c r="W296">
        <v>58539534</v>
      </c>
      <c r="Y296" s="48">
        <f t="shared" si="4"/>
        <v>43714</v>
      </c>
    </row>
    <row r="297" spans="1:25">
      <c r="A297">
        <v>0</v>
      </c>
      <c r="B297" s="43" t="s">
        <v>1121</v>
      </c>
      <c r="C297" s="43" t="s">
        <v>70</v>
      </c>
      <c r="D297" s="43" t="s">
        <v>1122</v>
      </c>
      <c r="E297" s="43">
        <v>43797</v>
      </c>
      <c r="F297" s="43">
        <v>0</v>
      </c>
      <c r="G297" s="43">
        <v>5070616</v>
      </c>
      <c r="H297" s="47">
        <v>43420</v>
      </c>
      <c r="I297" t="s">
        <v>1970</v>
      </c>
      <c r="J297" t="s">
        <v>1971</v>
      </c>
      <c r="K297" s="48">
        <v>43420</v>
      </c>
      <c r="L297" t="s">
        <v>1123</v>
      </c>
      <c r="P297">
        <v>24185</v>
      </c>
      <c r="Q297">
        <v>4740260</v>
      </c>
      <c r="R297">
        <v>0</v>
      </c>
      <c r="S297">
        <v>0</v>
      </c>
      <c r="T297">
        <v>0</v>
      </c>
      <c r="U297">
        <v>330356</v>
      </c>
      <c r="V297">
        <v>0</v>
      </c>
      <c r="W297">
        <v>5070616</v>
      </c>
      <c r="Y297" s="48">
        <f t="shared" si="4"/>
        <v>43785</v>
      </c>
    </row>
    <row r="298" spans="1:25">
      <c r="A298">
        <v>0</v>
      </c>
      <c r="B298" s="43" t="s">
        <v>81</v>
      </c>
      <c r="C298" s="43" t="s">
        <v>70</v>
      </c>
      <c r="D298" s="43" t="s">
        <v>1119</v>
      </c>
      <c r="E298" s="43">
        <v>0</v>
      </c>
      <c r="F298" s="43">
        <v>0</v>
      </c>
      <c r="G298" s="43">
        <v>0</v>
      </c>
      <c r="H298" s="47">
        <v>0</v>
      </c>
      <c r="I298">
        <v>0</v>
      </c>
      <c r="J298">
        <v>0</v>
      </c>
      <c r="K298" s="48">
        <v>0</v>
      </c>
      <c r="P298">
        <v>0</v>
      </c>
      <c r="Q298">
        <v>0</v>
      </c>
      <c r="R298">
        <v>0</v>
      </c>
      <c r="S298">
        <v>0</v>
      </c>
      <c r="T298">
        <v>0</v>
      </c>
      <c r="U298">
        <v>0</v>
      </c>
      <c r="V298">
        <v>0</v>
      </c>
      <c r="W298">
        <v>0</v>
      </c>
      <c r="Y298" s="48">
        <f t="shared" si="4"/>
        <v>365</v>
      </c>
    </row>
    <row r="299" spans="1:25">
      <c r="A299">
        <v>0</v>
      </c>
      <c r="B299" s="43" t="s">
        <v>83</v>
      </c>
      <c r="C299" s="43" t="s">
        <v>70</v>
      </c>
      <c r="D299" s="43" t="s">
        <v>1119</v>
      </c>
      <c r="E299" s="43">
        <v>0</v>
      </c>
      <c r="F299" s="43">
        <v>0</v>
      </c>
      <c r="G299" s="43">
        <v>0</v>
      </c>
      <c r="H299" s="47">
        <v>0</v>
      </c>
      <c r="I299">
        <v>0</v>
      </c>
      <c r="J299">
        <v>0</v>
      </c>
      <c r="K299" s="48">
        <v>0</v>
      </c>
      <c r="P299">
        <v>0</v>
      </c>
      <c r="Q299">
        <v>0</v>
      </c>
      <c r="R299">
        <v>0</v>
      </c>
      <c r="S299">
        <v>0</v>
      </c>
      <c r="T299">
        <v>0</v>
      </c>
      <c r="U299">
        <v>0</v>
      </c>
      <c r="V299">
        <v>0</v>
      </c>
      <c r="W299">
        <v>0</v>
      </c>
      <c r="Y299" s="48">
        <f t="shared" si="4"/>
        <v>365</v>
      </c>
    </row>
    <row r="300" spans="1:25">
      <c r="A300">
        <v>0</v>
      </c>
      <c r="B300" s="43" t="s">
        <v>79</v>
      </c>
      <c r="C300" s="43" t="s">
        <v>70</v>
      </c>
      <c r="D300" s="43" t="s">
        <v>1119</v>
      </c>
      <c r="E300" s="43">
        <v>0</v>
      </c>
      <c r="F300" s="43">
        <v>0</v>
      </c>
      <c r="G300" s="43">
        <v>0</v>
      </c>
      <c r="H300" s="47">
        <v>0</v>
      </c>
      <c r="I300">
        <v>0</v>
      </c>
      <c r="J300">
        <v>0</v>
      </c>
      <c r="K300" s="48">
        <v>0</v>
      </c>
      <c r="P300">
        <v>0</v>
      </c>
      <c r="Q300">
        <v>0</v>
      </c>
      <c r="R300">
        <v>0</v>
      </c>
      <c r="S300">
        <v>0</v>
      </c>
      <c r="T300">
        <v>0</v>
      </c>
      <c r="U300">
        <v>0</v>
      </c>
      <c r="V300">
        <v>0</v>
      </c>
      <c r="W300">
        <v>0</v>
      </c>
      <c r="Y300" s="48">
        <f t="shared" si="4"/>
        <v>365</v>
      </c>
    </row>
    <row r="301" spans="1:25">
      <c r="A301">
        <v>0</v>
      </c>
      <c r="B301" s="43" t="s">
        <v>1124</v>
      </c>
      <c r="C301" s="43" t="s">
        <v>70</v>
      </c>
      <c r="D301" s="43" t="s">
        <v>1122</v>
      </c>
      <c r="E301" s="43">
        <v>43797</v>
      </c>
      <c r="F301" s="43">
        <v>0</v>
      </c>
      <c r="G301" s="43">
        <v>43841282</v>
      </c>
      <c r="H301" s="47">
        <v>43349</v>
      </c>
      <c r="I301" t="s">
        <v>1970</v>
      </c>
      <c r="J301" t="s">
        <v>1971</v>
      </c>
      <c r="K301" s="48">
        <v>43349</v>
      </c>
      <c r="L301" t="s">
        <v>1125</v>
      </c>
      <c r="P301">
        <v>24185</v>
      </c>
      <c r="Q301">
        <v>42541415</v>
      </c>
      <c r="R301">
        <v>0</v>
      </c>
      <c r="S301">
        <v>0</v>
      </c>
      <c r="T301">
        <v>0</v>
      </c>
      <c r="U301">
        <v>1299867</v>
      </c>
      <c r="V301">
        <v>0</v>
      </c>
      <c r="W301">
        <v>43841282</v>
      </c>
      <c r="Y301" s="48">
        <f t="shared" si="4"/>
        <v>43714</v>
      </c>
    </row>
    <row r="302" spans="1:25">
      <c r="A302">
        <v>0</v>
      </c>
      <c r="B302" s="43" t="s">
        <v>84</v>
      </c>
      <c r="C302" s="43" t="s">
        <v>70</v>
      </c>
      <c r="D302" s="43" t="s">
        <v>1122</v>
      </c>
      <c r="E302" s="43">
        <v>0</v>
      </c>
      <c r="F302" s="43">
        <v>0</v>
      </c>
      <c r="G302" s="43">
        <v>0</v>
      </c>
      <c r="H302" s="47">
        <v>0</v>
      </c>
      <c r="I302">
        <v>0</v>
      </c>
      <c r="J302">
        <v>0</v>
      </c>
      <c r="K302" s="48">
        <v>0</v>
      </c>
      <c r="P302">
        <v>0</v>
      </c>
      <c r="Q302">
        <v>0</v>
      </c>
      <c r="R302">
        <v>0</v>
      </c>
      <c r="S302">
        <v>0</v>
      </c>
      <c r="T302">
        <v>0</v>
      </c>
      <c r="U302">
        <v>0</v>
      </c>
      <c r="V302">
        <v>0</v>
      </c>
      <c r="W302">
        <v>0</v>
      </c>
      <c r="Y302" s="48">
        <f t="shared" si="4"/>
        <v>365</v>
      </c>
    </row>
    <row r="303" spans="1:25">
      <c r="A303">
        <v>0</v>
      </c>
      <c r="B303" s="43" t="s">
        <v>1126</v>
      </c>
      <c r="C303" s="43" t="s">
        <v>70</v>
      </c>
      <c r="D303" s="43" t="s">
        <v>1122</v>
      </c>
      <c r="E303" s="43">
        <v>0</v>
      </c>
      <c r="F303" s="43">
        <v>0</v>
      </c>
      <c r="G303" s="43">
        <v>0</v>
      </c>
      <c r="H303" s="47">
        <v>0</v>
      </c>
      <c r="I303">
        <v>0</v>
      </c>
      <c r="J303">
        <v>0</v>
      </c>
      <c r="K303" s="48">
        <v>0</v>
      </c>
      <c r="P303">
        <v>0</v>
      </c>
      <c r="Q303">
        <v>0</v>
      </c>
      <c r="R303">
        <v>0</v>
      </c>
      <c r="S303">
        <v>0</v>
      </c>
      <c r="T303">
        <v>0</v>
      </c>
      <c r="U303">
        <v>0</v>
      </c>
      <c r="V303">
        <v>0</v>
      </c>
      <c r="W303">
        <v>0</v>
      </c>
      <c r="Y303" s="48">
        <f t="shared" si="4"/>
        <v>365</v>
      </c>
    </row>
    <row r="304" spans="1:25">
      <c r="A304">
        <v>0</v>
      </c>
      <c r="B304" s="43" t="s">
        <v>86</v>
      </c>
      <c r="C304" s="43" t="s">
        <v>70</v>
      </c>
      <c r="D304" s="43" t="s">
        <v>1127</v>
      </c>
      <c r="E304" s="43">
        <v>0</v>
      </c>
      <c r="F304" s="43">
        <v>0</v>
      </c>
      <c r="G304" s="43">
        <v>0</v>
      </c>
      <c r="H304" s="47">
        <v>0</v>
      </c>
      <c r="I304">
        <v>0</v>
      </c>
      <c r="J304">
        <v>0</v>
      </c>
      <c r="K304" s="48">
        <v>0</v>
      </c>
      <c r="P304">
        <v>0</v>
      </c>
      <c r="Q304">
        <v>0</v>
      </c>
      <c r="R304">
        <v>0</v>
      </c>
      <c r="S304">
        <v>0</v>
      </c>
      <c r="T304">
        <v>0</v>
      </c>
      <c r="U304">
        <v>0</v>
      </c>
      <c r="V304">
        <v>0</v>
      </c>
      <c r="W304">
        <v>0</v>
      </c>
      <c r="Y304" s="48">
        <f t="shared" si="4"/>
        <v>365</v>
      </c>
    </row>
    <row r="305" spans="1:25">
      <c r="A305">
        <v>1</v>
      </c>
      <c r="B305" s="43" t="s">
        <v>86</v>
      </c>
      <c r="C305" s="43" t="s">
        <v>70</v>
      </c>
      <c r="D305" s="43">
        <v>0</v>
      </c>
      <c r="E305" s="43">
        <v>0</v>
      </c>
      <c r="F305" s="43">
        <v>0</v>
      </c>
      <c r="G305" s="43">
        <v>0</v>
      </c>
      <c r="H305" s="47">
        <v>0</v>
      </c>
      <c r="I305">
        <v>0</v>
      </c>
      <c r="J305">
        <v>0</v>
      </c>
      <c r="K305" s="48">
        <v>0</v>
      </c>
      <c r="P305">
        <v>0</v>
      </c>
      <c r="Q305">
        <v>0</v>
      </c>
      <c r="R305">
        <v>0</v>
      </c>
      <c r="S305">
        <v>0</v>
      </c>
      <c r="T305">
        <v>0</v>
      </c>
      <c r="U305">
        <v>0</v>
      </c>
      <c r="V305">
        <v>0</v>
      </c>
      <c r="W305">
        <v>0</v>
      </c>
      <c r="Y305" s="48">
        <f t="shared" si="4"/>
        <v>365</v>
      </c>
    </row>
    <row r="306" spans="1:25">
      <c r="A306">
        <v>0</v>
      </c>
      <c r="B306" s="43" t="s">
        <v>1128</v>
      </c>
      <c r="C306" s="43" t="s">
        <v>70</v>
      </c>
      <c r="D306" s="43" t="s">
        <v>1129</v>
      </c>
      <c r="E306" s="43">
        <v>43411</v>
      </c>
      <c r="F306" s="43">
        <v>0</v>
      </c>
      <c r="G306" s="43">
        <v>123732180</v>
      </c>
      <c r="H306" s="47">
        <v>42291</v>
      </c>
      <c r="I306" t="s">
        <v>1970</v>
      </c>
      <c r="J306" t="s">
        <v>1971</v>
      </c>
      <c r="K306" s="48">
        <v>42291</v>
      </c>
      <c r="L306" t="s">
        <v>1130</v>
      </c>
      <c r="P306">
        <v>3800</v>
      </c>
      <c r="Q306">
        <v>82577800</v>
      </c>
      <c r="R306">
        <v>0</v>
      </c>
      <c r="S306">
        <v>0</v>
      </c>
      <c r="T306">
        <v>0</v>
      </c>
      <c r="U306">
        <v>37214120</v>
      </c>
      <c r="V306">
        <v>3940260</v>
      </c>
      <c r="W306">
        <v>123732180</v>
      </c>
      <c r="Y306" s="48">
        <f t="shared" si="4"/>
        <v>42656</v>
      </c>
    </row>
    <row r="307" spans="1:25">
      <c r="A307">
        <v>0</v>
      </c>
      <c r="B307" s="43" t="s">
        <v>95</v>
      </c>
      <c r="C307" s="43" t="s">
        <v>70</v>
      </c>
      <c r="D307" s="43" t="s">
        <v>1131</v>
      </c>
      <c r="E307" s="43">
        <v>43977</v>
      </c>
      <c r="F307" s="43">
        <v>0</v>
      </c>
      <c r="G307" s="43">
        <v>343605437</v>
      </c>
      <c r="H307" s="47">
        <v>43585</v>
      </c>
      <c r="I307" t="s">
        <v>1970</v>
      </c>
      <c r="J307" t="s">
        <v>1971</v>
      </c>
      <c r="K307" s="48">
        <v>43585</v>
      </c>
      <c r="L307" t="s">
        <v>1132</v>
      </c>
      <c r="P307">
        <v>4110.1445460629002</v>
      </c>
      <c r="Q307">
        <v>110554667.9999999</v>
      </c>
      <c r="R307">
        <v>0</v>
      </c>
      <c r="S307">
        <v>0</v>
      </c>
      <c r="T307">
        <v>11700000</v>
      </c>
      <c r="U307">
        <v>306239862</v>
      </c>
      <c r="V307">
        <v>29238190</v>
      </c>
      <c r="W307">
        <v>457732719.99999988</v>
      </c>
      <c r="Y307" s="48">
        <f t="shared" si="4"/>
        <v>43950</v>
      </c>
    </row>
    <row r="308" spans="1:25">
      <c r="A308">
        <v>0</v>
      </c>
      <c r="B308" s="43" t="s">
        <v>92</v>
      </c>
      <c r="C308" s="43" t="s">
        <v>70</v>
      </c>
      <c r="D308" s="43" t="s">
        <v>1133</v>
      </c>
      <c r="E308" s="43">
        <v>8542</v>
      </c>
      <c r="F308" s="43">
        <v>0</v>
      </c>
      <c r="G308" s="43">
        <v>0</v>
      </c>
      <c r="H308" s="224">
        <v>43678</v>
      </c>
      <c r="I308" s="223" t="s">
        <v>1982</v>
      </c>
      <c r="J308" s="223" t="s">
        <v>1983</v>
      </c>
      <c r="K308" s="224">
        <v>43682</v>
      </c>
      <c r="L308" s="172">
        <v>348928187</v>
      </c>
      <c r="P308">
        <v>260000</v>
      </c>
      <c r="Q308">
        <v>222092000</v>
      </c>
      <c r="R308">
        <v>0</v>
      </c>
      <c r="S308">
        <v>0</v>
      </c>
      <c r="T308">
        <v>0</v>
      </c>
      <c r="U308">
        <v>0</v>
      </c>
      <c r="V308">
        <v>3452358</v>
      </c>
      <c r="W308">
        <v>225544358</v>
      </c>
      <c r="Y308" s="48">
        <f t="shared" si="4"/>
        <v>44047</v>
      </c>
    </row>
    <row r="309" spans="1:25">
      <c r="A309">
        <v>0</v>
      </c>
      <c r="B309" s="43" t="s">
        <v>88</v>
      </c>
      <c r="C309" s="43" t="s">
        <v>70</v>
      </c>
      <c r="D309" s="43" t="s">
        <v>1133</v>
      </c>
      <c r="E309" s="43">
        <v>2851</v>
      </c>
      <c r="F309" s="43">
        <v>0</v>
      </c>
      <c r="G309" s="43">
        <v>0</v>
      </c>
      <c r="H309" s="224">
        <v>43657</v>
      </c>
      <c r="I309" s="223" t="s">
        <v>1982</v>
      </c>
      <c r="J309" s="223" t="s">
        <v>1983</v>
      </c>
      <c r="K309" s="224">
        <v>43668</v>
      </c>
      <c r="L309" s="168">
        <v>111753288</v>
      </c>
      <c r="P309">
        <v>26000</v>
      </c>
      <c r="Q309">
        <v>74126000</v>
      </c>
      <c r="R309">
        <v>0</v>
      </c>
      <c r="S309">
        <v>0</v>
      </c>
      <c r="T309">
        <v>0</v>
      </c>
      <c r="U309">
        <v>0</v>
      </c>
      <c r="V309">
        <v>35862675</v>
      </c>
      <c r="W309">
        <v>109988675</v>
      </c>
      <c r="Y309" s="48">
        <f t="shared" si="4"/>
        <v>44033</v>
      </c>
    </row>
    <row r="310" spans="1:25">
      <c r="A310">
        <v>0</v>
      </c>
      <c r="B310" s="43" t="s">
        <v>1134</v>
      </c>
      <c r="C310" s="43" t="s">
        <v>101</v>
      </c>
      <c r="D310" s="43" t="s">
        <v>1135</v>
      </c>
      <c r="E310" s="43">
        <v>0</v>
      </c>
      <c r="F310" s="43">
        <v>0</v>
      </c>
      <c r="G310" s="43">
        <v>0</v>
      </c>
      <c r="H310" s="47">
        <v>0</v>
      </c>
      <c r="I310">
        <v>0</v>
      </c>
      <c r="J310">
        <v>0</v>
      </c>
      <c r="K310" s="48">
        <v>0</v>
      </c>
      <c r="L310" t="s">
        <v>1136</v>
      </c>
      <c r="P310">
        <v>0</v>
      </c>
      <c r="Q310">
        <v>0</v>
      </c>
      <c r="R310">
        <v>0</v>
      </c>
      <c r="S310">
        <v>0</v>
      </c>
      <c r="T310">
        <v>0</v>
      </c>
      <c r="U310">
        <v>0</v>
      </c>
      <c r="V310">
        <v>0</v>
      </c>
      <c r="W310">
        <v>0</v>
      </c>
      <c r="Y310" s="48">
        <f t="shared" si="4"/>
        <v>365</v>
      </c>
    </row>
    <row r="311" spans="1:25">
      <c r="A311">
        <v>0</v>
      </c>
      <c r="B311" s="43" t="s">
        <v>1137</v>
      </c>
      <c r="C311" s="43" t="s">
        <v>101</v>
      </c>
      <c r="D311" s="43" t="s">
        <v>1138</v>
      </c>
      <c r="E311" s="43">
        <v>42901</v>
      </c>
      <c r="F311" s="43">
        <v>0</v>
      </c>
      <c r="G311" s="43">
        <v>212527700</v>
      </c>
      <c r="H311" s="47">
        <v>42509</v>
      </c>
      <c r="I311" t="s">
        <v>1970</v>
      </c>
      <c r="J311" t="s">
        <v>1971</v>
      </c>
      <c r="K311" s="48">
        <v>42509</v>
      </c>
      <c r="L311" t="s">
        <v>1139</v>
      </c>
      <c r="P311">
        <v>12000</v>
      </c>
      <c r="Q311">
        <v>178477140</v>
      </c>
      <c r="R311">
        <v>0</v>
      </c>
      <c r="S311">
        <v>0</v>
      </c>
      <c r="T311">
        <v>0</v>
      </c>
      <c r="U311">
        <v>9800000</v>
      </c>
      <c r="V311">
        <v>24250560</v>
      </c>
      <c r="W311">
        <v>212527700</v>
      </c>
      <c r="Y311" s="48">
        <f t="shared" si="4"/>
        <v>42874</v>
      </c>
    </row>
    <row r="312" spans="1:25">
      <c r="A312">
        <v>1</v>
      </c>
      <c r="B312" s="43" t="s">
        <v>1137</v>
      </c>
      <c r="C312" s="43" t="s">
        <v>101</v>
      </c>
      <c r="D312" s="43">
        <v>0</v>
      </c>
      <c r="E312" s="43">
        <v>0</v>
      </c>
      <c r="F312" s="43">
        <v>0</v>
      </c>
      <c r="G312" s="43">
        <v>0</v>
      </c>
      <c r="H312" s="47">
        <v>0</v>
      </c>
      <c r="I312">
        <v>0</v>
      </c>
      <c r="J312">
        <v>0</v>
      </c>
      <c r="K312" s="48">
        <v>0</v>
      </c>
      <c r="P312">
        <v>0</v>
      </c>
      <c r="Q312">
        <v>0</v>
      </c>
      <c r="R312">
        <v>0</v>
      </c>
      <c r="S312">
        <v>0</v>
      </c>
      <c r="T312">
        <v>0</v>
      </c>
      <c r="U312">
        <v>0</v>
      </c>
      <c r="V312">
        <v>0</v>
      </c>
      <c r="W312">
        <v>0</v>
      </c>
      <c r="Y312" s="48">
        <f t="shared" si="4"/>
        <v>365</v>
      </c>
    </row>
    <row r="313" spans="1:25">
      <c r="A313">
        <v>0</v>
      </c>
      <c r="B313" s="43" t="s">
        <v>422</v>
      </c>
      <c r="C313" s="43" t="s">
        <v>101</v>
      </c>
      <c r="D313" s="43">
        <v>0</v>
      </c>
      <c r="E313" s="43">
        <v>0</v>
      </c>
      <c r="F313" s="43">
        <v>0</v>
      </c>
      <c r="G313" s="43">
        <v>0</v>
      </c>
      <c r="H313" s="47">
        <v>0</v>
      </c>
      <c r="I313">
        <v>0</v>
      </c>
      <c r="J313">
        <v>0</v>
      </c>
      <c r="K313" s="48">
        <v>0</v>
      </c>
      <c r="P313">
        <v>0</v>
      </c>
      <c r="Q313">
        <v>0</v>
      </c>
      <c r="R313">
        <v>0</v>
      </c>
      <c r="S313">
        <v>0</v>
      </c>
      <c r="T313">
        <v>0</v>
      </c>
      <c r="U313">
        <v>0</v>
      </c>
      <c r="V313">
        <v>0</v>
      </c>
      <c r="W313">
        <v>0</v>
      </c>
      <c r="Y313" s="48">
        <f t="shared" si="4"/>
        <v>365</v>
      </c>
    </row>
    <row r="314" spans="1:25">
      <c r="A314">
        <v>0</v>
      </c>
      <c r="B314" s="43" t="s">
        <v>421</v>
      </c>
      <c r="C314" s="43" t="s">
        <v>101</v>
      </c>
      <c r="D314" s="43">
        <v>0</v>
      </c>
      <c r="E314" s="43">
        <v>0</v>
      </c>
      <c r="F314" s="43">
        <v>0</v>
      </c>
      <c r="G314" s="43">
        <v>0</v>
      </c>
      <c r="H314" s="47">
        <v>0</v>
      </c>
      <c r="I314">
        <v>0</v>
      </c>
      <c r="J314">
        <v>0</v>
      </c>
      <c r="K314" s="48">
        <v>0</v>
      </c>
      <c r="P314">
        <v>0</v>
      </c>
      <c r="Q314">
        <v>0</v>
      </c>
      <c r="R314">
        <v>0</v>
      </c>
      <c r="S314">
        <v>0</v>
      </c>
      <c r="T314">
        <v>0</v>
      </c>
      <c r="U314">
        <v>0</v>
      </c>
      <c r="V314">
        <v>0</v>
      </c>
      <c r="W314">
        <v>0</v>
      </c>
      <c r="Y314" s="48">
        <f t="shared" si="4"/>
        <v>365</v>
      </c>
    </row>
    <row r="315" spans="1:25">
      <c r="A315">
        <v>0</v>
      </c>
      <c r="B315" s="43" t="s">
        <v>1142</v>
      </c>
      <c r="C315" s="43" t="s">
        <v>101</v>
      </c>
      <c r="D315" s="43" t="s">
        <v>1138</v>
      </c>
      <c r="E315" s="43">
        <v>43526</v>
      </c>
      <c r="F315" s="43">
        <v>0</v>
      </c>
      <c r="G315" s="43">
        <v>547868618.99960256</v>
      </c>
      <c r="H315" s="47">
        <v>43004</v>
      </c>
      <c r="I315" t="s">
        <v>1972</v>
      </c>
      <c r="J315" t="s">
        <v>1971</v>
      </c>
      <c r="K315" s="48">
        <v>43004</v>
      </c>
      <c r="L315" t="s">
        <v>1143</v>
      </c>
      <c r="P315">
        <v>15304.813776499999</v>
      </c>
      <c r="Q315">
        <v>191080599.9996025</v>
      </c>
      <c r="R315">
        <v>0</v>
      </c>
      <c r="S315">
        <v>0</v>
      </c>
      <c r="T315">
        <v>261185606</v>
      </c>
      <c r="U315">
        <v>20017180</v>
      </c>
      <c r="V315">
        <v>75585233</v>
      </c>
      <c r="W315">
        <v>547868618.99960256</v>
      </c>
      <c r="Y315" s="48">
        <f t="shared" si="4"/>
        <v>43369</v>
      </c>
    </row>
    <row r="316" spans="1:25">
      <c r="A316">
        <v>0</v>
      </c>
      <c r="B316" s="43" t="s">
        <v>169</v>
      </c>
      <c r="C316" s="43" t="s">
        <v>101</v>
      </c>
      <c r="D316" s="43" t="s">
        <v>1144</v>
      </c>
      <c r="E316" s="43">
        <v>42878</v>
      </c>
      <c r="F316" s="43">
        <v>0</v>
      </c>
      <c r="G316" s="43">
        <v>344857892</v>
      </c>
      <c r="H316" s="47">
        <v>42468</v>
      </c>
      <c r="I316" t="s">
        <v>1970</v>
      </c>
      <c r="J316" t="s">
        <v>1971</v>
      </c>
      <c r="K316" s="48">
        <v>42468</v>
      </c>
      <c r="L316" t="s">
        <v>1145</v>
      </c>
      <c r="P316">
        <v>12000</v>
      </c>
      <c r="Q316">
        <v>298008000</v>
      </c>
      <c r="R316">
        <v>0</v>
      </c>
      <c r="S316">
        <v>0</v>
      </c>
      <c r="T316">
        <v>0</v>
      </c>
      <c r="U316">
        <v>15697194</v>
      </c>
      <c r="V316">
        <v>31152698</v>
      </c>
      <c r="W316">
        <v>344857892</v>
      </c>
      <c r="Y316" s="48">
        <f t="shared" si="4"/>
        <v>42833</v>
      </c>
    </row>
    <row r="317" spans="1:25">
      <c r="A317">
        <v>1</v>
      </c>
      <c r="B317" s="43" t="s">
        <v>169</v>
      </c>
      <c r="C317" s="43" t="s">
        <v>101</v>
      </c>
      <c r="D317" s="43">
        <v>0</v>
      </c>
      <c r="E317" s="43">
        <v>0</v>
      </c>
      <c r="F317" s="43">
        <v>0</v>
      </c>
      <c r="G317" s="43">
        <v>0</v>
      </c>
      <c r="H317" s="47">
        <v>0</v>
      </c>
      <c r="I317">
        <v>0</v>
      </c>
      <c r="J317">
        <v>0</v>
      </c>
      <c r="K317" s="48">
        <v>0</v>
      </c>
      <c r="P317">
        <v>0</v>
      </c>
      <c r="Q317">
        <v>0</v>
      </c>
      <c r="R317">
        <v>0</v>
      </c>
      <c r="S317">
        <v>0</v>
      </c>
      <c r="T317">
        <v>0</v>
      </c>
      <c r="U317">
        <v>0</v>
      </c>
      <c r="V317">
        <v>0</v>
      </c>
      <c r="W317">
        <v>0</v>
      </c>
      <c r="Y317" s="48">
        <f t="shared" si="4"/>
        <v>365</v>
      </c>
    </row>
    <row r="318" spans="1:25">
      <c r="A318">
        <v>1</v>
      </c>
      <c r="B318" s="43" t="s">
        <v>169</v>
      </c>
      <c r="C318" s="43" t="s">
        <v>101</v>
      </c>
      <c r="D318" s="43">
        <v>0</v>
      </c>
      <c r="E318" s="43">
        <v>0</v>
      </c>
      <c r="F318" s="43">
        <v>0</v>
      </c>
      <c r="G318" s="43">
        <v>0</v>
      </c>
      <c r="H318" s="47">
        <v>0</v>
      </c>
      <c r="I318">
        <v>0</v>
      </c>
      <c r="J318">
        <v>0</v>
      </c>
      <c r="K318" s="48">
        <v>0</v>
      </c>
      <c r="P318">
        <v>0</v>
      </c>
      <c r="Q318">
        <v>0</v>
      </c>
      <c r="R318">
        <v>0</v>
      </c>
      <c r="S318">
        <v>0</v>
      </c>
      <c r="T318">
        <v>0</v>
      </c>
      <c r="U318">
        <v>0</v>
      </c>
      <c r="V318">
        <v>0</v>
      </c>
      <c r="W318">
        <v>0</v>
      </c>
      <c r="Y318" s="48">
        <f t="shared" si="4"/>
        <v>365</v>
      </c>
    </row>
    <row r="319" spans="1:25">
      <c r="A319">
        <v>1</v>
      </c>
      <c r="B319" s="43" t="s">
        <v>169</v>
      </c>
      <c r="C319" s="43" t="s">
        <v>101</v>
      </c>
      <c r="D319" s="43">
        <v>0</v>
      </c>
      <c r="E319" s="43">
        <v>0</v>
      </c>
      <c r="F319" s="43">
        <v>0</v>
      </c>
      <c r="G319" s="43">
        <v>0</v>
      </c>
      <c r="H319" s="47">
        <v>0</v>
      </c>
      <c r="I319">
        <v>0</v>
      </c>
      <c r="J319">
        <v>0</v>
      </c>
      <c r="K319" s="48">
        <v>0</v>
      </c>
      <c r="P319">
        <v>0</v>
      </c>
      <c r="Q319">
        <v>0</v>
      </c>
      <c r="R319">
        <v>0</v>
      </c>
      <c r="S319">
        <v>0</v>
      </c>
      <c r="T319">
        <v>0</v>
      </c>
      <c r="U319">
        <v>0</v>
      </c>
      <c r="V319">
        <v>0</v>
      </c>
      <c r="W319">
        <v>0</v>
      </c>
      <c r="Y319" s="48">
        <f t="shared" si="4"/>
        <v>365</v>
      </c>
    </row>
    <row r="320" spans="1:25">
      <c r="A320">
        <v>0</v>
      </c>
      <c r="B320" s="43" t="s">
        <v>1146</v>
      </c>
      <c r="C320" s="43" t="s">
        <v>101</v>
      </c>
      <c r="D320" s="43" t="s">
        <v>1147</v>
      </c>
      <c r="E320" s="43">
        <v>42878</v>
      </c>
      <c r="F320" s="43">
        <v>0</v>
      </c>
      <c r="G320" s="43">
        <v>681956328</v>
      </c>
      <c r="H320" s="47">
        <v>42468</v>
      </c>
      <c r="I320" t="s">
        <v>1970</v>
      </c>
      <c r="J320" t="s">
        <v>1971</v>
      </c>
      <c r="K320" s="48">
        <v>42468</v>
      </c>
      <c r="L320" t="s">
        <v>1148</v>
      </c>
      <c r="P320">
        <v>12000</v>
      </c>
      <c r="Q320">
        <v>625908000</v>
      </c>
      <c r="R320">
        <v>0</v>
      </c>
      <c r="S320">
        <v>0</v>
      </c>
      <c r="T320">
        <v>0</v>
      </c>
      <c r="U320">
        <v>34682292</v>
      </c>
      <c r="V320">
        <v>14074896</v>
      </c>
      <c r="W320">
        <v>674665188</v>
      </c>
      <c r="Y320" s="48">
        <f t="shared" si="4"/>
        <v>42833</v>
      </c>
    </row>
    <row r="321" spans="1:25">
      <c r="A321">
        <v>1</v>
      </c>
      <c r="B321" s="43" t="s">
        <v>1146</v>
      </c>
      <c r="C321" s="43" t="s">
        <v>101</v>
      </c>
      <c r="D321" s="43">
        <v>0</v>
      </c>
      <c r="E321" s="43">
        <v>0</v>
      </c>
      <c r="F321" s="43">
        <v>0</v>
      </c>
      <c r="G321" s="43">
        <v>0</v>
      </c>
      <c r="H321" s="47">
        <v>0</v>
      </c>
      <c r="I321">
        <v>0</v>
      </c>
      <c r="J321">
        <v>0</v>
      </c>
      <c r="K321" s="48">
        <v>0</v>
      </c>
      <c r="P321">
        <v>0</v>
      </c>
      <c r="Q321">
        <v>0</v>
      </c>
      <c r="R321">
        <v>0</v>
      </c>
      <c r="S321">
        <v>0</v>
      </c>
      <c r="T321">
        <v>0</v>
      </c>
      <c r="U321">
        <v>0</v>
      </c>
      <c r="V321">
        <v>0</v>
      </c>
      <c r="W321">
        <v>0</v>
      </c>
      <c r="Y321" s="48">
        <f t="shared" si="4"/>
        <v>365</v>
      </c>
    </row>
    <row r="322" spans="1:25">
      <c r="A322">
        <v>1</v>
      </c>
      <c r="B322" s="43" t="s">
        <v>1146</v>
      </c>
      <c r="C322" s="43" t="s">
        <v>101</v>
      </c>
      <c r="D322" s="43">
        <v>0</v>
      </c>
      <c r="E322" s="43">
        <v>0</v>
      </c>
      <c r="F322" s="43">
        <v>0</v>
      </c>
      <c r="G322" s="43">
        <v>0</v>
      </c>
      <c r="H322" s="47">
        <v>0</v>
      </c>
      <c r="I322">
        <v>0</v>
      </c>
      <c r="J322">
        <v>0</v>
      </c>
      <c r="K322" s="48">
        <v>0</v>
      </c>
      <c r="P322">
        <v>0</v>
      </c>
      <c r="Q322">
        <v>0</v>
      </c>
      <c r="R322">
        <v>0</v>
      </c>
      <c r="S322">
        <v>0</v>
      </c>
      <c r="T322">
        <v>0</v>
      </c>
      <c r="U322">
        <v>0</v>
      </c>
      <c r="V322">
        <v>0</v>
      </c>
      <c r="W322">
        <v>0</v>
      </c>
      <c r="Y322" s="48">
        <f t="shared" si="4"/>
        <v>365</v>
      </c>
    </row>
    <row r="323" spans="1:25">
      <c r="A323">
        <v>0</v>
      </c>
      <c r="B323" s="43" t="s">
        <v>1149</v>
      </c>
      <c r="C323" s="43" t="s">
        <v>101</v>
      </c>
      <c r="D323" s="43" t="s">
        <v>1150</v>
      </c>
      <c r="E323" s="43">
        <v>42902</v>
      </c>
      <c r="F323" s="43">
        <v>0</v>
      </c>
      <c r="G323" s="43">
        <v>898989609</v>
      </c>
      <c r="H323" s="47">
        <v>42468</v>
      </c>
      <c r="I323" t="s">
        <v>1970</v>
      </c>
      <c r="J323" t="s">
        <v>1980</v>
      </c>
      <c r="K323" s="48">
        <v>42468</v>
      </c>
      <c r="L323" t="s">
        <v>1151</v>
      </c>
      <c r="P323">
        <v>13600</v>
      </c>
      <c r="Q323">
        <v>760076800</v>
      </c>
      <c r="R323">
        <v>13600</v>
      </c>
      <c r="S323">
        <v>72093600</v>
      </c>
      <c r="T323">
        <v>0</v>
      </c>
      <c r="U323">
        <v>33257705</v>
      </c>
      <c r="V323">
        <v>33561504</v>
      </c>
      <c r="W323">
        <v>898989609</v>
      </c>
      <c r="Y323" s="48">
        <f t="shared" si="4"/>
        <v>42833</v>
      </c>
    </row>
    <row r="324" spans="1:25">
      <c r="A324">
        <v>1</v>
      </c>
      <c r="B324" s="43" t="s">
        <v>1149</v>
      </c>
      <c r="C324" s="43" t="s">
        <v>101</v>
      </c>
      <c r="D324" s="43">
        <v>0</v>
      </c>
      <c r="E324" s="43">
        <v>0</v>
      </c>
      <c r="F324" s="43">
        <v>0</v>
      </c>
      <c r="G324" s="43">
        <v>0</v>
      </c>
      <c r="H324" s="47">
        <v>0</v>
      </c>
      <c r="I324">
        <v>0</v>
      </c>
      <c r="J324">
        <v>0</v>
      </c>
      <c r="K324" s="48">
        <v>0</v>
      </c>
      <c r="P324">
        <v>13600</v>
      </c>
      <c r="Q324">
        <v>0</v>
      </c>
      <c r="R324">
        <v>13600</v>
      </c>
      <c r="S324">
        <v>0</v>
      </c>
      <c r="T324">
        <v>0</v>
      </c>
      <c r="U324">
        <v>0</v>
      </c>
      <c r="V324">
        <v>0</v>
      </c>
      <c r="W324">
        <v>0</v>
      </c>
      <c r="Y324" s="48">
        <f t="shared" ref="Y324:Y387" si="5">+K324+365</f>
        <v>365</v>
      </c>
    </row>
    <row r="325" spans="1:25">
      <c r="A325">
        <v>0</v>
      </c>
      <c r="B325" s="43" t="s">
        <v>1152</v>
      </c>
      <c r="C325" s="43" t="s">
        <v>101</v>
      </c>
      <c r="D325" s="43" t="s">
        <v>1153</v>
      </c>
      <c r="E325" s="43">
        <v>43007</v>
      </c>
      <c r="F325" s="43">
        <v>0</v>
      </c>
      <c r="G325" s="43">
        <v>908695652</v>
      </c>
      <c r="H325" s="47">
        <v>42633</v>
      </c>
      <c r="I325" t="s">
        <v>1970</v>
      </c>
      <c r="J325" t="s">
        <v>1971</v>
      </c>
      <c r="K325" s="48">
        <v>42633</v>
      </c>
      <c r="L325" t="s">
        <v>1154</v>
      </c>
      <c r="P325">
        <v>27031</v>
      </c>
      <c r="Q325">
        <v>334970450</v>
      </c>
      <c r="R325">
        <v>0</v>
      </c>
      <c r="S325">
        <v>0</v>
      </c>
      <c r="T325">
        <v>360960000</v>
      </c>
      <c r="U325">
        <v>25940202</v>
      </c>
      <c r="V325">
        <v>186825000</v>
      </c>
      <c r="W325">
        <v>908695652</v>
      </c>
      <c r="Y325" s="48">
        <f t="shared" si="5"/>
        <v>42998</v>
      </c>
    </row>
    <row r="326" spans="1:25">
      <c r="A326">
        <v>0</v>
      </c>
      <c r="B326" s="43" t="s">
        <v>1155</v>
      </c>
      <c r="C326" s="43" t="s">
        <v>101</v>
      </c>
      <c r="D326" s="43" t="s">
        <v>1156</v>
      </c>
      <c r="E326" s="43">
        <v>42879</v>
      </c>
      <c r="F326" s="43">
        <v>0</v>
      </c>
      <c r="G326" s="43">
        <v>500831500</v>
      </c>
      <c r="H326" s="47">
        <v>42466</v>
      </c>
      <c r="I326" t="s">
        <v>1970</v>
      </c>
      <c r="J326">
        <v>0</v>
      </c>
      <c r="K326" s="48">
        <v>42466</v>
      </c>
      <c r="L326" t="s">
        <v>1157</v>
      </c>
      <c r="P326">
        <v>12250</v>
      </c>
      <c r="Q326">
        <v>361179000</v>
      </c>
      <c r="R326">
        <v>0</v>
      </c>
      <c r="S326">
        <v>0</v>
      </c>
      <c r="T326">
        <v>52224000</v>
      </c>
      <c r="U326">
        <v>76491000</v>
      </c>
      <c r="V326">
        <v>10937500</v>
      </c>
      <c r="W326">
        <v>500831500</v>
      </c>
      <c r="Y326" s="48">
        <f t="shared" si="5"/>
        <v>42831</v>
      </c>
    </row>
    <row r="327" spans="1:25">
      <c r="A327">
        <v>0</v>
      </c>
      <c r="B327" s="43" t="s">
        <v>1158</v>
      </c>
      <c r="C327" s="43" t="s">
        <v>101</v>
      </c>
      <c r="D327" s="43" t="s">
        <v>1159</v>
      </c>
      <c r="E327" s="43">
        <v>0</v>
      </c>
      <c r="F327" s="43">
        <v>0</v>
      </c>
      <c r="G327" s="43">
        <v>0</v>
      </c>
      <c r="H327" s="47">
        <v>0</v>
      </c>
      <c r="I327">
        <v>0</v>
      </c>
      <c r="J327">
        <v>0</v>
      </c>
      <c r="K327" s="48">
        <v>0</v>
      </c>
      <c r="P327">
        <v>0</v>
      </c>
      <c r="Q327">
        <v>0</v>
      </c>
      <c r="R327">
        <v>0</v>
      </c>
      <c r="S327">
        <v>0</v>
      </c>
      <c r="T327">
        <v>0</v>
      </c>
      <c r="U327">
        <v>0</v>
      </c>
      <c r="V327">
        <v>0</v>
      </c>
      <c r="W327">
        <v>0</v>
      </c>
      <c r="Y327" s="48">
        <f t="shared" si="5"/>
        <v>365</v>
      </c>
    </row>
    <row r="328" spans="1:25">
      <c r="A328">
        <v>1</v>
      </c>
      <c r="B328" s="43" t="s">
        <v>1158</v>
      </c>
      <c r="C328" s="43" t="s">
        <v>101</v>
      </c>
      <c r="D328" s="43">
        <v>0</v>
      </c>
      <c r="E328" s="43">
        <v>0</v>
      </c>
      <c r="F328" s="43">
        <v>0</v>
      </c>
      <c r="G328" s="43">
        <v>0</v>
      </c>
      <c r="H328" s="47">
        <v>0</v>
      </c>
      <c r="I328">
        <v>0</v>
      </c>
      <c r="J328">
        <v>0</v>
      </c>
      <c r="K328" s="48">
        <v>0</v>
      </c>
      <c r="P328">
        <v>0</v>
      </c>
      <c r="Q328">
        <v>0</v>
      </c>
      <c r="R328">
        <v>0</v>
      </c>
      <c r="S328">
        <v>0</v>
      </c>
      <c r="T328">
        <v>0</v>
      </c>
      <c r="U328">
        <v>0</v>
      </c>
      <c r="V328">
        <v>0</v>
      </c>
      <c r="W328">
        <v>0</v>
      </c>
      <c r="Y328" s="48">
        <f t="shared" si="5"/>
        <v>365</v>
      </c>
    </row>
    <row r="329" spans="1:25">
      <c r="A329">
        <v>0</v>
      </c>
      <c r="B329" s="43" t="s">
        <v>1160</v>
      </c>
      <c r="C329" s="43" t="s">
        <v>101</v>
      </c>
      <c r="D329" s="43" t="s">
        <v>1161</v>
      </c>
      <c r="E329" s="43">
        <v>42878</v>
      </c>
      <c r="F329" s="43">
        <v>0</v>
      </c>
      <c r="G329" s="43">
        <v>188547050</v>
      </c>
      <c r="H329" s="47">
        <v>42468</v>
      </c>
      <c r="I329" t="s">
        <v>1972</v>
      </c>
      <c r="J329">
        <v>0</v>
      </c>
      <c r="K329" s="48">
        <v>42468</v>
      </c>
      <c r="L329" t="s">
        <v>1162</v>
      </c>
      <c r="P329">
        <v>12000</v>
      </c>
      <c r="Q329">
        <v>152520000</v>
      </c>
      <c r="R329">
        <v>0</v>
      </c>
      <c r="S329">
        <v>0</v>
      </c>
      <c r="T329">
        <v>0</v>
      </c>
      <c r="U329">
        <v>21310320</v>
      </c>
      <c r="V329">
        <v>14716730</v>
      </c>
      <c r="W329">
        <v>188547050</v>
      </c>
      <c r="Y329" s="48">
        <f t="shared" si="5"/>
        <v>42833</v>
      </c>
    </row>
    <row r="330" spans="1:25">
      <c r="A330">
        <v>0</v>
      </c>
      <c r="B330" s="43" t="s">
        <v>1163</v>
      </c>
      <c r="C330" s="43" t="s">
        <v>101</v>
      </c>
      <c r="D330" s="43" t="s">
        <v>1164</v>
      </c>
      <c r="E330" s="43">
        <v>0</v>
      </c>
      <c r="F330" s="43">
        <v>0</v>
      </c>
      <c r="G330" s="43">
        <v>0</v>
      </c>
      <c r="H330" s="47">
        <v>0</v>
      </c>
      <c r="I330">
        <v>0</v>
      </c>
      <c r="J330">
        <v>0</v>
      </c>
      <c r="K330" s="48">
        <v>0</v>
      </c>
      <c r="P330">
        <v>0</v>
      </c>
      <c r="Q330">
        <v>0</v>
      </c>
      <c r="R330">
        <v>0</v>
      </c>
      <c r="S330">
        <v>0</v>
      </c>
      <c r="T330">
        <v>0</v>
      </c>
      <c r="U330">
        <v>0</v>
      </c>
      <c r="V330">
        <v>0</v>
      </c>
      <c r="W330">
        <v>0</v>
      </c>
      <c r="Y330" s="48">
        <f t="shared" si="5"/>
        <v>365</v>
      </c>
    </row>
    <row r="331" spans="1:25">
      <c r="A331">
        <v>0</v>
      </c>
      <c r="B331" s="43" t="s">
        <v>1165</v>
      </c>
      <c r="C331" s="43" t="s">
        <v>101</v>
      </c>
      <c r="D331" s="43" t="s">
        <v>1166</v>
      </c>
      <c r="E331" s="43">
        <v>42871</v>
      </c>
      <c r="F331" s="43">
        <v>0</v>
      </c>
      <c r="G331" s="43">
        <v>283822932.99999988</v>
      </c>
      <c r="H331" s="47">
        <v>42468</v>
      </c>
      <c r="I331" t="s">
        <v>1970</v>
      </c>
      <c r="J331" t="s">
        <v>1980</v>
      </c>
      <c r="K331" s="48">
        <v>42468</v>
      </c>
      <c r="L331" t="s">
        <v>1167</v>
      </c>
      <c r="P331">
        <v>10909.0900144023</v>
      </c>
      <c r="Q331">
        <v>227236344.99999991</v>
      </c>
      <c r="R331">
        <v>0</v>
      </c>
      <c r="S331">
        <v>0</v>
      </c>
      <c r="T331">
        <v>0</v>
      </c>
      <c r="U331">
        <v>34574088</v>
      </c>
      <c r="V331">
        <v>22012500</v>
      </c>
      <c r="W331">
        <v>283822932.99999988</v>
      </c>
      <c r="Y331" s="48">
        <f t="shared" si="5"/>
        <v>42833</v>
      </c>
    </row>
    <row r="332" spans="1:25">
      <c r="A332">
        <v>0</v>
      </c>
      <c r="B332" s="43" t="s">
        <v>1168</v>
      </c>
      <c r="C332" s="43" t="s">
        <v>101</v>
      </c>
      <c r="D332" s="43" t="s">
        <v>1169</v>
      </c>
      <c r="E332" s="43">
        <v>0</v>
      </c>
      <c r="F332" s="43">
        <v>0</v>
      </c>
      <c r="G332" s="43">
        <v>0</v>
      </c>
      <c r="H332" s="47">
        <v>0</v>
      </c>
      <c r="I332">
        <v>0</v>
      </c>
      <c r="J332">
        <v>0</v>
      </c>
      <c r="K332" s="48">
        <v>0</v>
      </c>
      <c r="P332">
        <v>0</v>
      </c>
      <c r="Q332">
        <v>0</v>
      </c>
      <c r="R332">
        <v>0</v>
      </c>
      <c r="S332">
        <v>0</v>
      </c>
      <c r="T332">
        <v>0</v>
      </c>
      <c r="U332">
        <v>0</v>
      </c>
      <c r="V332">
        <v>0</v>
      </c>
      <c r="W332">
        <v>0</v>
      </c>
      <c r="Y332" s="48">
        <f t="shared" si="5"/>
        <v>365</v>
      </c>
    </row>
    <row r="333" spans="1:25">
      <c r="A333">
        <v>0</v>
      </c>
      <c r="B333" s="43" t="s">
        <v>1170</v>
      </c>
      <c r="C333" s="43" t="s">
        <v>101</v>
      </c>
      <c r="D333" s="43" t="s">
        <v>1169</v>
      </c>
      <c r="E333" s="43">
        <v>0</v>
      </c>
      <c r="F333" s="43">
        <v>0</v>
      </c>
      <c r="G333" s="43">
        <v>0</v>
      </c>
      <c r="H333" s="47">
        <v>0</v>
      </c>
      <c r="I333">
        <v>0</v>
      </c>
      <c r="J333">
        <v>0</v>
      </c>
      <c r="K333" s="48">
        <v>0</v>
      </c>
      <c r="P333">
        <v>0</v>
      </c>
      <c r="Q333">
        <v>0</v>
      </c>
      <c r="R333">
        <v>0</v>
      </c>
      <c r="S333">
        <v>0</v>
      </c>
      <c r="T333">
        <v>0</v>
      </c>
      <c r="U333">
        <v>0</v>
      </c>
      <c r="V333">
        <v>0</v>
      </c>
      <c r="W333">
        <v>0</v>
      </c>
      <c r="Y333" s="48">
        <f t="shared" si="5"/>
        <v>365</v>
      </c>
    </row>
    <row r="334" spans="1:25">
      <c r="A334">
        <v>0</v>
      </c>
      <c r="B334" s="43" t="s">
        <v>1171</v>
      </c>
      <c r="C334" s="43" t="s">
        <v>101</v>
      </c>
      <c r="D334" s="43" t="s">
        <v>1169</v>
      </c>
      <c r="E334" s="43">
        <v>0</v>
      </c>
      <c r="F334" s="43">
        <v>0</v>
      </c>
      <c r="G334" s="43">
        <v>0</v>
      </c>
      <c r="H334" s="47">
        <v>0</v>
      </c>
      <c r="I334">
        <v>0</v>
      </c>
      <c r="J334">
        <v>0</v>
      </c>
      <c r="K334" s="48">
        <v>0</v>
      </c>
      <c r="P334">
        <v>0</v>
      </c>
      <c r="Q334">
        <v>0</v>
      </c>
      <c r="R334">
        <v>0</v>
      </c>
      <c r="S334">
        <v>0</v>
      </c>
      <c r="T334">
        <v>0</v>
      </c>
      <c r="U334">
        <v>0</v>
      </c>
      <c r="V334">
        <v>0</v>
      </c>
      <c r="W334">
        <v>0</v>
      </c>
      <c r="Y334" s="48">
        <f t="shared" si="5"/>
        <v>365</v>
      </c>
    </row>
    <row r="335" spans="1:25">
      <c r="A335">
        <v>0</v>
      </c>
      <c r="B335" s="43" t="s">
        <v>1172</v>
      </c>
      <c r="C335" s="43" t="s">
        <v>101</v>
      </c>
      <c r="D335" s="43" t="s">
        <v>1169</v>
      </c>
      <c r="E335" s="43">
        <v>0</v>
      </c>
      <c r="F335" s="43">
        <v>0</v>
      </c>
      <c r="G335" s="43">
        <v>0</v>
      </c>
      <c r="H335" s="47">
        <v>0</v>
      </c>
      <c r="I335">
        <v>0</v>
      </c>
      <c r="J335">
        <v>0</v>
      </c>
      <c r="K335" s="48">
        <v>0</v>
      </c>
      <c r="P335">
        <v>0</v>
      </c>
      <c r="Q335">
        <v>0</v>
      </c>
      <c r="R335">
        <v>0</v>
      </c>
      <c r="S335">
        <v>0</v>
      </c>
      <c r="T335">
        <v>0</v>
      </c>
      <c r="U335">
        <v>0</v>
      </c>
      <c r="V335">
        <v>0</v>
      </c>
      <c r="W335">
        <v>0</v>
      </c>
      <c r="Y335" s="48">
        <f t="shared" si="5"/>
        <v>365</v>
      </c>
    </row>
    <row r="336" spans="1:25">
      <c r="A336">
        <v>0</v>
      </c>
      <c r="B336" s="43" t="s">
        <v>1173</v>
      </c>
      <c r="C336" s="43" t="s">
        <v>101</v>
      </c>
      <c r="D336" s="43" t="s">
        <v>1169</v>
      </c>
      <c r="E336" s="43">
        <v>0</v>
      </c>
      <c r="F336" s="43">
        <v>0</v>
      </c>
      <c r="G336" s="43">
        <v>0</v>
      </c>
      <c r="H336" s="47">
        <v>0</v>
      </c>
      <c r="I336">
        <v>0</v>
      </c>
      <c r="J336">
        <v>0</v>
      </c>
      <c r="K336" s="48">
        <v>0</v>
      </c>
      <c r="P336">
        <v>0</v>
      </c>
      <c r="Q336">
        <v>0</v>
      </c>
      <c r="R336">
        <v>0</v>
      </c>
      <c r="S336">
        <v>0</v>
      </c>
      <c r="T336">
        <v>0</v>
      </c>
      <c r="U336">
        <v>0</v>
      </c>
      <c r="V336">
        <v>0</v>
      </c>
      <c r="W336">
        <v>0</v>
      </c>
      <c r="Y336" s="48">
        <f t="shared" si="5"/>
        <v>365</v>
      </c>
    </row>
    <row r="337" spans="1:25">
      <c r="A337">
        <v>0</v>
      </c>
      <c r="B337" s="43" t="s">
        <v>1174</v>
      </c>
      <c r="C337" s="43" t="s">
        <v>101</v>
      </c>
      <c r="D337" s="43" t="s">
        <v>1169</v>
      </c>
      <c r="E337" s="43">
        <v>0</v>
      </c>
      <c r="F337" s="43">
        <v>0</v>
      </c>
      <c r="G337" s="43">
        <v>0</v>
      </c>
      <c r="H337" s="47">
        <v>0</v>
      </c>
      <c r="I337">
        <v>0</v>
      </c>
      <c r="J337">
        <v>0</v>
      </c>
      <c r="K337" s="48">
        <v>0</v>
      </c>
      <c r="P337">
        <v>0</v>
      </c>
      <c r="Q337">
        <v>0</v>
      </c>
      <c r="R337">
        <v>0</v>
      </c>
      <c r="S337">
        <v>0</v>
      </c>
      <c r="T337">
        <v>0</v>
      </c>
      <c r="U337">
        <v>0</v>
      </c>
      <c r="V337">
        <v>0</v>
      </c>
      <c r="W337">
        <v>0</v>
      </c>
      <c r="Y337" s="48">
        <f t="shared" si="5"/>
        <v>365</v>
      </c>
    </row>
    <row r="338" spans="1:25">
      <c r="A338">
        <v>0</v>
      </c>
      <c r="B338" s="43" t="s">
        <v>1175</v>
      </c>
      <c r="C338" s="43" t="s">
        <v>101</v>
      </c>
      <c r="D338" s="43" t="s">
        <v>1176</v>
      </c>
      <c r="E338" s="43">
        <v>0</v>
      </c>
      <c r="F338" s="43">
        <v>0</v>
      </c>
      <c r="G338" s="43">
        <v>0</v>
      </c>
      <c r="H338" s="47">
        <v>0</v>
      </c>
      <c r="I338">
        <v>0</v>
      </c>
      <c r="J338">
        <v>0</v>
      </c>
      <c r="K338" s="48">
        <v>0</v>
      </c>
      <c r="P338">
        <v>0</v>
      </c>
      <c r="Q338">
        <v>0</v>
      </c>
      <c r="R338">
        <v>0</v>
      </c>
      <c r="S338">
        <v>0</v>
      </c>
      <c r="T338">
        <v>0</v>
      </c>
      <c r="U338">
        <v>0</v>
      </c>
      <c r="V338">
        <v>0</v>
      </c>
      <c r="W338">
        <v>0</v>
      </c>
      <c r="Y338" s="48">
        <f t="shared" si="5"/>
        <v>365</v>
      </c>
    </row>
    <row r="339" spans="1:25">
      <c r="A339">
        <v>0</v>
      </c>
      <c r="B339" s="43" t="s">
        <v>1177</v>
      </c>
      <c r="C339" s="43" t="s">
        <v>101</v>
      </c>
      <c r="D339" s="43" t="s">
        <v>1178</v>
      </c>
      <c r="E339" s="43">
        <v>42980</v>
      </c>
      <c r="F339" s="43">
        <v>0</v>
      </c>
      <c r="G339" s="43">
        <v>287609545</v>
      </c>
      <c r="H339" s="47">
        <v>42585</v>
      </c>
      <c r="I339" t="s">
        <v>1970</v>
      </c>
      <c r="J339" t="s">
        <v>1980</v>
      </c>
      <c r="K339" s="48">
        <v>42585</v>
      </c>
      <c r="L339" t="s">
        <v>1183</v>
      </c>
      <c r="P339">
        <v>12000</v>
      </c>
      <c r="Q339">
        <v>244752000</v>
      </c>
      <c r="R339">
        <v>0</v>
      </c>
      <c r="S339">
        <v>0</v>
      </c>
      <c r="T339">
        <v>0</v>
      </c>
      <c r="U339">
        <v>33417170</v>
      </c>
      <c r="V339">
        <v>9440375</v>
      </c>
      <c r="W339">
        <v>287609545</v>
      </c>
      <c r="Y339" s="48">
        <f t="shared" si="5"/>
        <v>42950</v>
      </c>
    </row>
    <row r="340" spans="1:25">
      <c r="A340">
        <v>1</v>
      </c>
      <c r="B340" s="43" t="s">
        <v>1177</v>
      </c>
      <c r="C340" s="43" t="s">
        <v>101</v>
      </c>
      <c r="D340" s="43">
        <v>0</v>
      </c>
      <c r="E340" s="43">
        <v>0</v>
      </c>
      <c r="F340" s="43">
        <v>0</v>
      </c>
      <c r="G340" s="43">
        <v>0</v>
      </c>
      <c r="H340" s="47">
        <v>0</v>
      </c>
      <c r="I340">
        <v>0</v>
      </c>
      <c r="J340">
        <v>0</v>
      </c>
      <c r="K340" s="48">
        <v>0</v>
      </c>
      <c r="P340">
        <v>0</v>
      </c>
      <c r="Q340">
        <v>0</v>
      </c>
      <c r="R340">
        <v>0</v>
      </c>
      <c r="S340">
        <v>0</v>
      </c>
      <c r="T340">
        <v>0</v>
      </c>
      <c r="U340">
        <v>0</v>
      </c>
      <c r="V340">
        <v>0</v>
      </c>
      <c r="W340">
        <v>0</v>
      </c>
      <c r="Y340" s="48">
        <f t="shared" si="5"/>
        <v>365</v>
      </c>
    </row>
    <row r="341" spans="1:25">
      <c r="A341">
        <v>0</v>
      </c>
      <c r="B341" s="43" t="s">
        <v>1184</v>
      </c>
      <c r="C341" s="43" t="s">
        <v>101</v>
      </c>
      <c r="D341" s="43" t="s">
        <v>1185</v>
      </c>
      <c r="E341" s="43">
        <v>42880</v>
      </c>
      <c r="F341" s="43">
        <v>0</v>
      </c>
      <c r="G341" s="43">
        <v>105366747</v>
      </c>
      <c r="H341" s="47">
        <v>42494</v>
      </c>
      <c r="I341" t="s">
        <v>1972</v>
      </c>
      <c r="J341" t="s">
        <v>1980</v>
      </c>
      <c r="K341" s="48">
        <v>42494</v>
      </c>
      <c r="L341" t="s">
        <v>1186</v>
      </c>
      <c r="P341">
        <v>13600</v>
      </c>
      <c r="Q341">
        <v>82864800</v>
      </c>
      <c r="R341">
        <v>0</v>
      </c>
      <c r="S341">
        <v>0</v>
      </c>
      <c r="T341">
        <v>0</v>
      </c>
      <c r="U341">
        <v>7037947</v>
      </c>
      <c r="V341">
        <v>15464000</v>
      </c>
      <c r="W341">
        <v>105366747</v>
      </c>
      <c r="Y341" s="48">
        <f t="shared" si="5"/>
        <v>42859</v>
      </c>
    </row>
    <row r="342" spans="1:25">
      <c r="A342">
        <v>0</v>
      </c>
      <c r="B342" s="43" t="s">
        <v>1187</v>
      </c>
      <c r="C342" s="43" t="s">
        <v>101</v>
      </c>
      <c r="D342" s="43" t="s">
        <v>1188</v>
      </c>
      <c r="E342" s="43">
        <v>0</v>
      </c>
      <c r="F342" s="43">
        <v>0</v>
      </c>
      <c r="G342" s="43">
        <v>0</v>
      </c>
      <c r="H342" s="47">
        <v>0</v>
      </c>
      <c r="I342">
        <v>0</v>
      </c>
      <c r="J342">
        <v>0</v>
      </c>
      <c r="K342" s="48">
        <v>0</v>
      </c>
      <c r="P342">
        <v>0</v>
      </c>
      <c r="Q342">
        <v>0</v>
      </c>
      <c r="R342">
        <v>0</v>
      </c>
      <c r="S342">
        <v>0</v>
      </c>
      <c r="T342">
        <v>0</v>
      </c>
      <c r="U342">
        <v>0</v>
      </c>
      <c r="V342">
        <v>0</v>
      </c>
      <c r="W342">
        <v>0</v>
      </c>
      <c r="Y342" s="48">
        <f t="shared" si="5"/>
        <v>365</v>
      </c>
    </row>
    <row r="343" spans="1:25">
      <c r="A343">
        <v>0</v>
      </c>
      <c r="B343" s="43" t="s">
        <v>1189</v>
      </c>
      <c r="C343" s="43" t="s">
        <v>101</v>
      </c>
      <c r="D343" s="43" t="s">
        <v>1188</v>
      </c>
      <c r="E343" s="43">
        <v>42866</v>
      </c>
      <c r="F343" s="43">
        <v>0</v>
      </c>
      <c r="G343" s="43">
        <v>136075730</v>
      </c>
      <c r="H343" s="47">
        <v>42497</v>
      </c>
      <c r="I343" t="s">
        <v>1970</v>
      </c>
      <c r="J343" t="s">
        <v>1980</v>
      </c>
      <c r="K343" s="48">
        <v>42497</v>
      </c>
      <c r="L343" t="s">
        <v>1190</v>
      </c>
      <c r="P343">
        <v>13600</v>
      </c>
      <c r="Q343">
        <v>104556800</v>
      </c>
      <c r="R343">
        <v>0</v>
      </c>
      <c r="S343">
        <v>0</v>
      </c>
      <c r="T343">
        <v>0</v>
      </c>
      <c r="U343">
        <v>13914430</v>
      </c>
      <c r="V343">
        <v>17604500</v>
      </c>
      <c r="W343">
        <v>136075730</v>
      </c>
      <c r="Y343" s="48">
        <f t="shared" si="5"/>
        <v>42862</v>
      </c>
    </row>
    <row r="344" spans="1:25">
      <c r="A344">
        <v>0</v>
      </c>
      <c r="B344" s="43" t="s">
        <v>1191</v>
      </c>
      <c r="C344" s="43" t="s">
        <v>101</v>
      </c>
      <c r="D344" s="43" t="s">
        <v>1188</v>
      </c>
      <c r="E344" s="43">
        <v>0</v>
      </c>
      <c r="F344" s="43">
        <v>0</v>
      </c>
      <c r="G344" s="43">
        <v>0</v>
      </c>
      <c r="H344" s="47">
        <v>0</v>
      </c>
      <c r="I344">
        <v>0</v>
      </c>
      <c r="J344">
        <v>0</v>
      </c>
      <c r="K344" s="48">
        <v>0</v>
      </c>
      <c r="P344">
        <v>0</v>
      </c>
      <c r="Q344">
        <v>0</v>
      </c>
      <c r="R344">
        <v>0</v>
      </c>
      <c r="S344">
        <v>0</v>
      </c>
      <c r="T344">
        <v>0</v>
      </c>
      <c r="U344">
        <v>0</v>
      </c>
      <c r="V344">
        <v>0</v>
      </c>
      <c r="W344">
        <v>0</v>
      </c>
      <c r="Y344" s="48">
        <f t="shared" si="5"/>
        <v>365</v>
      </c>
    </row>
    <row r="345" spans="1:25">
      <c r="A345">
        <v>0</v>
      </c>
      <c r="B345" s="43" t="s">
        <v>1192</v>
      </c>
      <c r="C345" s="43" t="s">
        <v>101</v>
      </c>
      <c r="D345" s="43" t="s">
        <v>1193</v>
      </c>
      <c r="E345" s="43">
        <v>42862</v>
      </c>
      <c r="F345" s="43">
        <v>0</v>
      </c>
      <c r="G345" s="43">
        <v>388799390</v>
      </c>
      <c r="H345" s="47">
        <v>42497</v>
      </c>
      <c r="I345" t="s">
        <v>1970</v>
      </c>
      <c r="J345" t="s">
        <v>1980</v>
      </c>
      <c r="K345" s="48">
        <v>42497</v>
      </c>
      <c r="L345" t="s">
        <v>1194</v>
      </c>
      <c r="P345">
        <v>13600</v>
      </c>
      <c r="Q345">
        <v>265907200</v>
      </c>
      <c r="R345">
        <v>0</v>
      </c>
      <c r="S345">
        <v>0</v>
      </c>
      <c r="T345">
        <v>0</v>
      </c>
      <c r="U345">
        <v>118005840</v>
      </c>
      <c r="V345">
        <v>4886350</v>
      </c>
      <c r="W345">
        <v>388799390</v>
      </c>
      <c r="Y345" s="48">
        <f t="shared" si="5"/>
        <v>42862</v>
      </c>
    </row>
    <row r="346" spans="1:25">
      <c r="A346">
        <v>0</v>
      </c>
      <c r="B346" s="43" t="s">
        <v>1195</v>
      </c>
      <c r="C346" s="43" t="s">
        <v>101</v>
      </c>
      <c r="D346" s="43" t="s">
        <v>1196</v>
      </c>
      <c r="E346" s="43">
        <v>0</v>
      </c>
      <c r="F346" s="43">
        <v>0</v>
      </c>
      <c r="G346" s="43">
        <v>0</v>
      </c>
      <c r="H346" s="47">
        <v>0</v>
      </c>
      <c r="I346">
        <v>0</v>
      </c>
      <c r="J346">
        <v>0</v>
      </c>
      <c r="K346" s="48">
        <v>0</v>
      </c>
      <c r="P346">
        <v>0</v>
      </c>
      <c r="Q346">
        <v>0</v>
      </c>
      <c r="R346">
        <v>0</v>
      </c>
      <c r="S346">
        <v>0</v>
      </c>
      <c r="T346">
        <v>0</v>
      </c>
      <c r="U346">
        <v>0</v>
      </c>
      <c r="V346">
        <v>0</v>
      </c>
      <c r="W346">
        <v>0</v>
      </c>
      <c r="Y346" s="48">
        <f t="shared" si="5"/>
        <v>365</v>
      </c>
    </row>
    <row r="347" spans="1:25">
      <c r="A347">
        <v>0</v>
      </c>
      <c r="B347" s="43" t="s">
        <v>1197</v>
      </c>
      <c r="C347" s="43" t="s">
        <v>101</v>
      </c>
      <c r="D347" s="43" t="s">
        <v>1198</v>
      </c>
      <c r="E347" s="43">
        <v>0</v>
      </c>
      <c r="F347" s="43">
        <v>0</v>
      </c>
      <c r="G347" s="43">
        <v>0</v>
      </c>
      <c r="H347" s="47">
        <v>0</v>
      </c>
      <c r="I347">
        <v>0</v>
      </c>
      <c r="J347">
        <v>0</v>
      </c>
      <c r="K347" s="48">
        <v>0</v>
      </c>
      <c r="P347">
        <v>0</v>
      </c>
      <c r="Q347">
        <v>0</v>
      </c>
      <c r="R347">
        <v>0</v>
      </c>
      <c r="S347">
        <v>0</v>
      </c>
      <c r="T347">
        <v>0</v>
      </c>
      <c r="U347">
        <v>0</v>
      </c>
      <c r="V347">
        <v>0</v>
      </c>
      <c r="W347">
        <v>0</v>
      </c>
      <c r="Y347" s="48">
        <f t="shared" si="5"/>
        <v>365</v>
      </c>
    </row>
    <row r="348" spans="1:25">
      <c r="A348">
        <v>0</v>
      </c>
      <c r="B348" s="43" t="s">
        <v>1199</v>
      </c>
      <c r="C348" s="43" t="s">
        <v>101</v>
      </c>
      <c r="D348" s="43" t="s">
        <v>1196</v>
      </c>
      <c r="E348" s="43">
        <v>0</v>
      </c>
      <c r="F348" s="43">
        <v>0</v>
      </c>
      <c r="G348" s="43">
        <v>0</v>
      </c>
      <c r="H348" s="47">
        <v>0</v>
      </c>
      <c r="I348">
        <v>0</v>
      </c>
      <c r="J348">
        <v>0</v>
      </c>
      <c r="K348" s="48">
        <v>0</v>
      </c>
      <c r="P348">
        <v>0</v>
      </c>
      <c r="Q348">
        <v>0</v>
      </c>
      <c r="R348">
        <v>0</v>
      </c>
      <c r="S348">
        <v>0</v>
      </c>
      <c r="T348">
        <v>0</v>
      </c>
      <c r="U348">
        <v>0</v>
      </c>
      <c r="V348">
        <v>0</v>
      </c>
      <c r="W348">
        <v>0</v>
      </c>
      <c r="Y348" s="48">
        <f t="shared" si="5"/>
        <v>365</v>
      </c>
    </row>
    <row r="349" spans="1:25">
      <c r="A349">
        <v>0</v>
      </c>
      <c r="B349" s="43" t="s">
        <v>1200</v>
      </c>
      <c r="C349" s="43" t="s">
        <v>101</v>
      </c>
      <c r="D349" s="43" t="s">
        <v>1201</v>
      </c>
      <c r="E349" s="43">
        <v>0</v>
      </c>
      <c r="F349" s="43">
        <v>0</v>
      </c>
      <c r="G349" s="43">
        <v>0</v>
      </c>
      <c r="H349" s="47">
        <v>0</v>
      </c>
      <c r="I349">
        <v>0</v>
      </c>
      <c r="J349">
        <v>0</v>
      </c>
      <c r="K349" s="48">
        <v>0</v>
      </c>
      <c r="P349">
        <v>0</v>
      </c>
      <c r="Q349">
        <v>0</v>
      </c>
      <c r="R349">
        <v>0</v>
      </c>
      <c r="S349">
        <v>0</v>
      </c>
      <c r="T349">
        <v>0</v>
      </c>
      <c r="U349">
        <v>0</v>
      </c>
      <c r="V349">
        <v>0</v>
      </c>
      <c r="W349">
        <v>0</v>
      </c>
      <c r="Y349" s="48">
        <f t="shared" si="5"/>
        <v>365</v>
      </c>
    </row>
    <row r="350" spans="1:25">
      <c r="A350">
        <v>0</v>
      </c>
      <c r="B350" s="43" t="s">
        <v>1202</v>
      </c>
      <c r="C350" s="43" t="s">
        <v>101</v>
      </c>
      <c r="D350" s="43" t="s">
        <v>1201</v>
      </c>
      <c r="E350" s="43">
        <v>0</v>
      </c>
      <c r="F350" s="43">
        <v>0</v>
      </c>
      <c r="G350" s="43">
        <v>0</v>
      </c>
      <c r="H350" s="47">
        <v>0</v>
      </c>
      <c r="I350">
        <v>0</v>
      </c>
      <c r="J350">
        <v>0</v>
      </c>
      <c r="K350" s="48">
        <v>0</v>
      </c>
      <c r="P350">
        <v>0</v>
      </c>
      <c r="Q350">
        <v>0</v>
      </c>
      <c r="R350">
        <v>0</v>
      </c>
      <c r="S350">
        <v>0</v>
      </c>
      <c r="T350">
        <v>0</v>
      </c>
      <c r="U350">
        <v>0</v>
      </c>
      <c r="V350">
        <v>0</v>
      </c>
      <c r="W350">
        <v>0</v>
      </c>
      <c r="Y350" s="48">
        <f t="shared" si="5"/>
        <v>365</v>
      </c>
    </row>
    <row r="351" spans="1:25">
      <c r="A351">
        <v>0</v>
      </c>
      <c r="B351" s="43" t="s">
        <v>1203</v>
      </c>
      <c r="C351" s="43" t="s">
        <v>101</v>
      </c>
      <c r="D351" s="43" t="s">
        <v>1204</v>
      </c>
      <c r="E351" s="43">
        <v>42866</v>
      </c>
      <c r="F351" s="43">
        <v>0</v>
      </c>
      <c r="G351" s="43">
        <v>379761209</v>
      </c>
      <c r="H351" s="47">
        <v>42497</v>
      </c>
      <c r="I351" t="s">
        <v>1970</v>
      </c>
      <c r="J351" t="s">
        <v>1971</v>
      </c>
      <c r="K351" s="48">
        <v>42497</v>
      </c>
      <c r="L351" t="s">
        <v>1205</v>
      </c>
      <c r="P351">
        <v>13600</v>
      </c>
      <c r="Q351">
        <v>193011200</v>
      </c>
      <c r="R351">
        <v>0</v>
      </c>
      <c r="S351">
        <v>0</v>
      </c>
      <c r="T351">
        <v>0</v>
      </c>
      <c r="U351">
        <v>147220509</v>
      </c>
      <c r="V351">
        <v>39529500</v>
      </c>
      <c r="W351">
        <v>379761209</v>
      </c>
      <c r="Y351" s="48">
        <f t="shared" si="5"/>
        <v>42862</v>
      </c>
    </row>
    <row r="352" spans="1:25">
      <c r="A352">
        <v>0</v>
      </c>
      <c r="B352" s="43" t="s">
        <v>1206</v>
      </c>
      <c r="C352" s="43" t="s">
        <v>101</v>
      </c>
      <c r="D352" s="43" t="s">
        <v>1207</v>
      </c>
      <c r="E352" s="43">
        <v>42924</v>
      </c>
      <c r="F352" s="43">
        <v>0</v>
      </c>
      <c r="G352" s="43">
        <v>41237190</v>
      </c>
      <c r="H352" s="47">
        <v>42572</v>
      </c>
      <c r="I352" t="s">
        <v>1970</v>
      </c>
      <c r="J352" t="s">
        <v>1971</v>
      </c>
      <c r="K352" s="48">
        <v>42572</v>
      </c>
      <c r="L352" t="s">
        <v>1208</v>
      </c>
      <c r="P352">
        <v>13600</v>
      </c>
      <c r="Q352">
        <v>7561600</v>
      </c>
      <c r="R352">
        <v>0</v>
      </c>
      <c r="S352">
        <v>0</v>
      </c>
      <c r="T352">
        <v>21642960</v>
      </c>
      <c r="U352">
        <v>1729000</v>
      </c>
      <c r="V352">
        <v>10303630</v>
      </c>
      <c r="W352">
        <v>41237190</v>
      </c>
      <c r="Y352" s="48">
        <f t="shared" si="5"/>
        <v>42937</v>
      </c>
    </row>
    <row r="353" spans="1:25">
      <c r="A353">
        <v>0</v>
      </c>
      <c r="B353" s="43" t="s">
        <v>156</v>
      </c>
      <c r="C353" s="43" t="s">
        <v>101</v>
      </c>
      <c r="D353" s="43" t="s">
        <v>1209</v>
      </c>
      <c r="E353" s="43">
        <v>44034</v>
      </c>
      <c r="F353" s="43">
        <v>0</v>
      </c>
      <c r="G353" s="43">
        <v>646822437</v>
      </c>
      <c r="H353" s="47">
        <v>43560</v>
      </c>
      <c r="I353" t="s">
        <v>1970</v>
      </c>
      <c r="J353" t="s">
        <v>1971</v>
      </c>
      <c r="K353" s="48">
        <v>43560</v>
      </c>
      <c r="L353" t="s">
        <v>1210</v>
      </c>
      <c r="P353">
        <v>26000</v>
      </c>
      <c r="Q353">
        <v>156078000</v>
      </c>
      <c r="R353">
        <v>0</v>
      </c>
      <c r="S353">
        <v>0</v>
      </c>
      <c r="T353">
        <v>45583139</v>
      </c>
      <c r="U353">
        <v>98473000</v>
      </c>
      <c r="V353">
        <v>139999331</v>
      </c>
      <c r="W353">
        <v>440133470</v>
      </c>
      <c r="Y353" s="48">
        <f t="shared" si="5"/>
        <v>43925</v>
      </c>
    </row>
    <row r="354" spans="1:25">
      <c r="A354">
        <v>0</v>
      </c>
      <c r="B354" s="43" t="s">
        <v>167</v>
      </c>
      <c r="C354" s="43" t="s">
        <v>101</v>
      </c>
      <c r="D354" s="43" t="s">
        <v>1211</v>
      </c>
      <c r="E354" s="43">
        <v>44002</v>
      </c>
      <c r="F354" s="43">
        <v>0</v>
      </c>
      <c r="G354" s="43">
        <v>0</v>
      </c>
      <c r="H354" s="47">
        <v>43606</v>
      </c>
      <c r="I354" t="s">
        <v>1970</v>
      </c>
      <c r="J354" t="s">
        <v>1971</v>
      </c>
      <c r="K354" s="48">
        <v>43606</v>
      </c>
      <c r="L354" t="s">
        <v>1213</v>
      </c>
      <c r="P354" t="s">
        <v>1212</v>
      </c>
      <c r="Q354">
        <v>351187000</v>
      </c>
      <c r="R354">
        <v>0</v>
      </c>
      <c r="S354">
        <v>0</v>
      </c>
      <c r="T354">
        <v>223897398</v>
      </c>
      <c r="U354">
        <v>45979753</v>
      </c>
      <c r="V354">
        <v>58636026</v>
      </c>
      <c r="W354">
        <v>679700177</v>
      </c>
      <c r="Y354" s="48">
        <f t="shared" si="5"/>
        <v>43971</v>
      </c>
    </row>
    <row r="355" spans="1:25">
      <c r="A355">
        <v>0</v>
      </c>
      <c r="B355" s="43" t="s">
        <v>132</v>
      </c>
      <c r="C355" s="43" t="s">
        <v>101</v>
      </c>
      <c r="D355" s="43" t="s">
        <v>1214</v>
      </c>
      <c r="E355" s="43">
        <v>44013</v>
      </c>
      <c r="F355" s="43">
        <v>0</v>
      </c>
      <c r="G355" s="43">
        <v>0</v>
      </c>
      <c r="H355" s="47">
        <v>43630</v>
      </c>
      <c r="I355" t="s">
        <v>1984</v>
      </c>
      <c r="J355" t="s">
        <v>1971</v>
      </c>
      <c r="K355" s="48">
        <v>43630</v>
      </c>
      <c r="L355">
        <v>4366538981</v>
      </c>
      <c r="P355">
        <v>26000</v>
      </c>
      <c r="Q355">
        <v>1820000000</v>
      </c>
      <c r="R355">
        <v>0</v>
      </c>
      <c r="S355">
        <v>0</v>
      </c>
      <c r="T355">
        <v>0</v>
      </c>
      <c r="U355">
        <v>2324700000</v>
      </c>
      <c r="V355">
        <v>221838981</v>
      </c>
      <c r="W355">
        <v>4366538981</v>
      </c>
      <c r="Y355" s="48">
        <f t="shared" si="5"/>
        <v>43995</v>
      </c>
    </row>
    <row r="356" spans="1:25">
      <c r="A356">
        <v>0</v>
      </c>
      <c r="B356" s="43" t="s">
        <v>131</v>
      </c>
      <c r="C356" s="43" t="s">
        <v>101</v>
      </c>
      <c r="D356" s="43" t="s">
        <v>1214</v>
      </c>
      <c r="E356" s="43">
        <v>43949</v>
      </c>
      <c r="F356" s="43">
        <v>0</v>
      </c>
      <c r="G356" s="43">
        <v>0</v>
      </c>
      <c r="H356" s="47">
        <v>43525</v>
      </c>
      <c r="I356" t="s">
        <v>1972</v>
      </c>
      <c r="J356" t="s">
        <v>1971</v>
      </c>
      <c r="K356" s="48">
        <v>43525</v>
      </c>
      <c r="L356">
        <v>891475899</v>
      </c>
      <c r="P356">
        <v>26000</v>
      </c>
      <c r="Q356">
        <v>344188000</v>
      </c>
      <c r="R356">
        <v>0</v>
      </c>
      <c r="S356">
        <v>0</v>
      </c>
      <c r="T356">
        <v>0</v>
      </c>
      <c r="U356">
        <v>505494000</v>
      </c>
      <c r="V356">
        <v>41793899</v>
      </c>
      <c r="W356">
        <v>891475899</v>
      </c>
      <c r="Y356" s="48">
        <f t="shared" si="5"/>
        <v>43890</v>
      </c>
    </row>
    <row r="357" spans="1:25">
      <c r="A357">
        <v>0</v>
      </c>
      <c r="B357" s="43" t="s">
        <v>130</v>
      </c>
      <c r="C357" s="43" t="s">
        <v>101</v>
      </c>
      <c r="D357" s="43" t="s">
        <v>1214</v>
      </c>
      <c r="E357" s="43">
        <v>43949</v>
      </c>
      <c r="F357" s="43">
        <v>0</v>
      </c>
      <c r="G357" s="43">
        <v>0</v>
      </c>
      <c r="H357" s="47">
        <v>43299</v>
      </c>
      <c r="I357" t="s">
        <v>1972</v>
      </c>
      <c r="J357" t="s">
        <v>1971</v>
      </c>
      <c r="K357" s="48">
        <v>43299</v>
      </c>
      <c r="L357">
        <v>459414256</v>
      </c>
      <c r="P357">
        <v>26000</v>
      </c>
      <c r="Q357">
        <v>319540000</v>
      </c>
      <c r="R357">
        <v>0</v>
      </c>
      <c r="S357">
        <v>0</v>
      </c>
      <c r="T357">
        <v>0</v>
      </c>
      <c r="U357">
        <v>76167928</v>
      </c>
      <c r="V357">
        <v>63706328</v>
      </c>
      <c r="W357">
        <v>459414256</v>
      </c>
      <c r="Y357" s="48">
        <f t="shared" si="5"/>
        <v>43664</v>
      </c>
    </row>
    <row r="358" spans="1:25">
      <c r="A358">
        <v>0</v>
      </c>
      <c r="B358" s="43" t="s">
        <v>1215</v>
      </c>
      <c r="C358" s="43" t="s">
        <v>101</v>
      </c>
      <c r="D358" s="43" t="s">
        <v>1216</v>
      </c>
      <c r="E358" s="43">
        <v>42930</v>
      </c>
      <c r="F358" s="43">
        <v>0</v>
      </c>
      <c r="G358" s="43">
        <v>168922750</v>
      </c>
      <c r="H358" s="47">
        <v>42489</v>
      </c>
      <c r="I358" t="s">
        <v>1972</v>
      </c>
      <c r="J358" t="s">
        <v>1980</v>
      </c>
      <c r="K358" s="48">
        <v>42489</v>
      </c>
      <c r="L358" t="s">
        <v>1217</v>
      </c>
      <c r="P358">
        <v>65000</v>
      </c>
      <c r="Q358">
        <v>150020000</v>
      </c>
      <c r="R358">
        <v>0</v>
      </c>
      <c r="S358">
        <v>0</v>
      </c>
      <c r="T358">
        <v>0</v>
      </c>
      <c r="U358">
        <v>6445840</v>
      </c>
      <c r="V358">
        <v>12456910</v>
      </c>
      <c r="W358">
        <v>168922750</v>
      </c>
      <c r="Y358" s="48">
        <f t="shared" si="5"/>
        <v>42854</v>
      </c>
    </row>
    <row r="359" spans="1:25">
      <c r="A359">
        <v>0</v>
      </c>
      <c r="B359" s="43" t="s">
        <v>1218</v>
      </c>
      <c r="C359" s="43" t="s">
        <v>101</v>
      </c>
      <c r="D359" s="43" t="s">
        <v>1219</v>
      </c>
      <c r="E359" s="43">
        <v>43004</v>
      </c>
      <c r="F359" s="43">
        <v>0</v>
      </c>
      <c r="G359" s="43">
        <v>393420520</v>
      </c>
      <c r="H359" s="47">
        <v>42608</v>
      </c>
      <c r="I359" t="s">
        <v>1972</v>
      </c>
      <c r="J359" t="s">
        <v>1971</v>
      </c>
      <c r="K359" s="48">
        <v>42608</v>
      </c>
      <c r="L359" t="s">
        <v>1221</v>
      </c>
      <c r="P359">
        <v>65000</v>
      </c>
      <c r="Q359">
        <v>334685000</v>
      </c>
      <c r="R359">
        <v>0</v>
      </c>
      <c r="S359">
        <v>0</v>
      </c>
      <c r="T359">
        <v>35328000</v>
      </c>
      <c r="U359">
        <v>10558520</v>
      </c>
      <c r="V359">
        <v>12849000</v>
      </c>
      <c r="W359">
        <v>393420520</v>
      </c>
      <c r="Y359" s="48">
        <f t="shared" si="5"/>
        <v>42973</v>
      </c>
    </row>
    <row r="360" spans="1:25">
      <c r="A360">
        <v>0</v>
      </c>
      <c r="B360" s="43" t="s">
        <v>1222</v>
      </c>
      <c r="C360" s="43" t="s">
        <v>101</v>
      </c>
      <c r="D360" s="43" t="s">
        <v>1223</v>
      </c>
      <c r="E360" s="43">
        <v>0</v>
      </c>
      <c r="F360" s="43">
        <v>0</v>
      </c>
      <c r="G360" s="43">
        <v>0</v>
      </c>
      <c r="H360" s="47">
        <v>0</v>
      </c>
      <c r="I360">
        <v>0</v>
      </c>
      <c r="J360">
        <v>0</v>
      </c>
      <c r="K360" s="48">
        <v>0</v>
      </c>
      <c r="P360">
        <v>0</v>
      </c>
      <c r="Q360">
        <v>0</v>
      </c>
      <c r="R360">
        <v>0</v>
      </c>
      <c r="S360">
        <v>0</v>
      </c>
      <c r="T360">
        <v>0</v>
      </c>
      <c r="U360">
        <v>0</v>
      </c>
      <c r="V360">
        <v>0</v>
      </c>
      <c r="W360">
        <v>0</v>
      </c>
      <c r="Y360" s="48">
        <f t="shared" si="5"/>
        <v>365</v>
      </c>
    </row>
    <row r="361" spans="1:25">
      <c r="A361">
        <v>0</v>
      </c>
      <c r="B361" s="43" t="s">
        <v>144</v>
      </c>
      <c r="C361" s="43" t="s">
        <v>101</v>
      </c>
      <c r="D361" s="43" t="s">
        <v>1224</v>
      </c>
      <c r="E361" s="43">
        <v>43972</v>
      </c>
      <c r="F361" s="43">
        <v>0</v>
      </c>
      <c r="G361" s="43">
        <v>24496128</v>
      </c>
      <c r="H361" s="47">
        <v>43466</v>
      </c>
      <c r="I361" t="s">
        <v>1985</v>
      </c>
      <c r="J361" t="s">
        <v>1971</v>
      </c>
      <c r="K361" s="48">
        <v>43466</v>
      </c>
      <c r="L361" t="s">
        <v>1225</v>
      </c>
      <c r="P361">
        <v>88134</v>
      </c>
      <c r="Q361">
        <v>16128522</v>
      </c>
      <c r="R361">
        <v>0</v>
      </c>
      <c r="S361">
        <v>0</v>
      </c>
      <c r="T361">
        <v>0</v>
      </c>
      <c r="U361">
        <v>132144</v>
      </c>
      <c r="V361">
        <v>8235462</v>
      </c>
      <c r="W361">
        <v>24496128</v>
      </c>
      <c r="Y361" s="48">
        <f t="shared" si="5"/>
        <v>43831</v>
      </c>
    </row>
    <row r="362" spans="1:25">
      <c r="A362">
        <v>0</v>
      </c>
      <c r="B362" s="43" t="s">
        <v>133</v>
      </c>
      <c r="C362" s="43" t="s">
        <v>101</v>
      </c>
      <c r="D362" s="43" t="s">
        <v>1226</v>
      </c>
      <c r="E362" s="43">
        <v>43949</v>
      </c>
      <c r="F362" s="43">
        <v>0</v>
      </c>
      <c r="G362" s="43">
        <v>0</v>
      </c>
      <c r="H362" s="47">
        <v>43299</v>
      </c>
      <c r="I362" t="s">
        <v>1972</v>
      </c>
      <c r="J362" t="s">
        <v>1971</v>
      </c>
      <c r="K362" s="48">
        <v>43299</v>
      </c>
      <c r="L362">
        <v>3204631015.9999995</v>
      </c>
      <c r="P362">
        <v>26195.553940466401</v>
      </c>
      <c r="Q362">
        <v>1657968999.9999995</v>
      </c>
      <c r="R362">
        <v>0</v>
      </c>
      <c r="S362">
        <v>0</v>
      </c>
      <c r="T362">
        <v>0</v>
      </c>
      <c r="U362">
        <v>1357989178</v>
      </c>
      <c r="V362">
        <v>188672838</v>
      </c>
      <c r="W362">
        <v>3204631015.9999995</v>
      </c>
      <c r="Y362" s="48">
        <f t="shared" si="5"/>
        <v>43664</v>
      </c>
    </row>
    <row r="363" spans="1:25">
      <c r="A363">
        <v>1</v>
      </c>
      <c r="B363" s="43" t="s">
        <v>133</v>
      </c>
      <c r="C363" s="43" t="s">
        <v>101</v>
      </c>
      <c r="D363" s="43">
        <v>0</v>
      </c>
      <c r="E363" s="43">
        <v>0</v>
      </c>
      <c r="F363" s="43">
        <v>0</v>
      </c>
      <c r="G363" s="43">
        <v>0</v>
      </c>
      <c r="H363" s="47">
        <v>0</v>
      </c>
      <c r="I363">
        <v>0</v>
      </c>
      <c r="J363">
        <v>0</v>
      </c>
      <c r="K363" s="48">
        <v>0</v>
      </c>
      <c r="P363">
        <v>0</v>
      </c>
      <c r="Q363">
        <v>0</v>
      </c>
      <c r="R363">
        <v>0</v>
      </c>
      <c r="S363">
        <v>0</v>
      </c>
      <c r="T363">
        <v>0</v>
      </c>
      <c r="U363">
        <v>0</v>
      </c>
      <c r="V363">
        <v>0</v>
      </c>
      <c r="W363">
        <v>0</v>
      </c>
      <c r="Y363" s="48">
        <f t="shared" si="5"/>
        <v>365</v>
      </c>
    </row>
    <row r="364" spans="1:25">
      <c r="A364">
        <v>0</v>
      </c>
      <c r="B364" s="43" t="s">
        <v>171</v>
      </c>
      <c r="C364" s="43" t="s">
        <v>101</v>
      </c>
      <c r="D364" s="43" t="s">
        <v>1227</v>
      </c>
      <c r="E364" s="43">
        <v>43027</v>
      </c>
      <c r="F364" s="43">
        <v>0</v>
      </c>
      <c r="G364" s="43">
        <v>96783500</v>
      </c>
      <c r="H364" s="47">
        <v>42608</v>
      </c>
      <c r="I364" t="s">
        <v>1972</v>
      </c>
      <c r="J364" t="s">
        <v>1971</v>
      </c>
      <c r="K364" s="48">
        <v>42608</v>
      </c>
      <c r="L364" t="s">
        <v>1228</v>
      </c>
      <c r="P364">
        <v>100000</v>
      </c>
      <c r="Q364">
        <v>81800000</v>
      </c>
      <c r="R364">
        <v>0</v>
      </c>
      <c r="S364">
        <v>0</v>
      </c>
      <c r="T364">
        <v>0</v>
      </c>
      <c r="U364">
        <v>3103500</v>
      </c>
      <c r="V364">
        <v>11880000</v>
      </c>
      <c r="W364">
        <v>96783500</v>
      </c>
      <c r="Y364" s="48">
        <f t="shared" si="5"/>
        <v>42973</v>
      </c>
    </row>
    <row r="365" spans="1:25">
      <c r="A365">
        <v>0</v>
      </c>
      <c r="B365" s="43" t="s">
        <v>107</v>
      </c>
      <c r="C365" s="43" t="s">
        <v>101</v>
      </c>
      <c r="D365" s="43" t="s">
        <v>1229</v>
      </c>
      <c r="E365" s="43">
        <v>43154</v>
      </c>
      <c r="F365" s="43">
        <v>0</v>
      </c>
      <c r="G365" s="43">
        <v>0</v>
      </c>
      <c r="H365" s="47">
        <v>42760</v>
      </c>
      <c r="I365" t="s">
        <v>1972</v>
      </c>
      <c r="J365" t="s">
        <v>1971</v>
      </c>
      <c r="K365" s="48">
        <v>42760</v>
      </c>
      <c r="L365" t="s">
        <v>1230</v>
      </c>
      <c r="P365">
        <v>100000</v>
      </c>
      <c r="Q365">
        <v>73200000</v>
      </c>
      <c r="R365">
        <v>0</v>
      </c>
      <c r="S365">
        <v>0</v>
      </c>
      <c r="T365">
        <v>67363200</v>
      </c>
      <c r="U365">
        <v>796500</v>
      </c>
      <c r="V365">
        <v>18481342</v>
      </c>
      <c r="W365">
        <v>159841042</v>
      </c>
      <c r="Y365" s="48">
        <f t="shared" si="5"/>
        <v>43125</v>
      </c>
    </row>
    <row r="366" spans="1:25">
      <c r="A366">
        <v>0</v>
      </c>
      <c r="B366" s="43" t="s">
        <v>119</v>
      </c>
      <c r="C366" s="43" t="s">
        <v>101</v>
      </c>
      <c r="D366" s="43" t="s">
        <v>1231</v>
      </c>
      <c r="E366" s="43">
        <v>43019</v>
      </c>
      <c r="F366" s="43">
        <v>0</v>
      </c>
      <c r="G366" s="43">
        <v>8032500</v>
      </c>
      <c r="H366" s="47">
        <v>42608</v>
      </c>
      <c r="I366" t="s">
        <v>1972</v>
      </c>
      <c r="J366" t="s">
        <v>1971</v>
      </c>
      <c r="K366" s="48">
        <v>42608</v>
      </c>
      <c r="L366" t="s">
        <v>1232</v>
      </c>
      <c r="P366">
        <v>100000</v>
      </c>
      <c r="Q366">
        <v>7600000</v>
      </c>
      <c r="R366">
        <v>0</v>
      </c>
      <c r="S366">
        <v>0</v>
      </c>
      <c r="T366">
        <v>0</v>
      </c>
      <c r="U366">
        <v>432500</v>
      </c>
      <c r="V366">
        <v>0</v>
      </c>
      <c r="W366">
        <v>8032500</v>
      </c>
      <c r="Y366" s="48">
        <f t="shared" si="5"/>
        <v>42973</v>
      </c>
    </row>
    <row r="367" spans="1:25">
      <c r="A367">
        <v>0</v>
      </c>
      <c r="B367" s="43" t="s">
        <v>118</v>
      </c>
      <c r="C367" s="43" t="s">
        <v>101</v>
      </c>
      <c r="D367" s="43" t="s">
        <v>1233</v>
      </c>
      <c r="E367" s="43">
        <v>43426</v>
      </c>
      <c r="F367" s="43">
        <v>0</v>
      </c>
      <c r="G367" s="43">
        <v>0</v>
      </c>
      <c r="H367" s="47">
        <v>43018</v>
      </c>
      <c r="I367" t="s">
        <v>1972</v>
      </c>
      <c r="J367" t="s">
        <v>1971</v>
      </c>
      <c r="K367" s="48">
        <v>43018</v>
      </c>
      <c r="L367" t="s">
        <v>1234</v>
      </c>
      <c r="P367">
        <v>86010</v>
      </c>
      <c r="Q367">
        <v>42488940</v>
      </c>
      <c r="R367">
        <v>0</v>
      </c>
      <c r="S367">
        <v>0</v>
      </c>
      <c r="T367">
        <v>0</v>
      </c>
      <c r="U367">
        <v>5029500</v>
      </c>
      <c r="V367">
        <v>8378200</v>
      </c>
      <c r="W367">
        <v>55896640</v>
      </c>
      <c r="Y367" s="48">
        <f t="shared" si="5"/>
        <v>43383</v>
      </c>
    </row>
    <row r="368" spans="1:25">
      <c r="A368">
        <v>0</v>
      </c>
      <c r="B368" s="43" t="s">
        <v>134</v>
      </c>
      <c r="C368" s="43" t="s">
        <v>101</v>
      </c>
      <c r="D368" s="43" t="s">
        <v>1214</v>
      </c>
      <c r="E368" s="43">
        <v>43999</v>
      </c>
      <c r="F368" s="43">
        <v>0</v>
      </c>
      <c r="G368" s="43">
        <v>0</v>
      </c>
      <c r="H368" s="47">
        <v>43614</v>
      </c>
      <c r="I368" t="s">
        <v>1970</v>
      </c>
      <c r="J368" t="s">
        <v>1971</v>
      </c>
      <c r="K368" s="48">
        <v>43614</v>
      </c>
      <c r="L368">
        <v>2449543125</v>
      </c>
      <c r="P368">
        <v>15000</v>
      </c>
      <c r="Q368">
        <v>619530000</v>
      </c>
      <c r="R368">
        <v>0</v>
      </c>
      <c r="S368">
        <v>0</v>
      </c>
      <c r="T368">
        <v>0</v>
      </c>
      <c r="U368">
        <v>1633068000</v>
      </c>
      <c r="V368">
        <v>196945125</v>
      </c>
      <c r="W368">
        <v>2449543125</v>
      </c>
      <c r="Y368" s="48">
        <f t="shared" si="5"/>
        <v>43979</v>
      </c>
    </row>
    <row r="369" spans="1:25">
      <c r="A369">
        <v>0</v>
      </c>
      <c r="B369" s="43" t="s">
        <v>147</v>
      </c>
      <c r="C369" s="43" t="s">
        <v>101</v>
      </c>
      <c r="D369" s="43" t="s">
        <v>1235</v>
      </c>
      <c r="E369" s="43">
        <v>43718</v>
      </c>
      <c r="F369" s="43">
        <v>0</v>
      </c>
      <c r="G369" s="43">
        <v>0</v>
      </c>
      <c r="H369" s="47">
        <v>43335</v>
      </c>
      <c r="I369" t="s">
        <v>1970</v>
      </c>
      <c r="J369" t="s">
        <v>1971</v>
      </c>
      <c r="K369" s="48">
        <v>43335</v>
      </c>
      <c r="L369" t="s">
        <v>1236</v>
      </c>
      <c r="P369">
        <v>15000</v>
      </c>
      <c r="Q369">
        <v>67425000</v>
      </c>
      <c r="R369">
        <v>0</v>
      </c>
      <c r="S369">
        <v>0</v>
      </c>
      <c r="T369">
        <v>174485820</v>
      </c>
      <c r="U369">
        <v>20295726</v>
      </c>
      <c r="V369">
        <v>45889684</v>
      </c>
      <c r="W369">
        <v>308096230</v>
      </c>
      <c r="Y369" s="48">
        <f t="shared" si="5"/>
        <v>43700</v>
      </c>
    </row>
    <row r="370" spans="1:25">
      <c r="A370">
        <v>0</v>
      </c>
      <c r="B370" s="43" t="s">
        <v>1237</v>
      </c>
      <c r="C370" s="43" t="s">
        <v>101</v>
      </c>
      <c r="D370" s="43" t="s">
        <v>1238</v>
      </c>
      <c r="E370" s="43">
        <v>0</v>
      </c>
      <c r="F370" s="43">
        <v>0</v>
      </c>
      <c r="G370" s="43">
        <v>0</v>
      </c>
      <c r="H370" s="47">
        <v>0</v>
      </c>
      <c r="I370">
        <v>0</v>
      </c>
      <c r="J370">
        <v>0</v>
      </c>
      <c r="K370" s="48">
        <v>0</v>
      </c>
      <c r="P370">
        <v>0</v>
      </c>
      <c r="Q370">
        <v>0</v>
      </c>
      <c r="R370">
        <v>0</v>
      </c>
      <c r="S370">
        <v>0</v>
      </c>
      <c r="T370">
        <v>0</v>
      </c>
      <c r="U370">
        <v>0</v>
      </c>
      <c r="V370">
        <v>0</v>
      </c>
      <c r="W370">
        <v>0</v>
      </c>
      <c r="Y370" s="48">
        <f t="shared" si="5"/>
        <v>365</v>
      </c>
    </row>
    <row r="371" spans="1:25">
      <c r="A371">
        <v>0</v>
      </c>
      <c r="B371" s="43" t="s">
        <v>116</v>
      </c>
      <c r="C371" s="43" t="s">
        <v>101</v>
      </c>
      <c r="D371" s="43" t="s">
        <v>1238</v>
      </c>
      <c r="E371" s="43">
        <v>0</v>
      </c>
      <c r="F371" s="43">
        <v>0</v>
      </c>
      <c r="G371" s="43">
        <v>0</v>
      </c>
      <c r="H371" s="47">
        <v>0</v>
      </c>
      <c r="I371">
        <v>0</v>
      </c>
      <c r="J371">
        <v>0</v>
      </c>
      <c r="K371" s="48">
        <v>0</v>
      </c>
      <c r="P371">
        <v>0</v>
      </c>
      <c r="Q371">
        <v>0</v>
      </c>
      <c r="R371">
        <v>0</v>
      </c>
      <c r="S371">
        <v>0</v>
      </c>
      <c r="T371">
        <v>0</v>
      </c>
      <c r="U371">
        <v>0</v>
      </c>
      <c r="V371">
        <v>0</v>
      </c>
      <c r="W371">
        <v>0</v>
      </c>
      <c r="Y371" s="48">
        <f t="shared" si="5"/>
        <v>365</v>
      </c>
    </row>
    <row r="372" spans="1:25">
      <c r="A372">
        <v>0</v>
      </c>
      <c r="B372" s="43" t="s">
        <v>115</v>
      </c>
      <c r="C372" s="43" t="s">
        <v>101</v>
      </c>
      <c r="D372" s="43" t="s">
        <v>1239</v>
      </c>
      <c r="E372" s="43">
        <v>0</v>
      </c>
      <c r="F372" s="43">
        <v>0</v>
      </c>
      <c r="G372" s="43">
        <v>0</v>
      </c>
      <c r="H372" s="47">
        <v>0</v>
      </c>
      <c r="I372">
        <v>0</v>
      </c>
      <c r="J372">
        <v>0</v>
      </c>
      <c r="K372" s="48">
        <v>0</v>
      </c>
      <c r="P372">
        <v>0</v>
      </c>
      <c r="Q372">
        <v>0</v>
      </c>
      <c r="R372">
        <v>0</v>
      </c>
      <c r="S372">
        <v>0</v>
      </c>
      <c r="T372">
        <v>0</v>
      </c>
      <c r="U372">
        <v>0</v>
      </c>
      <c r="V372">
        <v>0</v>
      </c>
      <c r="W372">
        <v>0</v>
      </c>
      <c r="Y372" s="48">
        <f t="shared" si="5"/>
        <v>365</v>
      </c>
    </row>
    <row r="373" spans="1:25">
      <c r="A373">
        <v>0</v>
      </c>
      <c r="B373" s="43" t="s">
        <v>125</v>
      </c>
      <c r="C373" s="43" t="s">
        <v>101</v>
      </c>
      <c r="D373" s="43" t="s">
        <v>1240</v>
      </c>
      <c r="E373" s="43">
        <v>0</v>
      </c>
      <c r="F373" s="43">
        <v>0</v>
      </c>
      <c r="G373" s="43">
        <v>0</v>
      </c>
      <c r="H373" s="47">
        <v>0</v>
      </c>
      <c r="I373">
        <v>0</v>
      </c>
      <c r="J373">
        <v>0</v>
      </c>
      <c r="K373" s="48">
        <v>0</v>
      </c>
      <c r="P373">
        <v>0</v>
      </c>
      <c r="Q373">
        <v>0</v>
      </c>
      <c r="R373">
        <v>0</v>
      </c>
      <c r="S373">
        <v>0</v>
      </c>
      <c r="T373">
        <v>0</v>
      </c>
      <c r="U373">
        <v>0</v>
      </c>
      <c r="V373">
        <v>0</v>
      </c>
      <c r="W373">
        <v>0</v>
      </c>
      <c r="Y373" s="48">
        <f t="shared" si="5"/>
        <v>365</v>
      </c>
    </row>
    <row r="374" spans="1:25">
      <c r="A374">
        <v>0</v>
      </c>
      <c r="B374" s="43" t="s">
        <v>113</v>
      </c>
      <c r="C374" s="43" t="s">
        <v>101</v>
      </c>
      <c r="D374" s="43" t="s">
        <v>1241</v>
      </c>
      <c r="E374" s="43">
        <v>0</v>
      </c>
      <c r="F374" s="43">
        <v>0</v>
      </c>
      <c r="G374" s="43">
        <v>0</v>
      </c>
      <c r="H374" s="47">
        <v>0</v>
      </c>
      <c r="I374">
        <v>0</v>
      </c>
      <c r="J374">
        <v>0</v>
      </c>
      <c r="K374" s="48">
        <v>0</v>
      </c>
      <c r="P374">
        <v>0</v>
      </c>
      <c r="Q374">
        <v>0</v>
      </c>
      <c r="R374">
        <v>0</v>
      </c>
      <c r="S374">
        <v>0</v>
      </c>
      <c r="T374">
        <v>0</v>
      </c>
      <c r="U374">
        <v>0</v>
      </c>
      <c r="V374">
        <v>0</v>
      </c>
      <c r="W374">
        <v>0</v>
      </c>
      <c r="Y374" s="48">
        <f t="shared" si="5"/>
        <v>365</v>
      </c>
    </row>
    <row r="375" spans="1:25">
      <c r="A375">
        <v>0</v>
      </c>
      <c r="B375" s="43" t="s">
        <v>111</v>
      </c>
      <c r="C375" s="43" t="s">
        <v>101</v>
      </c>
      <c r="D375" s="43" t="s">
        <v>1242</v>
      </c>
      <c r="E375" s="43">
        <v>0</v>
      </c>
      <c r="F375" s="43">
        <v>0</v>
      </c>
      <c r="G375" s="43">
        <v>0</v>
      </c>
      <c r="H375" s="47">
        <v>0</v>
      </c>
      <c r="I375">
        <v>0</v>
      </c>
      <c r="J375">
        <v>0</v>
      </c>
      <c r="K375" s="48">
        <v>0</v>
      </c>
      <c r="P375">
        <v>0</v>
      </c>
      <c r="Q375">
        <v>0</v>
      </c>
      <c r="R375">
        <v>0</v>
      </c>
      <c r="S375">
        <v>0</v>
      </c>
      <c r="T375">
        <v>0</v>
      </c>
      <c r="U375">
        <v>0</v>
      </c>
      <c r="V375">
        <v>0</v>
      </c>
      <c r="W375">
        <v>0</v>
      </c>
      <c r="Y375" s="48">
        <f t="shared" si="5"/>
        <v>365</v>
      </c>
    </row>
    <row r="376" spans="1:25">
      <c r="A376">
        <v>0</v>
      </c>
      <c r="B376" s="43" t="s">
        <v>124</v>
      </c>
      <c r="C376" s="43" t="s">
        <v>101</v>
      </c>
      <c r="D376" s="43" t="s">
        <v>1243</v>
      </c>
      <c r="E376" s="43">
        <v>0</v>
      </c>
      <c r="F376" s="43">
        <v>0</v>
      </c>
      <c r="G376" s="43">
        <v>0</v>
      </c>
      <c r="H376" s="47">
        <v>0</v>
      </c>
      <c r="I376">
        <v>0</v>
      </c>
      <c r="J376">
        <v>0</v>
      </c>
      <c r="K376" s="48">
        <v>0</v>
      </c>
      <c r="P376">
        <v>0</v>
      </c>
      <c r="Q376">
        <v>0</v>
      </c>
      <c r="R376">
        <v>0</v>
      </c>
      <c r="S376">
        <v>0</v>
      </c>
      <c r="T376">
        <v>0</v>
      </c>
      <c r="U376">
        <v>0</v>
      </c>
      <c r="V376">
        <v>0</v>
      </c>
      <c r="W376">
        <v>0</v>
      </c>
      <c r="Y376" s="48">
        <f t="shared" si="5"/>
        <v>365</v>
      </c>
    </row>
    <row r="377" spans="1:25">
      <c r="A377">
        <v>0</v>
      </c>
      <c r="B377" s="43" t="s">
        <v>123</v>
      </c>
      <c r="C377" s="43" t="s">
        <v>101</v>
      </c>
      <c r="D377" s="43" t="s">
        <v>1244</v>
      </c>
      <c r="E377" s="43">
        <v>0</v>
      </c>
      <c r="F377" s="43">
        <v>0</v>
      </c>
      <c r="G377" s="43">
        <v>0</v>
      </c>
      <c r="H377" s="47">
        <v>0</v>
      </c>
      <c r="I377">
        <v>0</v>
      </c>
      <c r="J377">
        <v>0</v>
      </c>
      <c r="K377" s="48">
        <v>0</v>
      </c>
      <c r="P377">
        <v>0</v>
      </c>
      <c r="Q377">
        <v>0</v>
      </c>
      <c r="R377">
        <v>0</v>
      </c>
      <c r="S377">
        <v>0</v>
      </c>
      <c r="T377">
        <v>0</v>
      </c>
      <c r="U377">
        <v>0</v>
      </c>
      <c r="V377">
        <v>0</v>
      </c>
      <c r="W377">
        <v>0</v>
      </c>
      <c r="Y377" s="48">
        <f t="shared" si="5"/>
        <v>365</v>
      </c>
    </row>
    <row r="378" spans="1:25">
      <c r="A378">
        <v>0</v>
      </c>
      <c r="B378" s="43" t="s">
        <v>1245</v>
      </c>
      <c r="C378" s="43" t="s">
        <v>101</v>
      </c>
      <c r="D378" s="43" t="s">
        <v>1246</v>
      </c>
      <c r="E378" s="43">
        <v>0</v>
      </c>
      <c r="F378" s="43">
        <v>0</v>
      </c>
      <c r="G378" s="43">
        <v>0</v>
      </c>
      <c r="H378" s="47">
        <v>0</v>
      </c>
      <c r="I378">
        <v>0</v>
      </c>
      <c r="J378">
        <v>0</v>
      </c>
      <c r="K378" s="48">
        <v>0</v>
      </c>
      <c r="P378">
        <v>0</v>
      </c>
      <c r="Q378">
        <v>0</v>
      </c>
      <c r="R378">
        <v>0</v>
      </c>
      <c r="S378">
        <v>0</v>
      </c>
      <c r="T378">
        <v>0</v>
      </c>
      <c r="U378">
        <v>0</v>
      </c>
      <c r="V378">
        <v>0</v>
      </c>
      <c r="W378">
        <v>0</v>
      </c>
      <c r="Y378" s="48">
        <f t="shared" si="5"/>
        <v>365</v>
      </c>
    </row>
    <row r="379" spans="1:25">
      <c r="A379">
        <v>0</v>
      </c>
      <c r="B379" s="43" t="s">
        <v>153</v>
      </c>
      <c r="C379" s="43" t="s">
        <v>101</v>
      </c>
      <c r="D379" s="43" t="s">
        <v>1247</v>
      </c>
      <c r="E379" s="43">
        <v>44027</v>
      </c>
      <c r="F379" s="43">
        <v>0</v>
      </c>
      <c r="G379" s="43">
        <v>263176784</v>
      </c>
      <c r="H379" s="47">
        <v>43607</v>
      </c>
      <c r="I379" t="s">
        <v>1970</v>
      </c>
      <c r="J379" t="s">
        <v>1976</v>
      </c>
      <c r="K379" s="48">
        <v>43607</v>
      </c>
      <c r="L379" t="s">
        <v>1248</v>
      </c>
      <c r="P379">
        <v>75000</v>
      </c>
      <c r="Q379">
        <v>23350500</v>
      </c>
      <c r="R379">
        <v>0</v>
      </c>
      <c r="S379">
        <v>0</v>
      </c>
      <c r="T379">
        <v>180105960</v>
      </c>
      <c r="U379">
        <v>1689281</v>
      </c>
      <c r="V379">
        <v>52091043</v>
      </c>
      <c r="W379">
        <v>257236784</v>
      </c>
      <c r="Y379" s="48">
        <f t="shared" si="5"/>
        <v>43972</v>
      </c>
    </row>
    <row r="380" spans="1:25">
      <c r="A380">
        <v>0</v>
      </c>
      <c r="B380" s="43" t="s">
        <v>1249</v>
      </c>
      <c r="C380" s="43" t="s">
        <v>101</v>
      </c>
      <c r="D380" s="43" t="s">
        <v>1250</v>
      </c>
      <c r="E380" s="43">
        <v>0</v>
      </c>
      <c r="F380" s="43">
        <v>0</v>
      </c>
      <c r="G380" s="43">
        <v>0</v>
      </c>
      <c r="H380" s="47">
        <v>0</v>
      </c>
      <c r="I380">
        <v>0</v>
      </c>
      <c r="J380">
        <v>0</v>
      </c>
      <c r="K380" s="48">
        <v>0</v>
      </c>
      <c r="P380">
        <v>0</v>
      </c>
      <c r="Q380">
        <v>0</v>
      </c>
      <c r="R380">
        <v>0</v>
      </c>
      <c r="S380">
        <v>0</v>
      </c>
      <c r="T380">
        <v>0</v>
      </c>
      <c r="U380">
        <v>0</v>
      </c>
      <c r="V380">
        <v>0</v>
      </c>
      <c r="W380">
        <v>0</v>
      </c>
      <c r="Y380" s="48">
        <f t="shared" si="5"/>
        <v>365</v>
      </c>
    </row>
    <row r="381" spans="1:25">
      <c r="A381">
        <v>0</v>
      </c>
      <c r="B381" s="43" t="s">
        <v>1251</v>
      </c>
      <c r="C381" s="43" t="s">
        <v>101</v>
      </c>
      <c r="D381" s="43" t="s">
        <v>1252</v>
      </c>
      <c r="E381" s="43">
        <v>0</v>
      </c>
      <c r="F381" s="43">
        <v>0</v>
      </c>
      <c r="G381" s="43">
        <v>0</v>
      </c>
      <c r="H381" s="47">
        <v>0</v>
      </c>
      <c r="I381">
        <v>0</v>
      </c>
      <c r="J381">
        <v>0</v>
      </c>
      <c r="K381" s="48">
        <v>0</v>
      </c>
      <c r="P381">
        <v>0</v>
      </c>
      <c r="Q381">
        <v>0</v>
      </c>
      <c r="R381">
        <v>0</v>
      </c>
      <c r="S381">
        <v>0</v>
      </c>
      <c r="T381">
        <v>0</v>
      </c>
      <c r="U381">
        <v>0</v>
      </c>
      <c r="V381">
        <v>0</v>
      </c>
      <c r="W381">
        <v>0</v>
      </c>
      <c r="Y381" s="48">
        <f t="shared" si="5"/>
        <v>365</v>
      </c>
    </row>
    <row r="382" spans="1:25">
      <c r="A382">
        <v>0</v>
      </c>
      <c r="B382" s="43" t="s">
        <v>122</v>
      </c>
      <c r="C382" s="43" t="s">
        <v>101</v>
      </c>
      <c r="D382" s="43" t="s">
        <v>1253</v>
      </c>
      <c r="E382" s="43">
        <v>0</v>
      </c>
      <c r="F382" s="43">
        <v>0</v>
      </c>
      <c r="G382" s="43">
        <v>0</v>
      </c>
      <c r="H382" s="47">
        <v>0</v>
      </c>
      <c r="I382">
        <v>0</v>
      </c>
      <c r="J382">
        <v>0</v>
      </c>
      <c r="K382" s="48">
        <v>0</v>
      </c>
      <c r="P382">
        <v>0</v>
      </c>
      <c r="Q382">
        <v>0</v>
      </c>
      <c r="R382">
        <v>0</v>
      </c>
      <c r="S382">
        <v>0</v>
      </c>
      <c r="T382">
        <v>0</v>
      </c>
      <c r="U382">
        <v>0</v>
      </c>
      <c r="V382">
        <v>0</v>
      </c>
      <c r="W382">
        <v>0</v>
      </c>
      <c r="Y382" s="48">
        <f t="shared" si="5"/>
        <v>365</v>
      </c>
    </row>
    <row r="383" spans="1:25">
      <c r="A383">
        <v>0</v>
      </c>
      <c r="B383" s="43" t="s">
        <v>1254</v>
      </c>
      <c r="C383" s="43" t="s">
        <v>101</v>
      </c>
      <c r="D383" s="43" t="s">
        <v>1255</v>
      </c>
      <c r="E383" s="43">
        <v>0</v>
      </c>
      <c r="F383" s="43">
        <v>0</v>
      </c>
      <c r="G383" s="43">
        <v>0</v>
      </c>
      <c r="H383" s="47">
        <v>0</v>
      </c>
      <c r="I383">
        <v>0</v>
      </c>
      <c r="J383">
        <v>0</v>
      </c>
      <c r="K383" s="48">
        <v>0</v>
      </c>
      <c r="P383">
        <v>0</v>
      </c>
      <c r="Q383">
        <v>0</v>
      </c>
      <c r="R383">
        <v>0</v>
      </c>
      <c r="S383">
        <v>0</v>
      </c>
      <c r="T383">
        <v>0</v>
      </c>
      <c r="U383">
        <v>0</v>
      </c>
      <c r="V383">
        <v>0</v>
      </c>
      <c r="W383">
        <v>0</v>
      </c>
      <c r="Y383" s="48">
        <f t="shared" si="5"/>
        <v>365</v>
      </c>
    </row>
    <row r="384" spans="1:25">
      <c r="A384">
        <v>0</v>
      </c>
      <c r="B384" s="43" t="s">
        <v>1256</v>
      </c>
      <c r="C384" s="43" t="s">
        <v>101</v>
      </c>
      <c r="D384" s="43" t="s">
        <v>1257</v>
      </c>
      <c r="E384" s="43">
        <v>0</v>
      </c>
      <c r="F384" s="43">
        <v>0</v>
      </c>
      <c r="G384" s="43">
        <v>0</v>
      </c>
      <c r="H384" s="47">
        <v>0</v>
      </c>
      <c r="I384">
        <v>0</v>
      </c>
      <c r="J384">
        <v>0</v>
      </c>
      <c r="K384" s="48">
        <v>0</v>
      </c>
      <c r="P384">
        <v>0</v>
      </c>
      <c r="Q384">
        <v>0</v>
      </c>
      <c r="R384">
        <v>0</v>
      </c>
      <c r="S384">
        <v>0</v>
      </c>
      <c r="T384">
        <v>0</v>
      </c>
      <c r="U384">
        <v>0</v>
      </c>
      <c r="V384">
        <v>0</v>
      </c>
      <c r="W384">
        <v>0</v>
      </c>
      <c r="Y384" s="48">
        <f t="shared" si="5"/>
        <v>365</v>
      </c>
    </row>
    <row r="385" spans="1:25">
      <c r="A385">
        <v>0</v>
      </c>
      <c r="B385" s="43" t="s">
        <v>1258</v>
      </c>
      <c r="C385" s="43" t="s">
        <v>101</v>
      </c>
      <c r="D385" s="43" t="s">
        <v>1259</v>
      </c>
      <c r="E385" s="43">
        <v>0</v>
      </c>
      <c r="F385" s="43">
        <v>0</v>
      </c>
      <c r="G385" s="43">
        <v>0</v>
      </c>
      <c r="H385" s="47">
        <v>0</v>
      </c>
      <c r="I385">
        <v>0</v>
      </c>
      <c r="J385">
        <v>0</v>
      </c>
      <c r="K385" s="48">
        <v>0</v>
      </c>
      <c r="P385">
        <v>0</v>
      </c>
      <c r="Q385">
        <v>0</v>
      </c>
      <c r="R385">
        <v>0</v>
      </c>
      <c r="S385">
        <v>0</v>
      </c>
      <c r="T385">
        <v>0</v>
      </c>
      <c r="U385">
        <v>0</v>
      </c>
      <c r="V385">
        <v>0</v>
      </c>
      <c r="W385">
        <v>0</v>
      </c>
      <c r="Y385" s="48">
        <f t="shared" si="5"/>
        <v>365</v>
      </c>
    </row>
    <row r="386" spans="1:25">
      <c r="A386">
        <v>0</v>
      </c>
      <c r="B386" s="43" t="s">
        <v>121</v>
      </c>
      <c r="C386" s="43" t="s">
        <v>101</v>
      </c>
      <c r="D386" s="43" t="s">
        <v>1260</v>
      </c>
      <c r="E386" s="43">
        <v>44020</v>
      </c>
      <c r="F386" s="43">
        <v>0</v>
      </c>
      <c r="G386" s="43">
        <v>267334779</v>
      </c>
      <c r="H386" s="47">
        <v>43633</v>
      </c>
      <c r="I386" t="s">
        <v>1970</v>
      </c>
      <c r="J386" t="s">
        <v>1971</v>
      </c>
      <c r="K386" s="48">
        <v>43633</v>
      </c>
      <c r="L386" t="s">
        <v>1261</v>
      </c>
      <c r="P386">
        <v>75000</v>
      </c>
      <c r="Q386">
        <v>26100000</v>
      </c>
      <c r="R386">
        <v>0</v>
      </c>
      <c r="S386">
        <v>0</v>
      </c>
      <c r="T386">
        <v>220400000</v>
      </c>
      <c r="U386">
        <v>992332</v>
      </c>
      <c r="V386">
        <v>15042447</v>
      </c>
      <c r="W386">
        <v>262534779</v>
      </c>
      <c r="Y386" s="48">
        <f t="shared" si="5"/>
        <v>43998</v>
      </c>
    </row>
    <row r="387" spans="1:25">
      <c r="A387">
        <v>0</v>
      </c>
      <c r="B387" s="43" t="s">
        <v>120</v>
      </c>
      <c r="C387" s="43" t="s">
        <v>101</v>
      </c>
      <c r="D387" s="43" t="s">
        <v>1262</v>
      </c>
      <c r="E387" s="43">
        <v>43999</v>
      </c>
      <c r="F387" s="43">
        <v>0</v>
      </c>
      <c r="G387" s="43">
        <v>0</v>
      </c>
      <c r="H387" s="47">
        <v>43608</v>
      </c>
      <c r="I387" t="s">
        <v>1970</v>
      </c>
      <c r="J387" t="s">
        <v>1986</v>
      </c>
      <c r="K387" s="48">
        <v>43608</v>
      </c>
      <c r="L387">
        <v>109671960</v>
      </c>
      <c r="P387">
        <v>75000</v>
      </c>
      <c r="Q387">
        <v>17916750</v>
      </c>
      <c r="R387">
        <v>0</v>
      </c>
      <c r="S387">
        <v>0</v>
      </c>
      <c r="T387">
        <v>83399800</v>
      </c>
      <c r="U387">
        <v>689594</v>
      </c>
      <c r="V387">
        <v>7665816</v>
      </c>
      <c r="W387">
        <v>109671960</v>
      </c>
      <c r="Y387" s="48">
        <f t="shared" si="5"/>
        <v>43973</v>
      </c>
    </row>
    <row r="388" spans="1:25">
      <c r="A388">
        <v>0</v>
      </c>
      <c r="B388" s="43" t="s">
        <v>1265</v>
      </c>
      <c r="C388" s="43" t="s">
        <v>101</v>
      </c>
      <c r="D388" s="43" t="s">
        <v>1266</v>
      </c>
      <c r="E388" s="43">
        <v>0</v>
      </c>
      <c r="F388" s="43">
        <v>0</v>
      </c>
      <c r="G388" s="43">
        <v>0</v>
      </c>
      <c r="H388" s="47">
        <v>0</v>
      </c>
      <c r="I388">
        <v>0</v>
      </c>
      <c r="J388">
        <v>0</v>
      </c>
      <c r="K388" s="48">
        <v>0</v>
      </c>
      <c r="P388">
        <v>0</v>
      </c>
      <c r="Q388">
        <v>0</v>
      </c>
      <c r="R388">
        <v>0</v>
      </c>
      <c r="S388">
        <v>0</v>
      </c>
      <c r="T388">
        <v>0</v>
      </c>
      <c r="U388">
        <v>0</v>
      </c>
      <c r="V388">
        <v>0</v>
      </c>
      <c r="W388">
        <v>0</v>
      </c>
      <c r="Y388" s="48">
        <f t="shared" ref="Y388:Y451" si="6">+K388+365</f>
        <v>365</v>
      </c>
    </row>
    <row r="389" spans="1:25">
      <c r="A389">
        <v>0</v>
      </c>
      <c r="B389" s="43" t="s">
        <v>152</v>
      </c>
      <c r="C389" s="43" t="s">
        <v>101</v>
      </c>
      <c r="D389" s="43" t="s">
        <v>1267</v>
      </c>
      <c r="E389" s="43">
        <v>43999</v>
      </c>
      <c r="F389" s="43">
        <v>0</v>
      </c>
      <c r="G389" s="43">
        <v>127144582</v>
      </c>
      <c r="H389" s="47">
        <v>43608</v>
      </c>
      <c r="I389" t="s">
        <v>1970</v>
      </c>
      <c r="J389" t="s">
        <v>1983</v>
      </c>
      <c r="K389" s="48">
        <v>43608</v>
      </c>
      <c r="L389" t="s">
        <v>1268</v>
      </c>
      <c r="P389">
        <v>75000</v>
      </c>
      <c r="Q389">
        <v>9450000</v>
      </c>
      <c r="R389">
        <v>0</v>
      </c>
      <c r="S389">
        <v>0</v>
      </c>
      <c r="T389">
        <v>105719100</v>
      </c>
      <c r="U389">
        <v>311316</v>
      </c>
      <c r="V389">
        <v>8064166</v>
      </c>
      <c r="W389">
        <v>123544582</v>
      </c>
      <c r="Y389" s="48">
        <f t="shared" si="6"/>
        <v>43973</v>
      </c>
    </row>
    <row r="390" spans="1:25">
      <c r="A390">
        <v>0</v>
      </c>
      <c r="B390" s="43" t="s">
        <v>1269</v>
      </c>
      <c r="C390" s="43" t="s">
        <v>101</v>
      </c>
      <c r="D390" s="43" t="s">
        <v>1270</v>
      </c>
      <c r="E390" s="43">
        <v>0</v>
      </c>
      <c r="F390" s="43">
        <v>0</v>
      </c>
      <c r="G390" s="43">
        <v>0</v>
      </c>
      <c r="H390" s="47">
        <v>0</v>
      </c>
      <c r="I390">
        <v>0</v>
      </c>
      <c r="J390">
        <v>0</v>
      </c>
      <c r="K390" s="48">
        <v>0</v>
      </c>
      <c r="P390">
        <v>0</v>
      </c>
      <c r="Q390">
        <v>0</v>
      </c>
      <c r="R390">
        <v>0</v>
      </c>
      <c r="S390">
        <v>0</v>
      </c>
      <c r="T390">
        <v>0</v>
      </c>
      <c r="U390">
        <v>0</v>
      </c>
      <c r="V390">
        <v>0</v>
      </c>
      <c r="W390">
        <v>0</v>
      </c>
      <c r="Y390" s="48">
        <f t="shared" si="6"/>
        <v>365</v>
      </c>
    </row>
    <row r="391" spans="1:25">
      <c r="A391">
        <v>0</v>
      </c>
      <c r="B391" s="43" t="s">
        <v>1271</v>
      </c>
      <c r="C391" s="43" t="s">
        <v>101</v>
      </c>
      <c r="D391" s="43" t="s">
        <v>1272</v>
      </c>
      <c r="E391" s="43">
        <v>0</v>
      </c>
      <c r="F391" s="43">
        <v>0</v>
      </c>
      <c r="G391" s="43">
        <v>0</v>
      </c>
      <c r="H391" s="47">
        <v>0</v>
      </c>
      <c r="I391">
        <v>0</v>
      </c>
      <c r="J391">
        <v>0</v>
      </c>
      <c r="K391" s="48">
        <v>0</v>
      </c>
      <c r="P391">
        <v>0</v>
      </c>
      <c r="Q391">
        <v>0</v>
      </c>
      <c r="R391">
        <v>0</v>
      </c>
      <c r="S391">
        <v>0</v>
      </c>
      <c r="T391">
        <v>0</v>
      </c>
      <c r="U391">
        <v>0</v>
      </c>
      <c r="V391">
        <v>0</v>
      </c>
      <c r="W391">
        <v>0</v>
      </c>
      <c r="Y391" s="48">
        <f t="shared" si="6"/>
        <v>365</v>
      </c>
    </row>
    <row r="392" spans="1:25">
      <c r="A392">
        <v>0</v>
      </c>
      <c r="B392" s="43" t="s">
        <v>150</v>
      </c>
      <c r="C392" s="43" t="s">
        <v>101</v>
      </c>
      <c r="D392" s="43" t="s">
        <v>1273</v>
      </c>
      <c r="E392" s="43">
        <v>43999</v>
      </c>
      <c r="F392" s="43">
        <v>0</v>
      </c>
      <c r="G392" s="43" t="s">
        <v>1275</v>
      </c>
      <c r="H392" s="47">
        <v>43608</v>
      </c>
      <c r="I392" t="s">
        <v>1970</v>
      </c>
      <c r="J392" t="s">
        <v>1983</v>
      </c>
      <c r="K392" s="48">
        <v>43608</v>
      </c>
      <c r="L392" t="s">
        <v>1274</v>
      </c>
      <c r="P392">
        <v>75000</v>
      </c>
      <c r="Q392">
        <v>8902500</v>
      </c>
      <c r="R392">
        <v>0</v>
      </c>
      <c r="S392">
        <v>0</v>
      </c>
      <c r="T392">
        <v>92110000</v>
      </c>
      <c r="U392">
        <v>455086</v>
      </c>
      <c r="V392">
        <v>11034629</v>
      </c>
      <c r="W392">
        <v>112502215</v>
      </c>
      <c r="Y392" s="48">
        <f t="shared" si="6"/>
        <v>43973</v>
      </c>
    </row>
    <row r="393" spans="1:25">
      <c r="A393">
        <v>0</v>
      </c>
      <c r="B393" s="43" t="s">
        <v>149</v>
      </c>
      <c r="C393" s="43" t="s">
        <v>101</v>
      </c>
      <c r="D393" s="43" t="s">
        <v>1276</v>
      </c>
      <c r="E393" s="43">
        <v>43999</v>
      </c>
      <c r="F393" s="43">
        <v>0</v>
      </c>
      <c r="G393" s="43">
        <v>33465134</v>
      </c>
      <c r="H393" s="47">
        <v>43606</v>
      </c>
      <c r="I393" t="s">
        <v>1970</v>
      </c>
      <c r="J393" t="s">
        <v>1983</v>
      </c>
      <c r="K393" s="48">
        <v>43606</v>
      </c>
      <c r="L393" t="s">
        <v>1277</v>
      </c>
      <c r="P393">
        <v>15000</v>
      </c>
      <c r="Q393">
        <v>2592000</v>
      </c>
      <c r="R393">
        <v>0</v>
      </c>
      <c r="S393">
        <v>0</v>
      </c>
      <c r="T393">
        <v>0</v>
      </c>
      <c r="U393">
        <v>821872</v>
      </c>
      <c r="V393">
        <v>30050812</v>
      </c>
      <c r="W393">
        <v>33464684</v>
      </c>
      <c r="Y393" s="48">
        <f t="shared" si="6"/>
        <v>43971</v>
      </c>
    </row>
    <row r="394" spans="1:25">
      <c r="A394">
        <v>0</v>
      </c>
      <c r="B394" s="43" t="s">
        <v>109</v>
      </c>
      <c r="C394" s="43" t="s">
        <v>101</v>
      </c>
      <c r="D394" s="43" t="s">
        <v>1250</v>
      </c>
      <c r="E394" s="43">
        <v>0</v>
      </c>
      <c r="F394" s="43">
        <v>0</v>
      </c>
      <c r="G394" s="43">
        <v>0</v>
      </c>
      <c r="H394" s="47">
        <v>0</v>
      </c>
      <c r="I394">
        <v>0</v>
      </c>
      <c r="J394">
        <v>0</v>
      </c>
      <c r="K394" s="48">
        <v>0</v>
      </c>
      <c r="P394">
        <v>0</v>
      </c>
      <c r="Q394">
        <v>0</v>
      </c>
      <c r="R394">
        <v>0</v>
      </c>
      <c r="S394">
        <v>0</v>
      </c>
      <c r="T394">
        <v>0</v>
      </c>
      <c r="U394">
        <v>0</v>
      </c>
      <c r="V394">
        <v>0</v>
      </c>
      <c r="W394">
        <v>0</v>
      </c>
      <c r="Y394" s="48">
        <f t="shared" si="6"/>
        <v>365</v>
      </c>
    </row>
    <row r="395" spans="1:25">
      <c r="A395">
        <v>0</v>
      </c>
      <c r="B395" s="43" t="s">
        <v>146</v>
      </c>
      <c r="C395" s="43" t="s">
        <v>101</v>
      </c>
      <c r="D395" s="43" t="s">
        <v>1278</v>
      </c>
      <c r="E395" s="43">
        <v>43991</v>
      </c>
      <c r="F395" s="43">
        <v>0</v>
      </c>
      <c r="G395" s="43">
        <v>667446480</v>
      </c>
      <c r="H395" s="47">
        <v>43511</v>
      </c>
      <c r="I395" t="s">
        <v>1970</v>
      </c>
      <c r="J395" t="s">
        <v>1971</v>
      </c>
      <c r="K395" s="48">
        <v>43511</v>
      </c>
      <c r="L395" t="s">
        <v>1280</v>
      </c>
      <c r="P395" t="s">
        <v>1279</v>
      </c>
      <c r="Q395">
        <v>145399800</v>
      </c>
      <c r="R395">
        <v>0</v>
      </c>
      <c r="S395">
        <v>0</v>
      </c>
      <c r="T395">
        <v>455032000</v>
      </c>
      <c r="U395">
        <v>13158318</v>
      </c>
      <c r="V395">
        <v>53080274</v>
      </c>
      <c r="W395">
        <v>666670392</v>
      </c>
      <c r="Y395" s="48">
        <f t="shared" si="6"/>
        <v>43876</v>
      </c>
    </row>
    <row r="396" spans="1:25">
      <c r="A396">
        <v>0</v>
      </c>
      <c r="B396" s="43" t="s">
        <v>1281</v>
      </c>
      <c r="C396" s="43" t="s">
        <v>101</v>
      </c>
      <c r="D396" s="43" t="s">
        <v>1282</v>
      </c>
      <c r="E396" s="43">
        <v>0</v>
      </c>
      <c r="F396" s="43">
        <v>0</v>
      </c>
      <c r="G396" s="43">
        <v>0</v>
      </c>
      <c r="H396" s="47">
        <v>0</v>
      </c>
      <c r="I396">
        <v>0</v>
      </c>
      <c r="J396">
        <v>0</v>
      </c>
      <c r="K396" s="48">
        <v>0</v>
      </c>
      <c r="P396">
        <v>0</v>
      </c>
      <c r="Q396">
        <v>0</v>
      </c>
      <c r="R396">
        <v>0</v>
      </c>
      <c r="S396">
        <v>0</v>
      </c>
      <c r="T396">
        <v>0</v>
      </c>
      <c r="U396">
        <v>0</v>
      </c>
      <c r="V396">
        <v>0</v>
      </c>
      <c r="W396">
        <v>0</v>
      </c>
      <c r="Y396" s="48">
        <f t="shared" si="6"/>
        <v>365</v>
      </c>
    </row>
    <row r="397" spans="1:25">
      <c r="A397">
        <v>0</v>
      </c>
      <c r="B397" s="43" t="s">
        <v>129</v>
      </c>
      <c r="C397" s="43" t="s">
        <v>101</v>
      </c>
      <c r="D397" s="43" t="s">
        <v>1283</v>
      </c>
      <c r="E397" s="43">
        <v>43851</v>
      </c>
      <c r="F397" s="43">
        <v>0</v>
      </c>
      <c r="G397" s="43">
        <v>259583123</v>
      </c>
      <c r="H397" s="47">
        <v>43483</v>
      </c>
      <c r="I397" t="s">
        <v>1972</v>
      </c>
      <c r="J397" t="s">
        <v>1971</v>
      </c>
      <c r="K397" s="48">
        <v>43483</v>
      </c>
      <c r="L397" t="s">
        <v>1284</v>
      </c>
      <c r="P397">
        <v>59291.692378895401</v>
      </c>
      <c r="Q397">
        <v>192164375</v>
      </c>
      <c r="R397">
        <v>0</v>
      </c>
      <c r="S397">
        <v>0</v>
      </c>
      <c r="T397">
        <v>11160000</v>
      </c>
      <c r="U397">
        <v>5547804</v>
      </c>
      <c r="V397">
        <v>50710944</v>
      </c>
      <c r="W397">
        <v>259583123</v>
      </c>
      <c r="Y397" s="48">
        <f t="shared" si="6"/>
        <v>43848</v>
      </c>
    </row>
    <row r="398" spans="1:25">
      <c r="A398">
        <v>1</v>
      </c>
      <c r="B398" s="43" t="s">
        <v>129</v>
      </c>
      <c r="C398" s="43" t="s">
        <v>101</v>
      </c>
      <c r="D398" s="43">
        <v>0</v>
      </c>
      <c r="E398" s="43">
        <v>365</v>
      </c>
      <c r="F398" s="43">
        <v>0</v>
      </c>
      <c r="G398" s="43">
        <v>0</v>
      </c>
      <c r="H398" s="47">
        <v>0</v>
      </c>
      <c r="I398">
        <v>0</v>
      </c>
      <c r="J398">
        <v>0</v>
      </c>
      <c r="K398" s="48">
        <v>0</v>
      </c>
      <c r="L398" t="s">
        <v>1285</v>
      </c>
      <c r="P398">
        <v>0</v>
      </c>
      <c r="Q398">
        <v>0</v>
      </c>
      <c r="R398">
        <v>0</v>
      </c>
      <c r="S398">
        <v>0</v>
      </c>
      <c r="T398">
        <v>0</v>
      </c>
      <c r="U398">
        <v>0</v>
      </c>
      <c r="V398">
        <v>0</v>
      </c>
      <c r="W398">
        <v>0</v>
      </c>
      <c r="Y398" s="48">
        <f t="shared" si="6"/>
        <v>365</v>
      </c>
    </row>
    <row r="399" spans="1:25">
      <c r="A399">
        <v>0</v>
      </c>
      <c r="B399" s="43" t="s">
        <v>1286</v>
      </c>
      <c r="C399" s="43" t="s">
        <v>101</v>
      </c>
      <c r="D399" s="43" t="s">
        <v>1287</v>
      </c>
      <c r="E399" s="43">
        <v>42998</v>
      </c>
      <c r="F399" s="43">
        <v>0</v>
      </c>
      <c r="G399" s="43">
        <v>77666100</v>
      </c>
      <c r="H399" s="47">
        <v>42608</v>
      </c>
      <c r="I399" t="s">
        <v>1972</v>
      </c>
      <c r="J399" t="s">
        <v>1971</v>
      </c>
      <c r="K399" s="48">
        <v>42608</v>
      </c>
      <c r="L399" t="s">
        <v>1288</v>
      </c>
      <c r="P399">
        <v>60000</v>
      </c>
      <c r="Q399">
        <v>75660000</v>
      </c>
      <c r="R399">
        <v>0</v>
      </c>
      <c r="S399">
        <v>0</v>
      </c>
      <c r="T399">
        <v>0</v>
      </c>
      <c r="U399">
        <v>634600</v>
      </c>
      <c r="V399">
        <v>1371500</v>
      </c>
      <c r="W399">
        <v>77666100</v>
      </c>
      <c r="Y399" s="48">
        <f t="shared" si="6"/>
        <v>42973</v>
      </c>
    </row>
    <row r="400" spans="1:25">
      <c r="A400">
        <v>0</v>
      </c>
      <c r="B400" s="43" t="s">
        <v>1289</v>
      </c>
      <c r="C400" s="43" t="s">
        <v>101</v>
      </c>
      <c r="D400" s="43" t="s">
        <v>1290</v>
      </c>
      <c r="E400" s="43">
        <v>43802</v>
      </c>
      <c r="F400" s="43">
        <v>0</v>
      </c>
      <c r="G400" s="43">
        <v>68670630</v>
      </c>
      <c r="H400" s="47">
        <v>43423</v>
      </c>
      <c r="I400" t="s">
        <v>1972</v>
      </c>
      <c r="J400" t="s">
        <v>1971</v>
      </c>
      <c r="K400" s="48">
        <v>43423</v>
      </c>
      <c r="L400" t="s">
        <v>1291</v>
      </c>
      <c r="P400">
        <v>58000</v>
      </c>
      <c r="Q400">
        <v>38396000</v>
      </c>
      <c r="R400">
        <v>58000</v>
      </c>
      <c r="S400">
        <v>17516000</v>
      </c>
      <c r="T400">
        <v>0</v>
      </c>
      <c r="U400">
        <v>738391</v>
      </c>
      <c r="V400">
        <v>12020239</v>
      </c>
      <c r="W400">
        <v>68670630</v>
      </c>
      <c r="Y400" s="48">
        <f t="shared" si="6"/>
        <v>43788</v>
      </c>
    </row>
    <row r="401" spans="1:25">
      <c r="A401">
        <v>0</v>
      </c>
      <c r="B401" s="43" t="s">
        <v>172</v>
      </c>
      <c r="C401" s="43" t="s">
        <v>101</v>
      </c>
      <c r="D401" s="43" t="s">
        <v>1292</v>
      </c>
      <c r="E401" s="43">
        <v>43652</v>
      </c>
      <c r="F401" s="43">
        <v>0</v>
      </c>
      <c r="G401" s="43">
        <v>12525000</v>
      </c>
      <c r="H401" s="47">
        <v>43242</v>
      </c>
      <c r="I401" t="s">
        <v>1972</v>
      </c>
      <c r="J401" t="s">
        <v>1980</v>
      </c>
      <c r="K401" s="48">
        <v>43242</v>
      </c>
      <c r="L401" t="s">
        <v>1293</v>
      </c>
      <c r="P401">
        <v>55000</v>
      </c>
      <c r="Q401">
        <v>825000</v>
      </c>
      <c r="R401">
        <v>0</v>
      </c>
      <c r="S401">
        <v>0</v>
      </c>
      <c r="T401">
        <v>11700000</v>
      </c>
      <c r="U401">
        <v>0</v>
      </c>
      <c r="V401">
        <v>0</v>
      </c>
      <c r="W401">
        <v>12525000</v>
      </c>
      <c r="Y401" s="48">
        <f t="shared" si="6"/>
        <v>43607</v>
      </c>
    </row>
    <row r="402" spans="1:25">
      <c r="A402">
        <v>0</v>
      </c>
      <c r="B402" s="43" t="s">
        <v>105</v>
      </c>
      <c r="C402" s="43" t="s">
        <v>101</v>
      </c>
      <c r="D402" s="43" t="s">
        <v>1294</v>
      </c>
      <c r="E402" s="43">
        <v>43754</v>
      </c>
      <c r="F402" s="43">
        <v>0</v>
      </c>
      <c r="G402" s="43">
        <v>99636538</v>
      </c>
      <c r="H402" s="47">
        <v>43343</v>
      </c>
      <c r="I402" t="s">
        <v>1972</v>
      </c>
      <c r="J402" t="s">
        <v>1971</v>
      </c>
      <c r="K402" s="48">
        <v>43343</v>
      </c>
      <c r="L402" t="s">
        <v>1295</v>
      </c>
      <c r="P402">
        <v>55000</v>
      </c>
      <c r="Q402">
        <v>19580000</v>
      </c>
      <c r="R402">
        <v>55000</v>
      </c>
      <c r="S402">
        <v>7095000</v>
      </c>
      <c r="T402">
        <v>61250000</v>
      </c>
      <c r="U402">
        <v>7296624</v>
      </c>
      <c r="V402">
        <v>4414914</v>
      </c>
      <c r="W402">
        <v>99636538</v>
      </c>
      <c r="Y402" s="48">
        <f t="shared" si="6"/>
        <v>43708</v>
      </c>
    </row>
    <row r="403" spans="1:25">
      <c r="A403">
        <v>0</v>
      </c>
      <c r="B403" s="43" t="s">
        <v>1296</v>
      </c>
      <c r="C403" s="43" t="s">
        <v>101</v>
      </c>
      <c r="D403" s="43" t="s">
        <v>1297</v>
      </c>
      <c r="E403" s="43">
        <v>43872</v>
      </c>
      <c r="F403" s="43">
        <v>0</v>
      </c>
      <c r="G403" s="43">
        <v>123325003</v>
      </c>
      <c r="H403" s="47">
        <v>43423</v>
      </c>
      <c r="I403" t="s">
        <v>1972</v>
      </c>
      <c r="J403" t="s">
        <v>1971</v>
      </c>
      <c r="K403" s="48">
        <v>43423</v>
      </c>
      <c r="L403" t="s">
        <v>1298</v>
      </c>
      <c r="P403">
        <v>55000</v>
      </c>
      <c r="Q403">
        <v>18810000</v>
      </c>
      <c r="R403">
        <v>55000</v>
      </c>
      <c r="S403">
        <v>2475000</v>
      </c>
      <c r="T403">
        <v>92082400</v>
      </c>
      <c r="U403">
        <v>1682514</v>
      </c>
      <c r="V403">
        <v>6475089</v>
      </c>
      <c r="W403">
        <v>121525003</v>
      </c>
      <c r="Y403" s="48">
        <f t="shared" si="6"/>
        <v>43788</v>
      </c>
    </row>
    <row r="404" spans="1:25">
      <c r="A404">
        <v>0</v>
      </c>
      <c r="B404" s="43" t="s">
        <v>1299</v>
      </c>
      <c r="C404" s="43" t="s">
        <v>101</v>
      </c>
      <c r="D404" s="43" t="s">
        <v>1300</v>
      </c>
      <c r="E404" s="43">
        <v>43662</v>
      </c>
      <c r="F404" s="43">
        <v>0</v>
      </c>
      <c r="G404" s="43">
        <v>248421163</v>
      </c>
      <c r="H404" s="47">
        <v>43242</v>
      </c>
      <c r="I404" t="s">
        <v>1972</v>
      </c>
      <c r="J404" t="s">
        <v>1971</v>
      </c>
      <c r="K404" s="48">
        <v>43242</v>
      </c>
      <c r="L404" t="s">
        <v>1301</v>
      </c>
      <c r="P404">
        <v>55000</v>
      </c>
      <c r="Q404">
        <v>37455000</v>
      </c>
      <c r="R404">
        <v>0</v>
      </c>
      <c r="S404">
        <v>0</v>
      </c>
      <c r="T404">
        <v>187192400</v>
      </c>
      <c r="U404">
        <v>8990651</v>
      </c>
      <c r="V404">
        <v>14783112</v>
      </c>
      <c r="W404">
        <v>248421163</v>
      </c>
      <c r="Y404" s="48">
        <f t="shared" si="6"/>
        <v>43607</v>
      </c>
    </row>
    <row r="405" spans="1:25">
      <c r="A405">
        <v>0</v>
      </c>
      <c r="B405" s="43" t="s">
        <v>1302</v>
      </c>
      <c r="C405" s="43" t="s">
        <v>101</v>
      </c>
      <c r="D405" s="43" t="s">
        <v>1303</v>
      </c>
      <c r="E405" s="43">
        <v>43662</v>
      </c>
      <c r="F405" s="43">
        <v>0</v>
      </c>
      <c r="G405" s="43">
        <v>30228000</v>
      </c>
      <c r="H405" s="47">
        <v>43242</v>
      </c>
      <c r="I405" t="s">
        <v>1972</v>
      </c>
      <c r="J405" t="s">
        <v>1980</v>
      </c>
      <c r="K405" s="48">
        <v>43242</v>
      </c>
      <c r="L405" t="s">
        <v>1304</v>
      </c>
      <c r="P405">
        <v>55000</v>
      </c>
      <c r="Q405">
        <v>11055000</v>
      </c>
      <c r="R405">
        <v>0</v>
      </c>
      <c r="S405">
        <v>0</v>
      </c>
      <c r="T405">
        <v>17160000</v>
      </c>
      <c r="U405">
        <v>1488000</v>
      </c>
      <c r="V405">
        <v>525000</v>
      </c>
      <c r="W405">
        <v>30228000</v>
      </c>
      <c r="Y405" s="48">
        <f t="shared" si="6"/>
        <v>43607</v>
      </c>
    </row>
    <row r="406" spans="1:25">
      <c r="A406">
        <v>0</v>
      </c>
      <c r="B406" s="43" t="s">
        <v>1305</v>
      </c>
      <c r="C406" s="43" t="s">
        <v>101</v>
      </c>
      <c r="D406" s="43" t="s">
        <v>1306</v>
      </c>
      <c r="E406" s="43">
        <v>43662</v>
      </c>
      <c r="F406" s="43">
        <v>0</v>
      </c>
      <c r="G406" s="43">
        <v>32430000</v>
      </c>
      <c r="H406" s="47">
        <v>43242</v>
      </c>
      <c r="I406" t="s">
        <v>1972</v>
      </c>
      <c r="J406" t="s">
        <v>1971</v>
      </c>
      <c r="K406" s="48">
        <v>43242</v>
      </c>
      <c r="L406" t="s">
        <v>1307</v>
      </c>
      <c r="P406">
        <v>55000</v>
      </c>
      <c r="Q406">
        <v>3960000</v>
      </c>
      <c r="R406">
        <v>0</v>
      </c>
      <c r="S406">
        <v>0</v>
      </c>
      <c r="T406">
        <v>28470000</v>
      </c>
      <c r="U406">
        <v>0</v>
      </c>
      <c r="V406">
        <v>0</v>
      </c>
      <c r="W406">
        <v>32430000</v>
      </c>
      <c r="Y406" s="48">
        <f t="shared" si="6"/>
        <v>43607</v>
      </c>
    </row>
    <row r="407" spans="1:25">
      <c r="A407">
        <v>0</v>
      </c>
      <c r="B407" s="43" t="s">
        <v>1308</v>
      </c>
      <c r="C407" s="43" t="s">
        <v>101</v>
      </c>
      <c r="D407" s="43" t="s">
        <v>1309</v>
      </c>
      <c r="E407" s="43">
        <v>42957</v>
      </c>
      <c r="F407" s="43">
        <v>0</v>
      </c>
      <c r="G407" s="43">
        <v>20109350</v>
      </c>
      <c r="H407" s="47">
        <v>42468</v>
      </c>
      <c r="I407" t="s">
        <v>1987</v>
      </c>
      <c r="J407" t="s">
        <v>1980</v>
      </c>
      <c r="K407" s="48">
        <v>42468</v>
      </c>
      <c r="L407" t="s">
        <v>1310</v>
      </c>
      <c r="P407">
        <v>15000</v>
      </c>
      <c r="Q407">
        <v>18525000</v>
      </c>
      <c r="R407">
        <v>0</v>
      </c>
      <c r="S407">
        <v>0</v>
      </c>
      <c r="T407">
        <v>0</v>
      </c>
      <c r="U407">
        <v>259350</v>
      </c>
      <c r="V407">
        <v>1325000</v>
      </c>
      <c r="W407">
        <v>20109350</v>
      </c>
      <c r="Y407" s="48">
        <f t="shared" si="6"/>
        <v>42833</v>
      </c>
    </row>
    <row r="408" spans="1:25">
      <c r="A408">
        <v>0</v>
      </c>
      <c r="B408" s="43" t="s">
        <v>1311</v>
      </c>
      <c r="C408" s="43" t="s">
        <v>101</v>
      </c>
      <c r="D408" s="43" t="s">
        <v>1312</v>
      </c>
      <c r="E408" s="43">
        <v>0</v>
      </c>
      <c r="F408" s="43">
        <v>0</v>
      </c>
      <c r="G408" s="43">
        <v>0</v>
      </c>
      <c r="H408" s="47">
        <v>0</v>
      </c>
      <c r="I408">
        <v>0</v>
      </c>
      <c r="J408">
        <v>0</v>
      </c>
      <c r="K408" s="48">
        <v>0</v>
      </c>
      <c r="P408">
        <v>0</v>
      </c>
      <c r="Q408">
        <v>0</v>
      </c>
      <c r="R408">
        <v>0</v>
      </c>
      <c r="S408">
        <v>0</v>
      </c>
      <c r="T408">
        <v>0</v>
      </c>
      <c r="U408">
        <v>0</v>
      </c>
      <c r="V408">
        <v>0</v>
      </c>
      <c r="W408">
        <v>0</v>
      </c>
      <c r="Y408" s="48">
        <f t="shared" si="6"/>
        <v>365</v>
      </c>
    </row>
    <row r="409" spans="1:25">
      <c r="A409">
        <v>0</v>
      </c>
      <c r="B409" s="43" t="s">
        <v>1313</v>
      </c>
      <c r="C409" s="43" t="s">
        <v>101</v>
      </c>
      <c r="D409" s="43" t="s">
        <v>1309</v>
      </c>
      <c r="E409" s="43">
        <v>42977</v>
      </c>
      <c r="F409" s="43">
        <v>0</v>
      </c>
      <c r="G409" s="43">
        <v>282561955</v>
      </c>
      <c r="H409" s="47">
        <v>42585</v>
      </c>
      <c r="I409" t="s">
        <v>1987</v>
      </c>
      <c r="J409" t="s">
        <v>1980</v>
      </c>
      <c r="K409" s="48">
        <v>42585</v>
      </c>
      <c r="L409" t="s">
        <v>1314</v>
      </c>
      <c r="P409">
        <v>15000</v>
      </c>
      <c r="Q409">
        <v>252990000</v>
      </c>
      <c r="R409">
        <v>0</v>
      </c>
      <c r="S409">
        <v>0</v>
      </c>
      <c r="T409">
        <v>0</v>
      </c>
      <c r="U409">
        <v>14016820</v>
      </c>
      <c r="V409">
        <v>15555135</v>
      </c>
      <c r="W409">
        <v>282561955</v>
      </c>
      <c r="Y409" s="48">
        <f t="shared" si="6"/>
        <v>42950</v>
      </c>
    </row>
    <row r="410" spans="1:25">
      <c r="A410">
        <v>0</v>
      </c>
      <c r="B410" s="43" t="s">
        <v>1315</v>
      </c>
      <c r="C410" s="43" t="s">
        <v>101</v>
      </c>
      <c r="D410" s="43" t="s">
        <v>1309</v>
      </c>
      <c r="E410" s="43">
        <v>42913</v>
      </c>
      <c r="F410" s="43">
        <v>0</v>
      </c>
      <c r="G410" s="43">
        <v>430127570</v>
      </c>
      <c r="H410" s="47">
        <v>42535</v>
      </c>
      <c r="I410" t="s">
        <v>1970</v>
      </c>
      <c r="J410" t="s">
        <v>1980</v>
      </c>
      <c r="K410" s="48">
        <v>42535</v>
      </c>
      <c r="L410" t="s">
        <v>1316</v>
      </c>
      <c r="P410">
        <v>11000</v>
      </c>
      <c r="Q410">
        <v>385154000</v>
      </c>
      <c r="R410">
        <v>0</v>
      </c>
      <c r="S410">
        <v>0</v>
      </c>
      <c r="T410">
        <v>0</v>
      </c>
      <c r="U410">
        <v>22419870</v>
      </c>
      <c r="V410">
        <v>22553700</v>
      </c>
      <c r="W410">
        <v>430127570</v>
      </c>
      <c r="Y410" s="48">
        <f t="shared" si="6"/>
        <v>42900</v>
      </c>
    </row>
    <row r="411" spans="1:25">
      <c r="A411">
        <v>0</v>
      </c>
      <c r="B411" s="43" t="s">
        <v>1317</v>
      </c>
      <c r="C411" s="43" t="s">
        <v>101</v>
      </c>
      <c r="D411" s="43" t="s">
        <v>1318</v>
      </c>
      <c r="E411" s="43">
        <v>42902</v>
      </c>
      <c r="F411" s="43">
        <v>0</v>
      </c>
      <c r="G411" s="43">
        <v>422465629</v>
      </c>
      <c r="H411" s="47">
        <v>42510</v>
      </c>
      <c r="I411" t="s">
        <v>1970</v>
      </c>
      <c r="J411" t="s">
        <v>1971</v>
      </c>
      <c r="K411" s="48">
        <v>42510</v>
      </c>
      <c r="L411" t="s">
        <v>1319</v>
      </c>
      <c r="P411">
        <v>12850</v>
      </c>
      <c r="Q411">
        <v>246591500</v>
      </c>
      <c r="R411">
        <v>0</v>
      </c>
      <c r="S411">
        <v>0</v>
      </c>
      <c r="T411">
        <v>46800000</v>
      </c>
      <c r="U411">
        <v>117590751</v>
      </c>
      <c r="V411">
        <v>10481500</v>
      </c>
      <c r="W411">
        <v>421463751</v>
      </c>
      <c r="Y411" s="48">
        <f t="shared" si="6"/>
        <v>42875</v>
      </c>
    </row>
    <row r="412" spans="1:25">
      <c r="A412">
        <v>1</v>
      </c>
      <c r="B412" s="43" t="s">
        <v>1317</v>
      </c>
      <c r="C412" s="43" t="s">
        <v>101</v>
      </c>
      <c r="D412" s="43">
        <v>0</v>
      </c>
      <c r="E412" s="43">
        <v>0</v>
      </c>
      <c r="F412" s="43">
        <v>0</v>
      </c>
      <c r="G412" s="43">
        <v>0</v>
      </c>
      <c r="H412" s="47">
        <v>0</v>
      </c>
      <c r="I412">
        <v>0</v>
      </c>
      <c r="J412">
        <v>0</v>
      </c>
      <c r="K412" s="48">
        <v>0</v>
      </c>
      <c r="P412">
        <v>0</v>
      </c>
      <c r="Q412">
        <v>0</v>
      </c>
      <c r="R412">
        <v>0</v>
      </c>
      <c r="S412">
        <v>0</v>
      </c>
      <c r="T412">
        <v>0</v>
      </c>
      <c r="U412">
        <v>0</v>
      </c>
      <c r="V412">
        <v>0</v>
      </c>
      <c r="W412">
        <v>0</v>
      </c>
      <c r="Y412" s="48">
        <f t="shared" si="6"/>
        <v>365</v>
      </c>
    </row>
    <row r="413" spans="1:25">
      <c r="A413">
        <v>0</v>
      </c>
      <c r="B413" s="43" t="s">
        <v>1320</v>
      </c>
      <c r="C413" s="43" t="s">
        <v>101</v>
      </c>
      <c r="D413" s="43" t="s">
        <v>1321</v>
      </c>
      <c r="E413" s="43">
        <v>0</v>
      </c>
      <c r="F413" s="43">
        <v>0</v>
      </c>
      <c r="G413" s="43">
        <v>0</v>
      </c>
      <c r="H413" s="47">
        <v>0</v>
      </c>
      <c r="I413">
        <v>0</v>
      </c>
      <c r="J413">
        <v>0</v>
      </c>
      <c r="K413" s="48">
        <v>0</v>
      </c>
      <c r="P413">
        <v>0</v>
      </c>
      <c r="Q413">
        <v>0</v>
      </c>
      <c r="R413">
        <v>0</v>
      </c>
      <c r="S413">
        <v>0</v>
      </c>
      <c r="T413">
        <v>0</v>
      </c>
      <c r="U413">
        <v>0</v>
      </c>
      <c r="V413">
        <v>0</v>
      </c>
      <c r="W413">
        <v>0</v>
      </c>
      <c r="Y413" s="48">
        <f t="shared" si="6"/>
        <v>365</v>
      </c>
    </row>
    <row r="414" spans="1:25">
      <c r="A414">
        <v>0</v>
      </c>
      <c r="B414" s="43" t="s">
        <v>1322</v>
      </c>
      <c r="C414" s="43" t="s">
        <v>101</v>
      </c>
      <c r="D414" s="43" t="s">
        <v>1323</v>
      </c>
      <c r="E414" s="43">
        <v>42903</v>
      </c>
      <c r="F414" s="43">
        <v>0</v>
      </c>
      <c r="G414" s="43">
        <v>525517520</v>
      </c>
      <c r="H414" s="47">
        <v>42513</v>
      </c>
      <c r="I414" t="s">
        <v>1970</v>
      </c>
      <c r="J414" t="s">
        <v>1980</v>
      </c>
      <c r="K414" s="48">
        <v>42513</v>
      </c>
      <c r="L414" t="s">
        <v>1324</v>
      </c>
      <c r="P414">
        <v>13700</v>
      </c>
      <c r="Q414">
        <v>295413100</v>
      </c>
      <c r="R414">
        <v>0</v>
      </c>
      <c r="S414">
        <v>0</v>
      </c>
      <c r="T414">
        <v>71868000</v>
      </c>
      <c r="U414">
        <v>22469420</v>
      </c>
      <c r="V414">
        <v>135767000</v>
      </c>
      <c r="W414">
        <v>525517520</v>
      </c>
      <c r="Y414" s="48">
        <f t="shared" si="6"/>
        <v>42878</v>
      </c>
    </row>
    <row r="415" spans="1:25">
      <c r="A415">
        <v>0</v>
      </c>
      <c r="B415" s="43" t="s">
        <v>1325</v>
      </c>
      <c r="C415" s="43" t="s">
        <v>101</v>
      </c>
      <c r="D415" s="43" t="s">
        <v>1321</v>
      </c>
      <c r="E415" s="43">
        <v>42901</v>
      </c>
      <c r="F415" s="43">
        <v>0</v>
      </c>
      <c r="G415" s="43">
        <v>177283196</v>
      </c>
      <c r="H415" s="47">
        <v>42496</v>
      </c>
      <c r="I415" t="s">
        <v>1970</v>
      </c>
      <c r="J415">
        <v>0</v>
      </c>
      <c r="K415" s="48">
        <v>42496</v>
      </c>
      <c r="L415" t="s">
        <v>1326</v>
      </c>
      <c r="P415">
        <v>11000</v>
      </c>
      <c r="Q415">
        <v>145937000</v>
      </c>
      <c r="R415">
        <v>0</v>
      </c>
      <c r="S415">
        <v>0</v>
      </c>
      <c r="T415">
        <v>0</v>
      </c>
      <c r="U415">
        <v>17774916</v>
      </c>
      <c r="V415">
        <v>13571280</v>
      </c>
      <c r="W415">
        <v>177283196</v>
      </c>
      <c r="Y415" s="48">
        <f t="shared" si="6"/>
        <v>42861</v>
      </c>
    </row>
    <row r="416" spans="1:25">
      <c r="A416">
        <v>0</v>
      </c>
      <c r="B416" s="43" t="s">
        <v>1327</v>
      </c>
      <c r="C416" s="43" t="s">
        <v>101</v>
      </c>
      <c r="D416" s="43" t="s">
        <v>1328</v>
      </c>
      <c r="E416" s="43">
        <v>42929</v>
      </c>
      <c r="F416" s="43">
        <v>0</v>
      </c>
      <c r="G416" s="43">
        <v>193207993</v>
      </c>
      <c r="H416" s="47">
        <v>42559</v>
      </c>
      <c r="I416" t="s">
        <v>1970</v>
      </c>
      <c r="J416" t="s">
        <v>1980</v>
      </c>
      <c r="K416" s="48">
        <v>42559</v>
      </c>
      <c r="L416" t="s">
        <v>1329</v>
      </c>
      <c r="P416">
        <v>5000</v>
      </c>
      <c r="Q416">
        <v>130845000</v>
      </c>
      <c r="R416">
        <v>0</v>
      </c>
      <c r="S416">
        <v>0</v>
      </c>
      <c r="T416">
        <v>0</v>
      </c>
      <c r="U416">
        <v>29583210</v>
      </c>
      <c r="V416">
        <v>32779783</v>
      </c>
      <c r="W416">
        <v>193207993</v>
      </c>
      <c r="Y416" s="48">
        <f t="shared" si="6"/>
        <v>42924</v>
      </c>
    </row>
    <row r="417" spans="1:25">
      <c r="A417">
        <v>0</v>
      </c>
      <c r="B417" s="43" t="s">
        <v>1330</v>
      </c>
      <c r="C417" s="43" t="s">
        <v>101</v>
      </c>
      <c r="D417" s="43" t="s">
        <v>1331</v>
      </c>
      <c r="E417" s="43">
        <v>42901</v>
      </c>
      <c r="F417" s="43">
        <v>0</v>
      </c>
      <c r="G417" s="43">
        <v>461273755</v>
      </c>
      <c r="H417" s="47">
        <v>42333</v>
      </c>
      <c r="I417" t="s">
        <v>1970</v>
      </c>
      <c r="J417" t="s">
        <v>1971</v>
      </c>
      <c r="K417" s="48">
        <v>42333</v>
      </c>
      <c r="L417" t="s">
        <v>1332</v>
      </c>
      <c r="P417">
        <v>4680</v>
      </c>
      <c r="Q417">
        <v>337835160</v>
      </c>
      <c r="R417">
        <v>0</v>
      </c>
      <c r="S417">
        <v>0</v>
      </c>
      <c r="T417">
        <v>0</v>
      </c>
      <c r="U417">
        <v>80700500</v>
      </c>
      <c r="V417">
        <v>42738095</v>
      </c>
      <c r="W417">
        <v>461273755</v>
      </c>
      <c r="Y417" s="48">
        <f t="shared" si="6"/>
        <v>42698</v>
      </c>
    </row>
    <row r="418" spans="1:25">
      <c r="A418">
        <v>1</v>
      </c>
      <c r="B418" s="43" t="s">
        <v>1330</v>
      </c>
      <c r="C418" s="43" t="s">
        <v>101</v>
      </c>
      <c r="D418" s="43">
        <v>0</v>
      </c>
      <c r="E418" s="43">
        <v>0</v>
      </c>
      <c r="F418" s="43">
        <v>0</v>
      </c>
      <c r="G418" s="43">
        <v>0</v>
      </c>
      <c r="H418" s="47">
        <v>0</v>
      </c>
      <c r="I418">
        <v>0</v>
      </c>
      <c r="J418">
        <v>0</v>
      </c>
      <c r="K418" s="48">
        <v>0</v>
      </c>
      <c r="P418">
        <v>0</v>
      </c>
      <c r="Q418">
        <v>0</v>
      </c>
      <c r="R418">
        <v>0</v>
      </c>
      <c r="S418">
        <v>0</v>
      </c>
      <c r="T418">
        <v>0</v>
      </c>
      <c r="U418">
        <v>0</v>
      </c>
      <c r="V418">
        <v>0</v>
      </c>
      <c r="W418">
        <v>0</v>
      </c>
      <c r="Y418" s="48">
        <f t="shared" si="6"/>
        <v>365</v>
      </c>
    </row>
    <row r="419" spans="1:25">
      <c r="A419">
        <v>0</v>
      </c>
      <c r="B419" s="43" t="s">
        <v>1333</v>
      </c>
      <c r="C419" s="43" t="s">
        <v>101</v>
      </c>
      <c r="D419" s="43" t="s">
        <v>1331</v>
      </c>
      <c r="E419" s="43">
        <v>43426</v>
      </c>
      <c r="F419" s="43">
        <v>0</v>
      </c>
      <c r="G419" s="43">
        <v>289924768</v>
      </c>
      <c r="H419" s="47">
        <v>42857</v>
      </c>
      <c r="I419" t="s">
        <v>1970</v>
      </c>
      <c r="J419" t="s">
        <v>1971</v>
      </c>
      <c r="K419" s="48">
        <v>42857</v>
      </c>
      <c r="L419" t="s">
        <v>1334</v>
      </c>
      <c r="P419">
        <v>6000</v>
      </c>
      <c r="Q419">
        <v>103350000</v>
      </c>
      <c r="R419">
        <v>6000</v>
      </c>
      <c r="S419">
        <v>114012000</v>
      </c>
      <c r="T419">
        <v>0</v>
      </c>
      <c r="U419">
        <v>38551840</v>
      </c>
      <c r="V419">
        <v>34010928</v>
      </c>
      <c r="W419">
        <v>289924768</v>
      </c>
      <c r="Y419" s="48">
        <f t="shared" si="6"/>
        <v>43222</v>
      </c>
    </row>
    <row r="420" spans="1:25">
      <c r="A420">
        <v>0</v>
      </c>
      <c r="B420" s="43" t="s">
        <v>1335</v>
      </c>
      <c r="C420" s="43" t="s">
        <v>101</v>
      </c>
      <c r="D420" s="43" t="s">
        <v>1336</v>
      </c>
      <c r="E420" s="43">
        <v>43182</v>
      </c>
      <c r="F420" s="43">
        <v>0</v>
      </c>
      <c r="G420" s="43">
        <v>61883209</v>
      </c>
      <c r="H420" s="47">
        <v>42760</v>
      </c>
      <c r="I420" t="s">
        <v>1970</v>
      </c>
      <c r="J420" t="s">
        <v>1971</v>
      </c>
      <c r="K420" s="48">
        <v>42760</v>
      </c>
      <c r="L420" t="s">
        <v>1337</v>
      </c>
      <c r="P420">
        <v>6000</v>
      </c>
      <c r="Q420">
        <v>43986000</v>
      </c>
      <c r="R420">
        <v>0</v>
      </c>
      <c r="S420">
        <v>0</v>
      </c>
      <c r="T420">
        <v>0</v>
      </c>
      <c r="U420">
        <v>10964146</v>
      </c>
      <c r="V420">
        <v>6933063</v>
      </c>
      <c r="W420">
        <v>61883209</v>
      </c>
      <c r="Y420" s="48">
        <f t="shared" si="6"/>
        <v>43125</v>
      </c>
    </row>
    <row r="421" spans="1:25">
      <c r="A421">
        <v>0</v>
      </c>
      <c r="B421" s="43" t="s">
        <v>165</v>
      </c>
      <c r="C421" s="43" t="s">
        <v>101</v>
      </c>
      <c r="D421" s="43" t="s">
        <v>1338</v>
      </c>
      <c r="E421" s="43">
        <v>43000</v>
      </c>
      <c r="F421" s="43">
        <v>0</v>
      </c>
      <c r="G421" s="43">
        <v>158715614</v>
      </c>
      <c r="H421" s="47">
        <v>42627</v>
      </c>
      <c r="I421" t="s">
        <v>1970</v>
      </c>
      <c r="J421" t="s">
        <v>1971</v>
      </c>
      <c r="K421" s="48">
        <v>42627</v>
      </c>
      <c r="L421" t="s">
        <v>1339</v>
      </c>
      <c r="P421">
        <v>5593.12</v>
      </c>
      <c r="Q421">
        <v>115895000</v>
      </c>
      <c r="R421">
        <v>0</v>
      </c>
      <c r="S421">
        <v>0</v>
      </c>
      <c r="T421">
        <v>0</v>
      </c>
      <c r="U421">
        <v>33541788</v>
      </c>
      <c r="V421">
        <v>9278826</v>
      </c>
      <c r="W421">
        <v>158715614</v>
      </c>
      <c r="Y421" s="48">
        <f t="shared" si="6"/>
        <v>42992</v>
      </c>
    </row>
    <row r="422" spans="1:25">
      <c r="A422">
        <v>1</v>
      </c>
      <c r="B422" s="43" t="s">
        <v>165</v>
      </c>
      <c r="C422" s="43" t="s">
        <v>101</v>
      </c>
      <c r="D422" s="43">
        <v>0</v>
      </c>
      <c r="E422" s="43">
        <v>0</v>
      </c>
      <c r="F422" s="43">
        <v>0</v>
      </c>
      <c r="G422" s="43">
        <v>0</v>
      </c>
      <c r="H422" s="47">
        <v>0</v>
      </c>
      <c r="I422">
        <v>0</v>
      </c>
      <c r="J422">
        <v>0</v>
      </c>
      <c r="K422" s="48">
        <v>0</v>
      </c>
      <c r="P422">
        <v>0</v>
      </c>
      <c r="Q422">
        <v>0</v>
      </c>
      <c r="R422">
        <v>0</v>
      </c>
      <c r="S422">
        <v>0</v>
      </c>
      <c r="T422">
        <v>0</v>
      </c>
      <c r="U422">
        <v>0</v>
      </c>
      <c r="V422">
        <v>0</v>
      </c>
      <c r="W422">
        <v>0</v>
      </c>
      <c r="Y422" s="48">
        <f t="shared" si="6"/>
        <v>365</v>
      </c>
    </row>
    <row r="423" spans="1:25">
      <c r="A423">
        <v>1</v>
      </c>
      <c r="B423" s="43" t="s">
        <v>165</v>
      </c>
      <c r="C423" s="43" t="s">
        <v>101</v>
      </c>
      <c r="D423" s="43">
        <v>0</v>
      </c>
      <c r="E423" s="43">
        <v>0</v>
      </c>
      <c r="F423" s="43">
        <v>0</v>
      </c>
      <c r="G423" s="43">
        <v>0</v>
      </c>
      <c r="H423" s="47">
        <v>0</v>
      </c>
      <c r="I423">
        <v>0</v>
      </c>
      <c r="J423">
        <v>0</v>
      </c>
      <c r="K423" s="48">
        <v>0</v>
      </c>
      <c r="P423">
        <v>0</v>
      </c>
      <c r="Q423">
        <v>0</v>
      </c>
      <c r="R423">
        <v>0</v>
      </c>
      <c r="S423">
        <v>0</v>
      </c>
      <c r="T423">
        <v>0</v>
      </c>
      <c r="U423">
        <v>0</v>
      </c>
      <c r="V423">
        <v>0</v>
      </c>
      <c r="W423">
        <v>0</v>
      </c>
      <c r="Y423" s="48">
        <f t="shared" si="6"/>
        <v>365</v>
      </c>
    </row>
    <row r="424" spans="1:25">
      <c r="A424">
        <v>0</v>
      </c>
      <c r="B424" s="43" t="s">
        <v>1340</v>
      </c>
      <c r="C424" s="43" t="s">
        <v>101</v>
      </c>
      <c r="D424" s="43" t="s">
        <v>1341</v>
      </c>
      <c r="E424" s="43">
        <v>42929</v>
      </c>
      <c r="F424" s="43">
        <v>0</v>
      </c>
      <c r="G424" s="43">
        <v>44262851</v>
      </c>
      <c r="H424" s="47">
        <v>42510</v>
      </c>
      <c r="I424" t="s">
        <v>1970</v>
      </c>
      <c r="J424" t="s">
        <v>1980</v>
      </c>
      <c r="K424" s="48">
        <v>42510</v>
      </c>
      <c r="L424" t="s">
        <v>1342</v>
      </c>
      <c r="P424">
        <v>6000</v>
      </c>
      <c r="Q424">
        <v>36294000</v>
      </c>
      <c r="R424">
        <v>0</v>
      </c>
      <c r="S424">
        <v>0</v>
      </c>
      <c r="T424">
        <v>0</v>
      </c>
      <c r="U424">
        <v>6260351</v>
      </c>
      <c r="V424">
        <v>1708500</v>
      </c>
      <c r="W424">
        <v>44262851</v>
      </c>
      <c r="Y424" s="48">
        <f t="shared" si="6"/>
        <v>42875</v>
      </c>
    </row>
    <row r="425" spans="1:25">
      <c r="A425">
        <v>0</v>
      </c>
      <c r="B425" s="43" t="s">
        <v>159</v>
      </c>
      <c r="C425" s="43" t="s">
        <v>101</v>
      </c>
      <c r="D425" s="43" t="s">
        <v>1343</v>
      </c>
      <c r="E425" s="43">
        <v>43893</v>
      </c>
      <c r="F425" s="43">
        <v>0</v>
      </c>
      <c r="G425" s="43">
        <v>335052014</v>
      </c>
      <c r="H425" s="47">
        <v>43264</v>
      </c>
      <c r="I425" t="s">
        <v>1972</v>
      </c>
      <c r="J425" t="s">
        <v>1971</v>
      </c>
      <c r="K425" s="48">
        <v>43264</v>
      </c>
      <c r="L425" t="s">
        <v>1344</v>
      </c>
      <c r="P425">
        <v>65000</v>
      </c>
      <c r="Q425">
        <v>263705000</v>
      </c>
      <c r="R425">
        <v>0</v>
      </c>
      <c r="S425">
        <v>0</v>
      </c>
      <c r="T425">
        <v>0</v>
      </c>
      <c r="U425">
        <v>1858489</v>
      </c>
      <c r="V425">
        <v>0</v>
      </c>
      <c r="W425">
        <v>265563489</v>
      </c>
      <c r="Y425" s="48">
        <f t="shared" si="6"/>
        <v>43629</v>
      </c>
    </row>
    <row r="426" spans="1:25">
      <c r="A426">
        <v>0</v>
      </c>
      <c r="B426" s="43" t="s">
        <v>1345</v>
      </c>
      <c r="C426" s="43" t="s">
        <v>101</v>
      </c>
      <c r="D426" s="43" t="s">
        <v>1346</v>
      </c>
      <c r="E426" s="43">
        <v>43182</v>
      </c>
      <c r="F426" s="43">
        <v>0</v>
      </c>
      <c r="G426" s="43">
        <v>67889000</v>
      </c>
      <c r="H426" s="47">
        <v>42767</v>
      </c>
      <c r="I426" t="s">
        <v>1972</v>
      </c>
      <c r="J426" t="s">
        <v>1971</v>
      </c>
      <c r="K426" s="48">
        <v>42767</v>
      </c>
      <c r="L426" t="s">
        <v>1347</v>
      </c>
      <c r="P426">
        <v>61000</v>
      </c>
      <c r="Q426">
        <v>61549000</v>
      </c>
      <c r="R426">
        <v>0</v>
      </c>
      <c r="S426">
        <v>0</v>
      </c>
      <c r="T426">
        <v>0</v>
      </c>
      <c r="U426">
        <v>580000</v>
      </c>
      <c r="V426">
        <v>5760000</v>
      </c>
      <c r="W426">
        <v>67889000</v>
      </c>
      <c r="Y426" s="48">
        <f t="shared" si="6"/>
        <v>43132</v>
      </c>
    </row>
    <row r="427" spans="1:25">
      <c r="A427">
        <v>0</v>
      </c>
      <c r="B427" s="43" t="s">
        <v>1348</v>
      </c>
      <c r="C427" s="43" t="s">
        <v>101</v>
      </c>
      <c r="D427" s="43" t="s">
        <v>1349</v>
      </c>
      <c r="E427" s="43">
        <v>43718</v>
      </c>
      <c r="F427" s="43">
        <v>0</v>
      </c>
      <c r="G427" s="43">
        <v>32962085</v>
      </c>
      <c r="H427" s="47">
        <v>43264</v>
      </c>
      <c r="I427" t="s">
        <v>1972</v>
      </c>
      <c r="J427" t="s">
        <v>1971</v>
      </c>
      <c r="K427" s="48">
        <v>43264</v>
      </c>
      <c r="L427" t="s">
        <v>1350</v>
      </c>
      <c r="P427">
        <v>65000</v>
      </c>
      <c r="Q427">
        <v>23920000</v>
      </c>
      <c r="R427">
        <v>0</v>
      </c>
      <c r="S427">
        <v>0</v>
      </c>
      <c r="T427">
        <v>0</v>
      </c>
      <c r="U427">
        <v>4678455</v>
      </c>
      <c r="V427">
        <v>4363630</v>
      </c>
      <c r="W427">
        <v>32962085</v>
      </c>
      <c r="Y427" s="48">
        <f t="shared" si="6"/>
        <v>43629</v>
      </c>
    </row>
    <row r="428" spans="1:25">
      <c r="A428">
        <v>0</v>
      </c>
      <c r="B428" s="43" t="s">
        <v>1351</v>
      </c>
      <c r="C428" s="43" t="s">
        <v>101</v>
      </c>
      <c r="D428" s="43" t="s">
        <v>1352</v>
      </c>
      <c r="E428" s="43">
        <v>43718</v>
      </c>
      <c r="F428" s="43">
        <v>0</v>
      </c>
      <c r="G428" s="43">
        <v>39594816</v>
      </c>
      <c r="H428" s="47">
        <v>43264</v>
      </c>
      <c r="I428" t="s">
        <v>1970</v>
      </c>
      <c r="J428" t="s">
        <v>1971</v>
      </c>
      <c r="K428" s="48">
        <v>43264</v>
      </c>
      <c r="L428" t="s">
        <v>1353</v>
      </c>
      <c r="P428">
        <v>65000</v>
      </c>
      <c r="Q428">
        <v>32760000</v>
      </c>
      <c r="R428">
        <v>0</v>
      </c>
      <c r="S428">
        <v>0</v>
      </c>
      <c r="T428">
        <v>0</v>
      </c>
      <c r="U428">
        <v>768810</v>
      </c>
      <c r="V428">
        <v>6066006</v>
      </c>
      <c r="W428">
        <v>39594816</v>
      </c>
      <c r="Y428" s="48">
        <f t="shared" si="6"/>
        <v>43629</v>
      </c>
    </row>
    <row r="429" spans="1:25">
      <c r="A429">
        <v>0</v>
      </c>
      <c r="B429" s="43" t="s">
        <v>1354</v>
      </c>
      <c r="C429" s="43" t="s">
        <v>101</v>
      </c>
      <c r="D429" s="43" t="s">
        <v>1355</v>
      </c>
      <c r="E429" s="43">
        <v>43235</v>
      </c>
      <c r="F429" s="43">
        <v>0</v>
      </c>
      <c r="G429" s="43">
        <v>80402000</v>
      </c>
      <c r="H429" s="47">
        <v>42767</v>
      </c>
      <c r="I429" t="s">
        <v>1970</v>
      </c>
      <c r="J429" t="s">
        <v>1971</v>
      </c>
      <c r="K429" s="48">
        <v>42767</v>
      </c>
      <c r="L429" t="s">
        <v>1356</v>
      </c>
      <c r="P429">
        <v>61000</v>
      </c>
      <c r="Q429">
        <v>30012000</v>
      </c>
      <c r="R429">
        <v>61000</v>
      </c>
      <c r="S429">
        <v>45140000</v>
      </c>
      <c r="T429">
        <v>0</v>
      </c>
      <c r="U429">
        <v>580000</v>
      </c>
      <c r="V429">
        <v>4670000</v>
      </c>
      <c r="W429">
        <v>80402000</v>
      </c>
      <c r="Y429" s="48">
        <f t="shared" si="6"/>
        <v>43132</v>
      </c>
    </row>
    <row r="430" spans="1:25">
      <c r="A430">
        <v>0</v>
      </c>
      <c r="B430" s="43" t="s">
        <v>163</v>
      </c>
      <c r="C430" s="43" t="s">
        <v>101</v>
      </c>
      <c r="D430" s="43" t="s">
        <v>1357</v>
      </c>
      <c r="E430" s="43">
        <v>43767</v>
      </c>
      <c r="F430" s="43">
        <v>0</v>
      </c>
      <c r="G430" s="43">
        <v>476984976.99999839</v>
      </c>
      <c r="H430" s="47">
        <v>43277</v>
      </c>
      <c r="I430" t="s">
        <v>1972</v>
      </c>
      <c r="J430" t="s">
        <v>1971</v>
      </c>
      <c r="K430" s="48">
        <v>43277</v>
      </c>
      <c r="L430" t="s">
        <v>1358</v>
      </c>
      <c r="P430">
        <v>11266.8417165832</v>
      </c>
      <c r="Q430">
        <v>411926999.99999839</v>
      </c>
      <c r="R430">
        <v>0</v>
      </c>
      <c r="S430">
        <v>0</v>
      </c>
      <c r="T430">
        <v>0</v>
      </c>
      <c r="U430">
        <v>43675164</v>
      </c>
      <c r="V430">
        <v>19601885</v>
      </c>
      <c r="W430">
        <v>475204048.99999839</v>
      </c>
      <c r="Y430" s="48">
        <f t="shared" si="6"/>
        <v>43642</v>
      </c>
    </row>
    <row r="431" spans="1:25">
      <c r="A431">
        <v>1</v>
      </c>
      <c r="B431" s="43" t="s">
        <v>163</v>
      </c>
      <c r="C431" s="43" t="s">
        <v>101</v>
      </c>
      <c r="D431" s="43">
        <v>0</v>
      </c>
      <c r="E431" s="43">
        <v>0</v>
      </c>
      <c r="F431" s="43">
        <v>0</v>
      </c>
      <c r="G431" s="43">
        <v>0</v>
      </c>
      <c r="H431" s="47">
        <v>0</v>
      </c>
      <c r="I431">
        <v>0</v>
      </c>
      <c r="J431">
        <v>0</v>
      </c>
      <c r="K431" s="48">
        <v>0</v>
      </c>
      <c r="P431">
        <v>0</v>
      </c>
      <c r="Q431">
        <v>0</v>
      </c>
      <c r="R431">
        <v>0</v>
      </c>
      <c r="S431">
        <v>0</v>
      </c>
      <c r="T431">
        <v>0</v>
      </c>
      <c r="U431">
        <v>0</v>
      </c>
      <c r="V431">
        <v>0</v>
      </c>
      <c r="W431">
        <v>0</v>
      </c>
      <c r="Y431" s="48">
        <f t="shared" si="6"/>
        <v>365</v>
      </c>
    </row>
    <row r="432" spans="1:25">
      <c r="A432">
        <v>1</v>
      </c>
      <c r="B432" s="43" t="s">
        <v>163</v>
      </c>
      <c r="C432" s="43" t="s">
        <v>101</v>
      </c>
      <c r="D432" s="43">
        <v>0</v>
      </c>
      <c r="E432" s="43">
        <v>0</v>
      </c>
      <c r="F432" s="43">
        <v>0</v>
      </c>
      <c r="G432" s="43">
        <v>0</v>
      </c>
      <c r="H432" s="47">
        <v>0</v>
      </c>
      <c r="I432">
        <v>0</v>
      </c>
      <c r="J432">
        <v>0</v>
      </c>
      <c r="K432" s="48">
        <v>0</v>
      </c>
      <c r="P432">
        <v>0</v>
      </c>
      <c r="Q432">
        <v>0</v>
      </c>
      <c r="R432">
        <v>0</v>
      </c>
      <c r="S432">
        <v>0</v>
      </c>
      <c r="T432">
        <v>0</v>
      </c>
      <c r="U432">
        <v>0</v>
      </c>
      <c r="V432">
        <v>0</v>
      </c>
      <c r="W432">
        <v>0</v>
      </c>
      <c r="Y432" s="48">
        <f t="shared" si="6"/>
        <v>365</v>
      </c>
    </row>
    <row r="433" spans="1:25">
      <c r="A433">
        <v>1</v>
      </c>
      <c r="B433" s="43" t="s">
        <v>163</v>
      </c>
      <c r="C433" s="43" t="s">
        <v>101</v>
      </c>
      <c r="D433" s="43">
        <v>0</v>
      </c>
      <c r="E433" s="43">
        <v>0</v>
      </c>
      <c r="F433" s="43">
        <v>0</v>
      </c>
      <c r="G433" s="43">
        <v>0</v>
      </c>
      <c r="H433" s="47">
        <v>0</v>
      </c>
      <c r="I433">
        <v>0</v>
      </c>
      <c r="J433">
        <v>0</v>
      </c>
      <c r="K433" s="48">
        <v>0</v>
      </c>
      <c r="P433">
        <v>0</v>
      </c>
      <c r="Q433">
        <v>0</v>
      </c>
      <c r="R433">
        <v>0</v>
      </c>
      <c r="S433">
        <v>0</v>
      </c>
      <c r="T433">
        <v>0</v>
      </c>
      <c r="U433">
        <v>0</v>
      </c>
      <c r="V433">
        <v>0</v>
      </c>
      <c r="W433">
        <v>0</v>
      </c>
      <c r="Y433" s="48">
        <f t="shared" si="6"/>
        <v>365</v>
      </c>
    </row>
    <row r="434" spans="1:25">
      <c r="A434">
        <v>0</v>
      </c>
      <c r="B434" s="43" t="s">
        <v>1359</v>
      </c>
      <c r="C434" s="43" t="s">
        <v>101</v>
      </c>
      <c r="D434" s="43" t="s">
        <v>1360</v>
      </c>
      <c r="E434" s="43">
        <v>42902</v>
      </c>
      <c r="F434" s="43">
        <v>0</v>
      </c>
      <c r="G434" s="43">
        <v>66696354</v>
      </c>
      <c r="H434" s="47">
        <v>42524</v>
      </c>
      <c r="I434" t="s">
        <v>1970</v>
      </c>
      <c r="J434" t="s">
        <v>1976</v>
      </c>
      <c r="K434" s="48">
        <v>42524</v>
      </c>
      <c r="L434" t="s">
        <v>1361</v>
      </c>
      <c r="P434">
        <v>7000</v>
      </c>
      <c r="Q434">
        <v>47054000</v>
      </c>
      <c r="R434">
        <v>0</v>
      </c>
      <c r="S434">
        <v>0</v>
      </c>
      <c r="T434">
        <v>0</v>
      </c>
      <c r="U434">
        <v>12137524</v>
      </c>
      <c r="V434">
        <v>7504830</v>
      </c>
      <c r="W434">
        <v>66696354</v>
      </c>
      <c r="Y434" s="48">
        <f t="shared" si="6"/>
        <v>42889</v>
      </c>
    </row>
    <row r="435" spans="1:25">
      <c r="A435">
        <v>0</v>
      </c>
      <c r="B435" s="43" t="s">
        <v>161</v>
      </c>
      <c r="C435" s="43" t="s">
        <v>101</v>
      </c>
      <c r="D435" s="43" t="s">
        <v>1362</v>
      </c>
      <c r="E435" s="43">
        <v>42902</v>
      </c>
      <c r="F435" s="43">
        <v>0</v>
      </c>
      <c r="G435" s="43">
        <v>877132720</v>
      </c>
      <c r="H435" s="47">
        <v>42494</v>
      </c>
      <c r="I435" t="s">
        <v>1970</v>
      </c>
      <c r="J435" t="s">
        <v>1971</v>
      </c>
      <c r="K435" s="48">
        <v>42494</v>
      </c>
      <c r="L435" t="s">
        <v>1363</v>
      </c>
      <c r="P435">
        <v>5175</v>
      </c>
      <c r="Q435">
        <v>641746575</v>
      </c>
      <c r="R435">
        <v>5175</v>
      </c>
      <c r="S435">
        <v>895275</v>
      </c>
      <c r="T435">
        <v>0</v>
      </c>
      <c r="U435">
        <v>109060070</v>
      </c>
      <c r="V435">
        <v>125430800</v>
      </c>
      <c r="W435">
        <v>877132720</v>
      </c>
      <c r="Y435" s="48">
        <f t="shared" si="6"/>
        <v>42859</v>
      </c>
    </row>
    <row r="436" spans="1:25">
      <c r="A436">
        <v>1</v>
      </c>
      <c r="B436" s="43" t="s">
        <v>161</v>
      </c>
      <c r="C436" s="43" t="s">
        <v>101</v>
      </c>
      <c r="D436" s="43">
        <v>0</v>
      </c>
      <c r="E436" s="43">
        <v>0</v>
      </c>
      <c r="F436" s="43">
        <v>0</v>
      </c>
      <c r="G436" s="43">
        <v>0</v>
      </c>
      <c r="H436" s="47">
        <v>0</v>
      </c>
      <c r="I436">
        <v>0</v>
      </c>
      <c r="J436">
        <v>0</v>
      </c>
      <c r="K436" s="48">
        <v>0</v>
      </c>
      <c r="P436">
        <v>0</v>
      </c>
      <c r="Q436">
        <v>0</v>
      </c>
      <c r="R436">
        <v>0</v>
      </c>
      <c r="S436">
        <v>0</v>
      </c>
      <c r="T436">
        <v>0</v>
      </c>
      <c r="U436">
        <v>0</v>
      </c>
      <c r="V436">
        <v>0</v>
      </c>
      <c r="W436">
        <v>0</v>
      </c>
      <c r="Y436" s="48">
        <f t="shared" si="6"/>
        <v>365</v>
      </c>
    </row>
    <row r="437" spans="1:25">
      <c r="A437">
        <v>0</v>
      </c>
      <c r="B437" s="43" t="s">
        <v>127</v>
      </c>
      <c r="C437" s="43" t="s">
        <v>101</v>
      </c>
      <c r="D437" s="43" t="s">
        <v>1364</v>
      </c>
      <c r="E437" s="43">
        <v>43921</v>
      </c>
      <c r="F437" s="43">
        <v>0</v>
      </c>
      <c r="G437" s="43">
        <v>1149420573</v>
      </c>
      <c r="H437" s="47">
        <v>43502</v>
      </c>
      <c r="I437" t="s">
        <v>1970</v>
      </c>
      <c r="J437" t="s">
        <v>1971</v>
      </c>
      <c r="K437" s="48">
        <v>43502</v>
      </c>
      <c r="L437" t="s">
        <v>1365</v>
      </c>
      <c r="P437">
        <v>8046.0635359116004</v>
      </c>
      <c r="Q437">
        <v>31749766.712707177</v>
      </c>
      <c r="R437">
        <v>8046.0635359116004</v>
      </c>
      <c r="S437">
        <v>3202333.2872928171</v>
      </c>
      <c r="T437">
        <v>1020603700</v>
      </c>
      <c r="U437">
        <v>29716824</v>
      </c>
      <c r="V437">
        <v>64147949</v>
      </c>
      <c r="W437">
        <v>1149420573</v>
      </c>
      <c r="Y437" s="48">
        <f t="shared" si="6"/>
        <v>43867</v>
      </c>
    </row>
    <row r="438" spans="1:25">
      <c r="A438">
        <v>0</v>
      </c>
      <c r="B438" s="43" t="s">
        <v>1366</v>
      </c>
      <c r="C438" s="43" t="s">
        <v>101</v>
      </c>
      <c r="D438" s="43" t="s">
        <v>1367</v>
      </c>
      <c r="E438" s="43">
        <v>42902</v>
      </c>
      <c r="F438" s="43">
        <v>0</v>
      </c>
      <c r="G438" s="43">
        <v>166889300</v>
      </c>
      <c r="H438" s="47">
        <v>42524</v>
      </c>
      <c r="I438" t="s">
        <v>1970</v>
      </c>
      <c r="J438" t="s">
        <v>1971</v>
      </c>
      <c r="K438" s="48">
        <v>42524</v>
      </c>
      <c r="L438" t="s">
        <v>1368</v>
      </c>
      <c r="P438">
        <v>5200</v>
      </c>
      <c r="Q438">
        <v>106059200</v>
      </c>
      <c r="R438">
        <v>5200</v>
      </c>
      <c r="S438">
        <v>691600</v>
      </c>
      <c r="T438">
        <v>0</v>
      </c>
      <c r="U438">
        <v>43388000</v>
      </c>
      <c r="V438">
        <v>16750500</v>
      </c>
      <c r="W438">
        <v>166889300</v>
      </c>
      <c r="Y438" s="48">
        <f t="shared" si="6"/>
        <v>42889</v>
      </c>
    </row>
    <row r="439" spans="1:25">
      <c r="A439">
        <v>0</v>
      </c>
      <c r="B439" s="43" t="s">
        <v>1369</v>
      </c>
      <c r="C439" s="43" t="s">
        <v>101</v>
      </c>
      <c r="D439" s="43" t="s">
        <v>1370</v>
      </c>
      <c r="E439" s="43">
        <v>0</v>
      </c>
      <c r="F439" s="43">
        <v>0</v>
      </c>
      <c r="G439" s="43">
        <v>0</v>
      </c>
      <c r="H439" s="47">
        <v>0</v>
      </c>
      <c r="I439">
        <v>0</v>
      </c>
      <c r="J439">
        <v>0</v>
      </c>
      <c r="K439" s="48">
        <v>0</v>
      </c>
      <c r="P439">
        <v>0</v>
      </c>
      <c r="Q439">
        <v>0</v>
      </c>
      <c r="R439">
        <v>0</v>
      </c>
      <c r="S439">
        <v>0</v>
      </c>
      <c r="T439">
        <v>0</v>
      </c>
      <c r="U439">
        <v>0</v>
      </c>
      <c r="V439">
        <v>0</v>
      </c>
      <c r="W439">
        <v>0</v>
      </c>
      <c r="Y439" s="48">
        <f t="shared" si="6"/>
        <v>365</v>
      </c>
    </row>
    <row r="440" spans="1:25">
      <c r="A440">
        <v>0</v>
      </c>
      <c r="B440" s="43" t="s">
        <v>135</v>
      </c>
      <c r="C440" s="43" t="s">
        <v>101</v>
      </c>
      <c r="D440" s="43" t="s">
        <v>1214</v>
      </c>
      <c r="E440" s="43">
        <v>43998</v>
      </c>
      <c r="F440" s="43">
        <v>0</v>
      </c>
      <c r="G440" s="43">
        <v>0</v>
      </c>
      <c r="H440" s="47">
        <v>43613</v>
      </c>
      <c r="I440" t="s">
        <v>1982</v>
      </c>
      <c r="J440" t="s">
        <v>1983</v>
      </c>
      <c r="K440" s="48">
        <v>43613</v>
      </c>
      <c r="L440">
        <v>22763637</v>
      </c>
      <c r="P440">
        <v>26000</v>
      </c>
      <c r="Q440">
        <v>19708000</v>
      </c>
      <c r="R440">
        <v>0</v>
      </c>
      <c r="S440">
        <v>0</v>
      </c>
      <c r="T440">
        <v>0</v>
      </c>
      <c r="U440">
        <v>0</v>
      </c>
      <c r="V440">
        <v>3055637</v>
      </c>
      <c r="W440">
        <v>22763637</v>
      </c>
      <c r="Y440" s="48">
        <f t="shared" si="6"/>
        <v>43978</v>
      </c>
    </row>
    <row r="441" spans="1:25">
      <c r="A441">
        <v>0</v>
      </c>
      <c r="B441" s="43" t="s">
        <v>1371</v>
      </c>
      <c r="C441" s="43" t="s">
        <v>101</v>
      </c>
      <c r="D441" s="43" t="s">
        <v>1372</v>
      </c>
      <c r="E441" s="43">
        <v>42893</v>
      </c>
      <c r="F441" s="43">
        <v>0</v>
      </c>
      <c r="G441" s="43">
        <v>325855719</v>
      </c>
      <c r="H441" s="47">
        <v>42489</v>
      </c>
      <c r="I441" t="s">
        <v>1970</v>
      </c>
      <c r="J441" t="s">
        <v>1980</v>
      </c>
      <c r="K441" s="48">
        <v>42489</v>
      </c>
      <c r="L441" t="s">
        <v>1373</v>
      </c>
      <c r="P441">
        <v>6550</v>
      </c>
      <c r="Q441">
        <v>67576350</v>
      </c>
      <c r="R441">
        <v>0</v>
      </c>
      <c r="S441">
        <v>0</v>
      </c>
      <c r="T441">
        <v>191830800</v>
      </c>
      <c r="U441">
        <v>4295383</v>
      </c>
      <c r="V441">
        <v>62153186</v>
      </c>
      <c r="W441">
        <v>325855719</v>
      </c>
      <c r="Y441" s="48">
        <f t="shared" si="6"/>
        <v>42854</v>
      </c>
    </row>
    <row r="442" spans="1:25">
      <c r="A442">
        <v>0</v>
      </c>
      <c r="B442" s="43" t="s">
        <v>1374</v>
      </c>
      <c r="C442" s="43" t="s">
        <v>101</v>
      </c>
      <c r="D442" s="43" t="s">
        <v>1375</v>
      </c>
      <c r="E442" s="43">
        <v>42816</v>
      </c>
      <c r="F442" s="43">
        <v>0</v>
      </c>
      <c r="G442" s="43">
        <v>67533125</v>
      </c>
      <c r="H442" s="47">
        <v>42442</v>
      </c>
      <c r="I442" t="s">
        <v>1970</v>
      </c>
      <c r="J442" t="s">
        <v>1976</v>
      </c>
      <c r="K442" s="48">
        <v>42442</v>
      </c>
      <c r="L442" t="s">
        <v>1376</v>
      </c>
      <c r="P442">
        <v>6100</v>
      </c>
      <c r="Q442">
        <v>26620105</v>
      </c>
      <c r="R442">
        <v>0</v>
      </c>
      <c r="S442">
        <v>0</v>
      </c>
      <c r="T442">
        <v>0</v>
      </c>
      <c r="U442">
        <v>19617980</v>
      </c>
      <c r="V442">
        <v>21295040</v>
      </c>
      <c r="W442">
        <v>67533125</v>
      </c>
      <c r="Y442" s="48">
        <f t="shared" si="6"/>
        <v>42807</v>
      </c>
    </row>
    <row r="443" spans="1:25">
      <c r="A443">
        <v>1</v>
      </c>
      <c r="B443" s="43" t="s">
        <v>1374</v>
      </c>
      <c r="C443" s="43" t="s">
        <v>101</v>
      </c>
      <c r="D443" s="43">
        <v>0</v>
      </c>
      <c r="E443" s="43">
        <v>0</v>
      </c>
      <c r="F443" s="43">
        <v>0</v>
      </c>
      <c r="G443" s="43">
        <v>0</v>
      </c>
      <c r="H443" s="47">
        <v>0</v>
      </c>
      <c r="I443">
        <v>0</v>
      </c>
      <c r="J443">
        <v>0</v>
      </c>
      <c r="K443" s="48">
        <v>0</v>
      </c>
      <c r="P443">
        <v>0</v>
      </c>
      <c r="Q443">
        <v>0</v>
      </c>
      <c r="R443">
        <v>0</v>
      </c>
      <c r="S443">
        <v>0</v>
      </c>
      <c r="T443">
        <v>0</v>
      </c>
      <c r="U443">
        <v>0</v>
      </c>
      <c r="V443">
        <v>0</v>
      </c>
      <c r="W443">
        <v>0</v>
      </c>
      <c r="Y443" s="48">
        <f t="shared" si="6"/>
        <v>365</v>
      </c>
    </row>
    <row r="444" spans="1:25">
      <c r="A444">
        <v>0</v>
      </c>
      <c r="B444" s="43" t="s">
        <v>1377</v>
      </c>
      <c r="C444" s="43" t="s">
        <v>101</v>
      </c>
      <c r="D444" s="43" t="s">
        <v>1378</v>
      </c>
      <c r="E444" s="43">
        <v>42719</v>
      </c>
      <c r="F444" s="43">
        <v>0</v>
      </c>
      <c r="G444" s="43">
        <v>225937176</v>
      </c>
      <c r="H444" s="47">
        <v>42271</v>
      </c>
      <c r="I444" t="s">
        <v>1970</v>
      </c>
      <c r="J444">
        <v>0</v>
      </c>
      <c r="K444" s="48">
        <v>42271</v>
      </c>
      <c r="L444" t="s">
        <v>1379</v>
      </c>
      <c r="P444">
        <v>65000</v>
      </c>
      <c r="Q444">
        <v>52000000</v>
      </c>
      <c r="R444">
        <v>0</v>
      </c>
      <c r="S444">
        <v>0</v>
      </c>
      <c r="T444">
        <v>126000000</v>
      </c>
      <c r="U444">
        <v>10264096</v>
      </c>
      <c r="V444">
        <v>37673080</v>
      </c>
      <c r="W444">
        <v>225937176</v>
      </c>
      <c r="Y444" s="48">
        <f t="shared" si="6"/>
        <v>42636</v>
      </c>
    </row>
    <row r="445" spans="1:25">
      <c r="A445">
        <v>0</v>
      </c>
      <c r="B445" s="43" t="s">
        <v>1380</v>
      </c>
      <c r="C445" s="43" t="s">
        <v>101</v>
      </c>
      <c r="D445" s="43" t="s">
        <v>1381</v>
      </c>
      <c r="E445" s="43">
        <v>42825</v>
      </c>
      <c r="F445" s="43">
        <v>0</v>
      </c>
      <c r="G445" s="43">
        <v>697020378</v>
      </c>
      <c r="H445" s="47">
        <v>42387</v>
      </c>
      <c r="I445" t="s">
        <v>1970</v>
      </c>
      <c r="J445" t="s">
        <v>1971</v>
      </c>
      <c r="K445" s="48">
        <v>42387</v>
      </c>
      <c r="L445" t="s">
        <v>1382</v>
      </c>
      <c r="P445">
        <v>3900</v>
      </c>
      <c r="Q445">
        <v>329292600</v>
      </c>
      <c r="R445">
        <v>1474</v>
      </c>
      <c r="S445">
        <v>4491278</v>
      </c>
      <c r="T445">
        <v>54960000</v>
      </c>
      <c r="U445">
        <v>287090000</v>
      </c>
      <c r="V445">
        <v>21186500</v>
      </c>
      <c r="W445">
        <v>697020378</v>
      </c>
      <c r="Y445" s="48">
        <f t="shared" si="6"/>
        <v>42752</v>
      </c>
    </row>
    <row r="446" spans="1:25">
      <c r="A446">
        <v>0</v>
      </c>
      <c r="B446" s="43" t="s">
        <v>1383</v>
      </c>
      <c r="C446" s="43" t="s">
        <v>101</v>
      </c>
      <c r="D446" s="43" t="s">
        <v>1384</v>
      </c>
      <c r="E446" s="43">
        <v>42825</v>
      </c>
      <c r="F446" s="43">
        <v>0</v>
      </c>
      <c r="G446" s="43">
        <v>3508800</v>
      </c>
      <c r="H446" s="47">
        <v>42387</v>
      </c>
      <c r="I446" t="s">
        <v>1970</v>
      </c>
      <c r="J446" t="s">
        <v>1971</v>
      </c>
      <c r="K446" s="48">
        <v>42387</v>
      </c>
      <c r="L446" t="s">
        <v>1385</v>
      </c>
      <c r="P446">
        <v>6700</v>
      </c>
      <c r="Q446">
        <v>2639800</v>
      </c>
      <c r="R446">
        <v>0</v>
      </c>
      <c r="S446">
        <v>0</v>
      </c>
      <c r="T446">
        <v>0</v>
      </c>
      <c r="U446">
        <v>869000</v>
      </c>
      <c r="V446">
        <v>0</v>
      </c>
      <c r="W446">
        <v>3508800</v>
      </c>
      <c r="Y446" s="48">
        <f t="shared" si="6"/>
        <v>42752</v>
      </c>
    </row>
    <row r="447" spans="1:25">
      <c r="A447">
        <v>0</v>
      </c>
      <c r="B447" s="43" t="s">
        <v>139</v>
      </c>
      <c r="C447" s="43" t="s">
        <v>101</v>
      </c>
      <c r="D447" s="43" t="s">
        <v>1386</v>
      </c>
      <c r="E447" s="43">
        <v>42824</v>
      </c>
      <c r="F447" s="43">
        <v>0</v>
      </c>
      <c r="G447" s="43">
        <v>635086784</v>
      </c>
      <c r="H447" s="47">
        <v>42387</v>
      </c>
      <c r="I447" t="s">
        <v>1970</v>
      </c>
      <c r="J447" t="s">
        <v>1971</v>
      </c>
      <c r="K447" s="48">
        <v>42387</v>
      </c>
      <c r="L447" t="s">
        <v>1388</v>
      </c>
      <c r="P447" t="s">
        <v>1387</v>
      </c>
      <c r="Q447">
        <v>115571404</v>
      </c>
      <c r="R447">
        <v>0</v>
      </c>
      <c r="S447">
        <v>47541796</v>
      </c>
      <c r="T447">
        <v>64948978</v>
      </c>
      <c r="U447">
        <v>344718618</v>
      </c>
      <c r="V447">
        <v>62305988</v>
      </c>
      <c r="W447">
        <v>635086784</v>
      </c>
      <c r="Y447" s="48">
        <f t="shared" si="6"/>
        <v>42752</v>
      </c>
    </row>
    <row r="448" spans="1:25">
      <c r="A448">
        <v>1</v>
      </c>
      <c r="B448" s="43" t="s">
        <v>139</v>
      </c>
      <c r="C448" s="43" t="s">
        <v>101</v>
      </c>
      <c r="D448" s="43">
        <v>0</v>
      </c>
      <c r="E448" s="43">
        <v>0</v>
      </c>
      <c r="F448" s="43">
        <v>0</v>
      </c>
      <c r="G448" s="43">
        <v>0</v>
      </c>
      <c r="H448" s="47">
        <v>0</v>
      </c>
      <c r="I448">
        <v>0</v>
      </c>
      <c r="J448">
        <v>0</v>
      </c>
      <c r="K448" s="48">
        <v>0</v>
      </c>
      <c r="P448">
        <v>0</v>
      </c>
      <c r="Q448">
        <v>0</v>
      </c>
      <c r="R448">
        <v>0</v>
      </c>
      <c r="S448">
        <v>0</v>
      </c>
      <c r="T448">
        <v>0</v>
      </c>
      <c r="U448">
        <v>0</v>
      </c>
      <c r="V448">
        <v>0</v>
      </c>
      <c r="W448">
        <v>0</v>
      </c>
      <c r="Y448" s="48">
        <f t="shared" si="6"/>
        <v>365</v>
      </c>
    </row>
    <row r="449" spans="1:25">
      <c r="A449">
        <v>0</v>
      </c>
      <c r="B449" s="43" t="s">
        <v>143</v>
      </c>
      <c r="C449" s="43" t="s">
        <v>101</v>
      </c>
      <c r="D449" s="43" t="s">
        <v>1386</v>
      </c>
      <c r="E449" s="43">
        <v>42824</v>
      </c>
      <c r="F449" s="43">
        <v>0</v>
      </c>
      <c r="G449" s="43">
        <v>598557998</v>
      </c>
      <c r="H449" s="47">
        <v>42387</v>
      </c>
      <c r="I449" t="s">
        <v>1970</v>
      </c>
      <c r="J449" t="s">
        <v>1971</v>
      </c>
      <c r="K449" s="48">
        <v>42387</v>
      </c>
      <c r="L449" t="s">
        <v>1389</v>
      </c>
      <c r="P449">
        <v>0</v>
      </c>
      <c r="Q449">
        <v>255462500</v>
      </c>
      <c r="R449">
        <v>0</v>
      </c>
      <c r="S449">
        <v>0</v>
      </c>
      <c r="T449">
        <v>258388870</v>
      </c>
      <c r="U449">
        <v>29014576</v>
      </c>
      <c r="V449">
        <v>55692052</v>
      </c>
      <c r="W449">
        <v>598557998</v>
      </c>
      <c r="Y449" s="48">
        <f t="shared" si="6"/>
        <v>42752</v>
      </c>
    </row>
    <row r="450" spans="1:25">
      <c r="A450">
        <v>0</v>
      </c>
      <c r="B450" s="43" t="s">
        <v>103</v>
      </c>
      <c r="C450" s="43" t="s">
        <v>101</v>
      </c>
      <c r="D450" s="43" t="s">
        <v>1386</v>
      </c>
      <c r="E450" s="43">
        <v>0</v>
      </c>
      <c r="F450" s="43">
        <v>0</v>
      </c>
      <c r="G450" s="43">
        <v>0</v>
      </c>
      <c r="H450" s="47">
        <v>0</v>
      </c>
      <c r="I450">
        <v>0</v>
      </c>
      <c r="J450">
        <v>0</v>
      </c>
      <c r="K450" s="48">
        <v>0</v>
      </c>
      <c r="P450">
        <v>0</v>
      </c>
      <c r="Q450">
        <v>0</v>
      </c>
      <c r="R450">
        <v>0</v>
      </c>
      <c r="S450">
        <v>0</v>
      </c>
      <c r="T450">
        <v>0</v>
      </c>
      <c r="U450">
        <v>0</v>
      </c>
      <c r="V450">
        <v>0</v>
      </c>
      <c r="W450">
        <v>0</v>
      </c>
      <c r="Y450" s="48">
        <f t="shared" si="6"/>
        <v>365</v>
      </c>
    </row>
    <row r="451" spans="1:25">
      <c r="A451">
        <v>0</v>
      </c>
      <c r="B451" s="43" t="s">
        <v>140</v>
      </c>
      <c r="C451" s="43" t="s">
        <v>101</v>
      </c>
      <c r="D451" s="43" t="s">
        <v>1386</v>
      </c>
      <c r="E451" s="43">
        <v>42843</v>
      </c>
      <c r="F451" s="43">
        <v>0</v>
      </c>
      <c r="G451" s="43">
        <v>773310763</v>
      </c>
      <c r="H451" s="47">
        <v>42471</v>
      </c>
      <c r="I451" t="s">
        <v>1970</v>
      </c>
      <c r="J451" t="s">
        <v>1971</v>
      </c>
      <c r="K451" s="48">
        <v>42471</v>
      </c>
      <c r="L451" t="s">
        <v>1988</v>
      </c>
      <c r="P451">
        <v>10000</v>
      </c>
      <c r="Q451">
        <v>183750000</v>
      </c>
      <c r="R451">
        <v>0</v>
      </c>
      <c r="S451">
        <v>0</v>
      </c>
      <c r="T451">
        <v>165872780</v>
      </c>
      <c r="U451">
        <v>123099903</v>
      </c>
      <c r="V451">
        <v>257215100</v>
      </c>
      <c r="W451">
        <v>729937783</v>
      </c>
      <c r="Y451" s="48">
        <f t="shared" si="6"/>
        <v>42836</v>
      </c>
    </row>
    <row r="452" spans="1:25">
      <c r="A452">
        <v>0</v>
      </c>
      <c r="B452" s="43" t="s">
        <v>142</v>
      </c>
      <c r="C452" s="43" t="s">
        <v>101</v>
      </c>
      <c r="D452" s="43" t="s">
        <v>1390</v>
      </c>
      <c r="E452" s="43">
        <v>43992</v>
      </c>
      <c r="F452" s="43">
        <v>0</v>
      </c>
      <c r="G452" s="43">
        <v>374622853</v>
      </c>
      <c r="H452" s="47">
        <v>43445</v>
      </c>
      <c r="I452" t="s">
        <v>1970</v>
      </c>
      <c r="J452" t="s">
        <v>1976</v>
      </c>
      <c r="K452" s="48">
        <v>43445</v>
      </c>
      <c r="L452" t="s">
        <v>1391</v>
      </c>
      <c r="P452">
        <v>40000</v>
      </c>
      <c r="Q452">
        <v>177480000</v>
      </c>
      <c r="R452">
        <v>0</v>
      </c>
      <c r="S452">
        <v>0</v>
      </c>
      <c r="T452">
        <v>0</v>
      </c>
      <c r="U452">
        <v>0</v>
      </c>
      <c r="V452">
        <v>197142853</v>
      </c>
      <c r="W452">
        <v>374622853</v>
      </c>
      <c r="Y452" s="48">
        <f t="shared" ref="Y452:Y515" si="7">+K452+365</f>
        <v>43810</v>
      </c>
    </row>
    <row r="453" spans="1:25">
      <c r="A453">
        <v>0</v>
      </c>
      <c r="B453" s="43" t="s">
        <v>141</v>
      </c>
      <c r="C453" s="43" t="s">
        <v>101</v>
      </c>
      <c r="D453" s="43" t="s">
        <v>1386</v>
      </c>
      <c r="E453" s="43">
        <v>43970</v>
      </c>
      <c r="F453" s="43">
        <v>0</v>
      </c>
      <c r="G453" s="43">
        <v>63849425</v>
      </c>
      <c r="H453" s="47">
        <v>43445</v>
      </c>
      <c r="I453" t="s">
        <v>1970</v>
      </c>
      <c r="J453" t="s">
        <v>1971</v>
      </c>
      <c r="K453" s="48">
        <v>43445</v>
      </c>
      <c r="L453" t="s">
        <v>1392</v>
      </c>
      <c r="P453">
        <v>40000</v>
      </c>
      <c r="Q453">
        <v>37176800</v>
      </c>
      <c r="R453">
        <v>0</v>
      </c>
      <c r="S453">
        <v>0</v>
      </c>
      <c r="T453">
        <v>0</v>
      </c>
      <c r="U453">
        <v>0</v>
      </c>
      <c r="V453">
        <v>26672625</v>
      </c>
      <c r="W453">
        <v>63849425</v>
      </c>
      <c r="Y453" s="48">
        <f t="shared" si="7"/>
        <v>43810</v>
      </c>
    </row>
    <row r="454" spans="1:25">
      <c r="A454">
        <v>0</v>
      </c>
      <c r="B454" s="43" t="s">
        <v>136</v>
      </c>
      <c r="C454" s="43" t="s">
        <v>101</v>
      </c>
      <c r="D454" s="43" t="s">
        <v>1393</v>
      </c>
      <c r="E454" s="43">
        <v>44063</v>
      </c>
      <c r="F454" s="43">
        <v>0</v>
      </c>
      <c r="G454" s="43">
        <v>470205687</v>
      </c>
      <c r="H454" s="47">
        <v>43689</v>
      </c>
      <c r="I454" t="s">
        <v>1970</v>
      </c>
      <c r="J454" t="s">
        <v>1976</v>
      </c>
      <c r="K454" s="48">
        <v>43689</v>
      </c>
      <c r="L454" t="s">
        <v>1394</v>
      </c>
      <c r="P454">
        <v>10000</v>
      </c>
      <c r="Q454">
        <v>371790000</v>
      </c>
      <c r="R454">
        <v>0</v>
      </c>
      <c r="S454">
        <v>0</v>
      </c>
      <c r="T454">
        <v>0</v>
      </c>
      <c r="U454">
        <v>39475394</v>
      </c>
      <c r="V454">
        <v>58940293</v>
      </c>
      <c r="W454">
        <v>470205687</v>
      </c>
      <c r="Y454" s="48">
        <f t="shared" si="7"/>
        <v>44054</v>
      </c>
    </row>
    <row r="455" spans="1:25">
      <c r="A455">
        <v>0</v>
      </c>
      <c r="B455" s="43" t="s">
        <v>1395</v>
      </c>
      <c r="C455" s="43" t="s">
        <v>101</v>
      </c>
      <c r="D455" s="43" t="s">
        <v>1396</v>
      </c>
      <c r="E455" s="43">
        <v>0</v>
      </c>
      <c r="F455" s="43">
        <v>0</v>
      </c>
      <c r="G455" s="43">
        <v>0</v>
      </c>
      <c r="H455" s="47">
        <v>0</v>
      </c>
      <c r="I455">
        <v>0</v>
      </c>
      <c r="J455">
        <v>0</v>
      </c>
      <c r="K455" s="48">
        <v>0</v>
      </c>
      <c r="P455">
        <v>0</v>
      </c>
      <c r="Q455">
        <v>0</v>
      </c>
      <c r="R455">
        <v>0</v>
      </c>
      <c r="S455">
        <v>0</v>
      </c>
      <c r="T455">
        <v>0</v>
      </c>
      <c r="U455">
        <v>0</v>
      </c>
      <c r="V455">
        <v>0</v>
      </c>
      <c r="W455">
        <v>0</v>
      </c>
      <c r="Y455" s="48">
        <f t="shared" si="7"/>
        <v>365</v>
      </c>
    </row>
    <row r="456" spans="1:25">
      <c r="A456">
        <v>0</v>
      </c>
      <c r="B456" s="43" t="s">
        <v>137</v>
      </c>
      <c r="C456" s="43" t="s">
        <v>101</v>
      </c>
      <c r="D456" s="43" t="s">
        <v>1397</v>
      </c>
      <c r="E456" s="43">
        <v>44063</v>
      </c>
      <c r="F456" s="43">
        <v>0</v>
      </c>
      <c r="G456" s="43">
        <v>233789529</v>
      </c>
      <c r="H456" s="47">
        <v>43689</v>
      </c>
      <c r="I456" t="s">
        <v>1970</v>
      </c>
      <c r="J456" t="s">
        <v>1971</v>
      </c>
      <c r="K456" s="48">
        <v>43689</v>
      </c>
      <c r="L456" t="s">
        <v>1989</v>
      </c>
      <c r="P456">
        <v>10000</v>
      </c>
      <c r="Q456">
        <v>206400000</v>
      </c>
      <c r="R456">
        <v>0</v>
      </c>
      <c r="S456">
        <v>0</v>
      </c>
      <c r="T456">
        <v>0</v>
      </c>
      <c r="U456">
        <v>18132263</v>
      </c>
      <c r="V456">
        <v>9257266</v>
      </c>
      <c r="W456">
        <v>233789529</v>
      </c>
      <c r="Y456" s="48">
        <f t="shared" si="7"/>
        <v>44054</v>
      </c>
    </row>
    <row r="457" spans="1:25">
      <c r="A457">
        <v>0</v>
      </c>
      <c r="B457" s="43" t="s">
        <v>138</v>
      </c>
      <c r="C457" s="43" t="s">
        <v>101</v>
      </c>
      <c r="D457" s="43" t="s">
        <v>1397</v>
      </c>
      <c r="E457" s="43">
        <v>44063</v>
      </c>
      <c r="F457" s="43">
        <v>0</v>
      </c>
      <c r="G457" s="43">
        <v>246930702</v>
      </c>
      <c r="H457" s="47">
        <v>43689</v>
      </c>
      <c r="I457" t="s">
        <v>1970</v>
      </c>
      <c r="J457" t="s">
        <v>1971</v>
      </c>
      <c r="K457" s="48">
        <v>43689</v>
      </c>
      <c r="L457" t="s">
        <v>1398</v>
      </c>
      <c r="P457">
        <v>10000</v>
      </c>
      <c r="Q457">
        <v>233690000</v>
      </c>
      <c r="R457">
        <v>0</v>
      </c>
      <c r="S457">
        <v>0</v>
      </c>
      <c r="T457">
        <v>0</v>
      </c>
      <c r="U457">
        <v>5197258</v>
      </c>
      <c r="V457">
        <v>8043444</v>
      </c>
      <c r="W457">
        <v>246930702</v>
      </c>
      <c r="Y457" s="48">
        <f t="shared" si="7"/>
        <v>44054</v>
      </c>
    </row>
    <row r="458" spans="1:25">
      <c r="A458">
        <v>0</v>
      </c>
      <c r="B458" s="43" t="s">
        <v>1399</v>
      </c>
      <c r="C458" s="43" t="s">
        <v>101</v>
      </c>
      <c r="D458" s="43" t="s">
        <v>1400</v>
      </c>
      <c r="E458" s="43">
        <v>42838</v>
      </c>
      <c r="F458" s="43">
        <v>0</v>
      </c>
      <c r="G458" s="43">
        <v>752559714</v>
      </c>
      <c r="H458" s="47">
        <v>42442</v>
      </c>
      <c r="I458" t="s">
        <v>1970</v>
      </c>
      <c r="J458" t="s">
        <v>1971</v>
      </c>
      <c r="K458" s="48">
        <v>42442</v>
      </c>
      <c r="L458" t="s">
        <v>1402</v>
      </c>
      <c r="P458">
        <v>6000</v>
      </c>
      <c r="Q458">
        <v>343806000</v>
      </c>
      <c r="R458">
        <v>0</v>
      </c>
      <c r="S458">
        <v>0</v>
      </c>
      <c r="T458">
        <v>262764000</v>
      </c>
      <c r="U458">
        <v>43691000</v>
      </c>
      <c r="V458">
        <v>99067460</v>
      </c>
      <c r="W458">
        <v>749328460</v>
      </c>
      <c r="Y458" s="48">
        <f t="shared" si="7"/>
        <v>42807</v>
      </c>
    </row>
    <row r="459" spans="1:25">
      <c r="A459">
        <v>0</v>
      </c>
      <c r="B459" s="43" t="s">
        <v>158</v>
      </c>
      <c r="C459" s="43" t="s">
        <v>101</v>
      </c>
      <c r="D459" s="43" t="s">
        <v>1403</v>
      </c>
      <c r="E459" s="43">
        <v>43246</v>
      </c>
      <c r="F459" s="43">
        <v>0</v>
      </c>
      <c r="G459" s="43">
        <v>1225388662.0000002</v>
      </c>
      <c r="H459" s="47">
        <v>42778</v>
      </c>
      <c r="I459" t="s">
        <v>1987</v>
      </c>
      <c r="J459" t="s">
        <v>1971</v>
      </c>
      <c r="K459" s="48">
        <v>42778</v>
      </c>
      <c r="L459" t="s">
        <v>1404</v>
      </c>
      <c r="P459">
        <v>11115.2918145112</v>
      </c>
      <c r="Q459">
        <v>398294251.58937985</v>
      </c>
      <c r="R459">
        <v>11115.2918145112</v>
      </c>
      <c r="S459">
        <v>55932148.410620354</v>
      </c>
      <c r="T459">
        <v>659152320</v>
      </c>
      <c r="U459">
        <v>43241246</v>
      </c>
      <c r="V459">
        <v>68768696</v>
      </c>
      <c r="W459">
        <v>1225388662.0000002</v>
      </c>
      <c r="Y459" s="48">
        <f t="shared" si="7"/>
        <v>43143</v>
      </c>
    </row>
    <row r="460" spans="1:25">
      <c r="A460">
        <v>1</v>
      </c>
      <c r="B460" s="43" t="s">
        <v>158</v>
      </c>
      <c r="C460" s="43" t="s">
        <v>101</v>
      </c>
      <c r="D460" s="43">
        <v>0</v>
      </c>
      <c r="E460" s="43">
        <v>0</v>
      </c>
      <c r="F460" s="43">
        <v>0</v>
      </c>
      <c r="G460" s="43">
        <v>0</v>
      </c>
      <c r="H460" s="47">
        <v>0</v>
      </c>
      <c r="I460">
        <v>0</v>
      </c>
      <c r="J460">
        <v>0</v>
      </c>
      <c r="K460" s="48">
        <v>0</v>
      </c>
      <c r="L460" t="s">
        <v>1285</v>
      </c>
      <c r="P460">
        <v>0</v>
      </c>
      <c r="Q460">
        <v>0</v>
      </c>
      <c r="R460">
        <v>0</v>
      </c>
      <c r="S460">
        <v>0</v>
      </c>
      <c r="T460">
        <v>0</v>
      </c>
      <c r="U460">
        <v>0</v>
      </c>
      <c r="V460">
        <v>0</v>
      </c>
      <c r="W460">
        <v>0</v>
      </c>
      <c r="Y460" s="48">
        <f t="shared" si="7"/>
        <v>365</v>
      </c>
    </row>
    <row r="461" spans="1:25">
      <c r="A461">
        <v>0</v>
      </c>
      <c r="B461" s="43" t="s">
        <v>183</v>
      </c>
      <c r="C461" s="43" t="s">
        <v>173</v>
      </c>
      <c r="D461" s="43" t="s">
        <v>1405</v>
      </c>
      <c r="E461" s="43">
        <v>43760</v>
      </c>
      <c r="F461" s="43">
        <v>0</v>
      </c>
      <c r="G461" s="43">
        <v>0</v>
      </c>
      <c r="H461" s="47">
        <v>43335</v>
      </c>
      <c r="I461" t="s">
        <v>1970</v>
      </c>
      <c r="J461" t="s">
        <v>1971</v>
      </c>
      <c r="K461" s="48">
        <v>43335</v>
      </c>
      <c r="L461" t="s">
        <v>1406</v>
      </c>
      <c r="P461">
        <v>0</v>
      </c>
      <c r="Q461">
        <v>0</v>
      </c>
      <c r="R461">
        <v>0</v>
      </c>
      <c r="S461">
        <v>0</v>
      </c>
      <c r="T461">
        <v>19361044</v>
      </c>
      <c r="U461">
        <v>0</v>
      </c>
      <c r="V461">
        <v>4202504</v>
      </c>
      <c r="W461">
        <v>23563548</v>
      </c>
      <c r="Y461" s="48">
        <f t="shared" si="7"/>
        <v>43700</v>
      </c>
    </row>
    <row r="462" spans="1:25">
      <c r="A462">
        <v>0</v>
      </c>
      <c r="B462" s="43" t="s">
        <v>182</v>
      </c>
      <c r="C462" s="43" t="s">
        <v>173</v>
      </c>
      <c r="D462" s="43" t="s">
        <v>1405</v>
      </c>
      <c r="E462" s="43">
        <v>0</v>
      </c>
      <c r="F462" s="43">
        <v>0</v>
      </c>
      <c r="G462" s="43">
        <v>0</v>
      </c>
      <c r="H462" s="47">
        <v>0</v>
      </c>
      <c r="I462">
        <v>0</v>
      </c>
      <c r="J462">
        <v>0</v>
      </c>
      <c r="K462" s="48">
        <v>0</v>
      </c>
      <c r="P462">
        <v>0</v>
      </c>
      <c r="Q462">
        <v>0</v>
      </c>
      <c r="R462">
        <v>0</v>
      </c>
      <c r="S462">
        <v>0</v>
      </c>
      <c r="T462">
        <v>0</v>
      </c>
      <c r="U462">
        <v>0</v>
      </c>
      <c r="V462">
        <v>0</v>
      </c>
      <c r="W462">
        <v>0</v>
      </c>
      <c r="Y462" s="48">
        <f t="shared" si="7"/>
        <v>365</v>
      </c>
    </row>
    <row r="463" spans="1:25">
      <c r="A463">
        <v>0</v>
      </c>
      <c r="B463" s="43" t="s">
        <v>180</v>
      </c>
      <c r="C463" s="43" t="s">
        <v>173</v>
      </c>
      <c r="D463" s="43" t="s">
        <v>1405</v>
      </c>
      <c r="E463" s="43">
        <v>0</v>
      </c>
      <c r="F463" s="43">
        <v>0</v>
      </c>
      <c r="G463" s="43">
        <v>0</v>
      </c>
      <c r="H463" s="47">
        <v>0</v>
      </c>
      <c r="I463">
        <v>0</v>
      </c>
      <c r="J463">
        <v>0</v>
      </c>
      <c r="K463" s="48">
        <v>0</v>
      </c>
      <c r="P463">
        <v>0</v>
      </c>
      <c r="Q463">
        <v>0</v>
      </c>
      <c r="R463">
        <v>0</v>
      </c>
      <c r="S463">
        <v>0</v>
      </c>
      <c r="T463">
        <v>0</v>
      </c>
      <c r="U463">
        <v>0</v>
      </c>
      <c r="V463">
        <v>0</v>
      </c>
      <c r="W463">
        <v>0</v>
      </c>
      <c r="Y463" s="48">
        <f t="shared" si="7"/>
        <v>365</v>
      </c>
    </row>
    <row r="464" spans="1:25">
      <c r="A464">
        <v>0</v>
      </c>
      <c r="B464" s="43" t="s">
        <v>1407</v>
      </c>
      <c r="C464" s="43" t="s">
        <v>173</v>
      </c>
      <c r="D464" s="43" t="s">
        <v>1408</v>
      </c>
      <c r="E464" s="43">
        <v>43613</v>
      </c>
      <c r="F464" s="43">
        <v>0</v>
      </c>
      <c r="G464" s="43">
        <v>154265533</v>
      </c>
      <c r="H464" s="47">
        <v>43236</v>
      </c>
      <c r="I464" t="s">
        <v>1972</v>
      </c>
      <c r="J464" t="s">
        <v>1971</v>
      </c>
      <c r="K464" s="48">
        <v>43236</v>
      </c>
      <c r="L464" t="s">
        <v>1409</v>
      </c>
      <c r="P464">
        <v>17700</v>
      </c>
      <c r="Q464">
        <v>138449400</v>
      </c>
      <c r="R464">
        <v>0</v>
      </c>
      <c r="S464">
        <v>0</v>
      </c>
      <c r="T464">
        <v>0</v>
      </c>
      <c r="U464">
        <v>8036933</v>
      </c>
      <c r="V464">
        <v>7779200</v>
      </c>
      <c r="W464">
        <v>154265533</v>
      </c>
      <c r="Y464" s="48">
        <f t="shared" si="7"/>
        <v>43601</v>
      </c>
    </row>
    <row r="465" spans="1:25">
      <c r="A465">
        <v>0</v>
      </c>
      <c r="B465" s="43" t="s">
        <v>1410</v>
      </c>
      <c r="C465" s="43" t="s">
        <v>173</v>
      </c>
      <c r="D465" s="43" t="s">
        <v>1408</v>
      </c>
      <c r="E465" s="43">
        <v>42825</v>
      </c>
      <c r="F465" s="43">
        <v>0</v>
      </c>
      <c r="G465" s="43">
        <v>1820335226.9999967</v>
      </c>
      <c r="H465" s="47">
        <v>42311</v>
      </c>
      <c r="I465" t="s">
        <v>1970</v>
      </c>
      <c r="J465" t="s">
        <v>1971</v>
      </c>
      <c r="K465" s="48">
        <v>42311</v>
      </c>
      <c r="L465" t="s">
        <v>1411</v>
      </c>
      <c r="P465">
        <v>15054.545504007599</v>
      </c>
      <c r="Q465">
        <v>1134450330.9999967</v>
      </c>
      <c r="R465">
        <v>0</v>
      </c>
      <c r="S465">
        <v>0</v>
      </c>
      <c r="T465">
        <v>50592000</v>
      </c>
      <c r="U465">
        <v>396457896</v>
      </c>
      <c r="V465">
        <v>237335000</v>
      </c>
      <c r="W465">
        <v>1818835226.9999967</v>
      </c>
      <c r="Y465" s="48">
        <f t="shared" si="7"/>
        <v>42676</v>
      </c>
    </row>
    <row r="466" spans="1:25">
      <c r="A466">
        <v>0</v>
      </c>
      <c r="B466" s="43" t="s">
        <v>1412</v>
      </c>
      <c r="C466" s="43" t="s">
        <v>173</v>
      </c>
      <c r="D466" s="43" t="s">
        <v>1413</v>
      </c>
      <c r="E466" s="43">
        <v>43231</v>
      </c>
      <c r="F466" s="43">
        <v>0</v>
      </c>
      <c r="G466" s="43">
        <v>142265244</v>
      </c>
      <c r="H466" s="47">
        <v>42711</v>
      </c>
      <c r="I466" t="s">
        <v>1972</v>
      </c>
      <c r="J466" t="s">
        <v>1971</v>
      </c>
      <c r="K466" s="48">
        <v>42711</v>
      </c>
      <c r="L466" t="s">
        <v>1414</v>
      </c>
      <c r="P466">
        <v>45058.5</v>
      </c>
      <c r="Q466">
        <v>298016919</v>
      </c>
      <c r="R466">
        <v>0</v>
      </c>
      <c r="S466">
        <v>0</v>
      </c>
      <c r="T466">
        <v>0</v>
      </c>
      <c r="U466">
        <v>9448920</v>
      </c>
      <c r="V466">
        <v>33245560</v>
      </c>
      <c r="W466">
        <v>340711399</v>
      </c>
      <c r="Y466" s="48">
        <f t="shared" si="7"/>
        <v>43076</v>
      </c>
    </row>
    <row r="467" spans="1:25">
      <c r="A467">
        <v>0</v>
      </c>
      <c r="B467" s="43" t="s">
        <v>203</v>
      </c>
      <c r="C467" s="43" t="s">
        <v>173</v>
      </c>
      <c r="D467" s="43" t="s">
        <v>1415</v>
      </c>
      <c r="E467" s="43">
        <v>43592</v>
      </c>
      <c r="F467" s="43">
        <v>0</v>
      </c>
      <c r="G467" s="43">
        <v>424345586</v>
      </c>
      <c r="H467" s="47">
        <v>43187</v>
      </c>
      <c r="I467" t="s">
        <v>1972</v>
      </c>
      <c r="J467" t="s">
        <v>1971</v>
      </c>
      <c r="K467" s="48">
        <v>43187</v>
      </c>
      <c r="L467" t="s">
        <v>1416</v>
      </c>
      <c r="P467">
        <v>24560.614995787699</v>
      </c>
      <c r="Q467">
        <v>116613800</v>
      </c>
      <c r="R467">
        <v>0</v>
      </c>
      <c r="S467">
        <v>0</v>
      </c>
      <c r="T467">
        <v>205983336</v>
      </c>
      <c r="U467">
        <v>52637432</v>
      </c>
      <c r="V467">
        <v>49111018</v>
      </c>
      <c r="W467">
        <v>424345586</v>
      </c>
      <c r="Y467" s="48">
        <f t="shared" si="7"/>
        <v>43552</v>
      </c>
    </row>
    <row r="468" spans="1:25">
      <c r="A468">
        <v>0</v>
      </c>
      <c r="B468" s="43" t="s">
        <v>1417</v>
      </c>
      <c r="C468" s="43" t="s">
        <v>173</v>
      </c>
      <c r="D468" s="43" t="s">
        <v>1418</v>
      </c>
      <c r="E468" s="43">
        <v>43187</v>
      </c>
      <c r="F468" s="43">
        <v>0</v>
      </c>
      <c r="G468" s="43">
        <v>840387585</v>
      </c>
      <c r="H468" s="47">
        <v>42711</v>
      </c>
      <c r="I468" t="s">
        <v>1972</v>
      </c>
      <c r="J468" t="s">
        <v>1971</v>
      </c>
      <c r="K468" s="48">
        <v>42711</v>
      </c>
      <c r="L468" t="s">
        <v>1419</v>
      </c>
      <c r="P468">
        <v>36145</v>
      </c>
      <c r="Q468">
        <v>104314470</v>
      </c>
      <c r="R468">
        <v>36145</v>
      </c>
      <c r="S468">
        <v>81362395</v>
      </c>
      <c r="T468">
        <v>525033600</v>
      </c>
      <c r="U468">
        <v>25340820</v>
      </c>
      <c r="V468">
        <v>104336300</v>
      </c>
      <c r="W468">
        <v>840387585</v>
      </c>
      <c r="Y468" s="48">
        <f t="shared" si="7"/>
        <v>43076</v>
      </c>
    </row>
    <row r="469" spans="1:25">
      <c r="A469">
        <v>0</v>
      </c>
      <c r="B469" s="43" t="s">
        <v>1420</v>
      </c>
      <c r="C469" s="43" t="s">
        <v>173</v>
      </c>
      <c r="D469" s="43" t="s">
        <v>1421</v>
      </c>
      <c r="E469" s="43">
        <v>42934</v>
      </c>
      <c r="F469" s="43">
        <v>0</v>
      </c>
      <c r="G469" s="43">
        <v>45035663</v>
      </c>
      <c r="H469" s="47">
        <v>42535</v>
      </c>
      <c r="I469" t="s">
        <v>1970</v>
      </c>
      <c r="J469" t="s">
        <v>1980</v>
      </c>
      <c r="K469" s="48">
        <v>42535</v>
      </c>
      <c r="L469" t="s">
        <v>1422</v>
      </c>
      <c r="P469">
        <v>45058.5</v>
      </c>
      <c r="Q469">
        <v>30549663</v>
      </c>
      <c r="R469">
        <v>0</v>
      </c>
      <c r="S469">
        <v>0</v>
      </c>
      <c r="T469">
        <v>0</v>
      </c>
      <c r="U469">
        <v>11300000</v>
      </c>
      <c r="V469">
        <v>3186000</v>
      </c>
      <c r="W469">
        <v>45035663</v>
      </c>
      <c r="Y469" s="48">
        <f t="shared" si="7"/>
        <v>42900</v>
      </c>
    </row>
    <row r="470" spans="1:25">
      <c r="A470">
        <v>0</v>
      </c>
      <c r="B470" s="43" t="s">
        <v>1423</v>
      </c>
      <c r="C470" s="43" t="s">
        <v>173</v>
      </c>
      <c r="D470" s="43" t="s">
        <v>1424</v>
      </c>
      <c r="E470" s="43">
        <v>43606</v>
      </c>
      <c r="F470" s="43">
        <v>0</v>
      </c>
      <c r="G470" s="43">
        <v>303881880</v>
      </c>
      <c r="H470" s="47">
        <v>43019</v>
      </c>
      <c r="I470" t="s">
        <v>1972</v>
      </c>
      <c r="J470" t="s">
        <v>1980</v>
      </c>
      <c r="K470" s="48">
        <v>43019</v>
      </c>
      <c r="L470" t="s">
        <v>1425</v>
      </c>
      <c r="P470">
        <v>56500</v>
      </c>
      <c r="Q470">
        <v>150007500</v>
      </c>
      <c r="R470">
        <v>0</v>
      </c>
      <c r="S470">
        <v>0</v>
      </c>
      <c r="T470">
        <v>0</v>
      </c>
      <c r="U470">
        <v>13686000</v>
      </c>
      <c r="V470">
        <v>140188380</v>
      </c>
      <c r="W470">
        <v>303881880</v>
      </c>
      <c r="Y470" s="48">
        <f t="shared" si="7"/>
        <v>43384</v>
      </c>
    </row>
    <row r="471" spans="1:25">
      <c r="A471">
        <v>0</v>
      </c>
      <c r="B471" s="43" t="s">
        <v>1426</v>
      </c>
      <c r="C471" s="43" t="s">
        <v>173</v>
      </c>
      <c r="D471" s="43" t="s">
        <v>1427</v>
      </c>
      <c r="E471" s="43">
        <v>42934</v>
      </c>
      <c r="F471" s="43">
        <v>0</v>
      </c>
      <c r="G471" s="43">
        <v>64223614</v>
      </c>
      <c r="H471" s="47">
        <v>42540</v>
      </c>
      <c r="I471" t="s">
        <v>1972</v>
      </c>
      <c r="J471" t="s">
        <v>1980</v>
      </c>
      <c r="K471" s="48">
        <v>42540</v>
      </c>
      <c r="L471" t="s">
        <v>1428</v>
      </c>
      <c r="P471">
        <v>45058.5</v>
      </c>
      <c r="Q471">
        <v>48843414</v>
      </c>
      <c r="R471">
        <v>0</v>
      </c>
      <c r="S471">
        <v>0</v>
      </c>
      <c r="T471">
        <v>0</v>
      </c>
      <c r="U471">
        <v>6760000</v>
      </c>
      <c r="V471">
        <v>8620200</v>
      </c>
      <c r="W471">
        <v>64223614</v>
      </c>
      <c r="Y471" s="48">
        <f t="shared" si="7"/>
        <v>42905</v>
      </c>
    </row>
    <row r="472" spans="1:25">
      <c r="A472">
        <v>0</v>
      </c>
      <c r="B472" s="43" t="s">
        <v>1429</v>
      </c>
      <c r="C472" s="43" t="s">
        <v>173</v>
      </c>
      <c r="D472" s="43" t="s">
        <v>1430</v>
      </c>
      <c r="E472" s="43">
        <v>43775</v>
      </c>
      <c r="F472" s="43">
        <v>0</v>
      </c>
      <c r="G472" s="43">
        <v>219872628</v>
      </c>
      <c r="H472" s="47">
        <v>43374</v>
      </c>
      <c r="I472" t="s">
        <v>1972</v>
      </c>
      <c r="J472" t="s">
        <v>1971</v>
      </c>
      <c r="K472" s="48">
        <v>43374</v>
      </c>
      <c r="L472" t="s">
        <v>1431</v>
      </c>
      <c r="P472">
        <v>56500</v>
      </c>
      <c r="Q472">
        <v>156618000</v>
      </c>
      <c r="R472">
        <v>0</v>
      </c>
      <c r="S472">
        <v>0</v>
      </c>
      <c r="T472">
        <v>0</v>
      </c>
      <c r="U472">
        <v>26119230</v>
      </c>
      <c r="V472">
        <v>37135398</v>
      </c>
      <c r="W472">
        <v>219872628</v>
      </c>
      <c r="Y472" s="48">
        <f t="shared" si="7"/>
        <v>43739</v>
      </c>
    </row>
    <row r="473" spans="1:25">
      <c r="A473">
        <v>0</v>
      </c>
      <c r="B473" s="43" t="s">
        <v>1432</v>
      </c>
      <c r="C473" s="43" t="s">
        <v>173</v>
      </c>
      <c r="D473" s="43" t="s">
        <v>1433</v>
      </c>
      <c r="E473" s="43">
        <v>43760</v>
      </c>
      <c r="F473" s="43">
        <v>0</v>
      </c>
      <c r="G473" s="43">
        <v>195323680</v>
      </c>
      <c r="H473" s="47">
        <v>43265</v>
      </c>
      <c r="I473" t="s">
        <v>1972</v>
      </c>
      <c r="J473" t="s">
        <v>1971</v>
      </c>
      <c r="K473" s="48">
        <v>43265</v>
      </c>
      <c r="L473" t="s">
        <v>1434</v>
      </c>
      <c r="P473">
        <v>88216</v>
      </c>
      <c r="Q473">
        <v>144497808</v>
      </c>
      <c r="R473">
        <v>0</v>
      </c>
      <c r="S473">
        <v>0</v>
      </c>
      <c r="T473">
        <v>0</v>
      </c>
      <c r="U473">
        <v>15804034</v>
      </c>
      <c r="V473">
        <v>35021838</v>
      </c>
      <c r="W473">
        <v>195323680</v>
      </c>
      <c r="Y473" s="48">
        <f t="shared" si="7"/>
        <v>43630</v>
      </c>
    </row>
    <row r="474" spans="1:25">
      <c r="A474">
        <v>0</v>
      </c>
      <c r="B474" s="43" t="s">
        <v>1435</v>
      </c>
      <c r="C474" s="43" t="s">
        <v>173</v>
      </c>
      <c r="D474" s="43" t="s">
        <v>1427</v>
      </c>
      <c r="E474" s="43">
        <v>42934</v>
      </c>
      <c r="F474" s="43">
        <v>0</v>
      </c>
      <c r="G474" s="43">
        <v>98046374.999999911</v>
      </c>
      <c r="H474" s="47">
        <v>42535</v>
      </c>
      <c r="I474" t="s">
        <v>1970</v>
      </c>
      <c r="J474" t="s">
        <v>1980</v>
      </c>
      <c r="K474" s="48">
        <v>42535</v>
      </c>
      <c r="L474" t="s">
        <v>1436</v>
      </c>
      <c r="P474">
        <v>45058.500239578301</v>
      </c>
      <c r="Q474">
        <v>94037089.999999911</v>
      </c>
      <c r="R474">
        <v>0</v>
      </c>
      <c r="S474">
        <v>0</v>
      </c>
      <c r="T474">
        <v>0</v>
      </c>
      <c r="U474">
        <v>2399200</v>
      </c>
      <c r="V474">
        <v>1610085</v>
      </c>
      <c r="W474">
        <v>98046374.999999911</v>
      </c>
      <c r="Y474" s="48">
        <f t="shared" si="7"/>
        <v>42900</v>
      </c>
    </row>
    <row r="475" spans="1:25">
      <c r="A475">
        <v>0</v>
      </c>
      <c r="B475" s="43" t="s">
        <v>1437</v>
      </c>
      <c r="C475" s="43" t="s">
        <v>173</v>
      </c>
      <c r="D475" s="43" t="s">
        <v>1433</v>
      </c>
      <c r="E475" s="43">
        <v>43760</v>
      </c>
      <c r="F475" s="43">
        <v>0</v>
      </c>
      <c r="G475" s="43">
        <v>368944069</v>
      </c>
      <c r="H475" s="47">
        <v>43265</v>
      </c>
      <c r="I475" t="s">
        <v>1972</v>
      </c>
      <c r="J475" t="s">
        <v>1971</v>
      </c>
      <c r="K475" s="48">
        <v>43265</v>
      </c>
      <c r="L475" t="s">
        <v>1438</v>
      </c>
      <c r="P475">
        <v>110000</v>
      </c>
      <c r="Q475">
        <v>171600000</v>
      </c>
      <c r="R475">
        <v>0</v>
      </c>
      <c r="S475">
        <v>0</v>
      </c>
      <c r="T475">
        <v>0</v>
      </c>
      <c r="U475">
        <v>5029522</v>
      </c>
      <c r="V475">
        <v>192314547</v>
      </c>
      <c r="W475">
        <v>368944069</v>
      </c>
      <c r="Y475" s="48">
        <f t="shared" si="7"/>
        <v>43630</v>
      </c>
    </row>
    <row r="476" spans="1:25">
      <c r="A476">
        <v>0</v>
      </c>
      <c r="B476" s="43" t="s">
        <v>178</v>
      </c>
      <c r="C476" s="43" t="s">
        <v>173</v>
      </c>
      <c r="D476" s="43" t="s">
        <v>1439</v>
      </c>
      <c r="E476" s="43">
        <v>0</v>
      </c>
      <c r="F476" s="43">
        <v>0</v>
      </c>
      <c r="G476" s="43">
        <v>0</v>
      </c>
      <c r="H476" s="47">
        <v>0</v>
      </c>
      <c r="I476">
        <v>0</v>
      </c>
      <c r="J476">
        <v>0</v>
      </c>
      <c r="K476" s="48">
        <v>0</v>
      </c>
      <c r="P476">
        <v>0</v>
      </c>
      <c r="Q476">
        <v>0</v>
      </c>
      <c r="R476">
        <v>0</v>
      </c>
      <c r="S476">
        <v>0</v>
      </c>
      <c r="T476">
        <v>0</v>
      </c>
      <c r="U476">
        <v>0</v>
      </c>
      <c r="V476">
        <v>0</v>
      </c>
      <c r="W476">
        <v>0</v>
      </c>
      <c r="Y476" s="48">
        <f t="shared" si="7"/>
        <v>365</v>
      </c>
    </row>
    <row r="477" spans="1:25">
      <c r="A477">
        <v>0</v>
      </c>
      <c r="B477" s="43" t="s">
        <v>1440</v>
      </c>
      <c r="C477" s="43" t="s">
        <v>173</v>
      </c>
      <c r="D477" s="43" t="s">
        <v>1441</v>
      </c>
      <c r="E477" s="43">
        <v>43043</v>
      </c>
      <c r="F477" s="43">
        <v>0</v>
      </c>
      <c r="G477" s="43">
        <v>158666000</v>
      </c>
      <c r="H477" s="47">
        <v>42613</v>
      </c>
      <c r="I477" t="s">
        <v>1972</v>
      </c>
      <c r="J477" t="s">
        <v>1971</v>
      </c>
      <c r="K477" s="48">
        <v>42613</v>
      </c>
      <c r="L477" t="s">
        <v>1442</v>
      </c>
      <c r="P477">
        <v>120000</v>
      </c>
      <c r="Q477">
        <v>155040000</v>
      </c>
      <c r="R477">
        <v>120000</v>
      </c>
      <c r="S477">
        <v>0</v>
      </c>
      <c r="T477">
        <v>0</v>
      </c>
      <c r="U477">
        <v>0</v>
      </c>
      <c r="V477">
        <v>10086000</v>
      </c>
      <c r="W477">
        <v>165126000</v>
      </c>
      <c r="Y477" s="48">
        <f t="shared" si="7"/>
        <v>42978</v>
      </c>
    </row>
    <row r="478" spans="1:25">
      <c r="A478">
        <v>0</v>
      </c>
      <c r="B478" s="43" t="s">
        <v>1443</v>
      </c>
      <c r="C478" s="43" t="s">
        <v>173</v>
      </c>
      <c r="D478" s="43" t="s">
        <v>1444</v>
      </c>
      <c r="E478" s="43">
        <v>43141</v>
      </c>
      <c r="F478" s="43">
        <v>0</v>
      </c>
      <c r="G478" s="43">
        <v>1466521767</v>
      </c>
      <c r="H478" s="47">
        <v>43076</v>
      </c>
      <c r="I478" t="s">
        <v>1972</v>
      </c>
      <c r="J478" t="s">
        <v>1971</v>
      </c>
      <c r="K478" s="48">
        <v>43076</v>
      </c>
      <c r="L478" t="s">
        <v>1445</v>
      </c>
      <c r="P478">
        <v>63010</v>
      </c>
      <c r="Q478">
        <v>595822560</v>
      </c>
      <c r="R478">
        <v>0</v>
      </c>
      <c r="S478">
        <v>0</v>
      </c>
      <c r="T478">
        <v>445163800</v>
      </c>
      <c r="U478">
        <v>6990000</v>
      </c>
      <c r="V478">
        <v>418545407</v>
      </c>
      <c r="W478">
        <v>1466521767</v>
      </c>
      <c r="Y478" s="48">
        <f t="shared" si="7"/>
        <v>43441</v>
      </c>
    </row>
    <row r="479" spans="1:25">
      <c r="A479">
        <v>0</v>
      </c>
      <c r="B479" s="43" t="s">
        <v>197</v>
      </c>
      <c r="C479" s="43" t="s">
        <v>173</v>
      </c>
      <c r="D479" s="43" t="s">
        <v>1446</v>
      </c>
      <c r="E479" s="43">
        <v>42791</v>
      </c>
      <c r="F479" s="43">
        <v>0</v>
      </c>
      <c r="G479" s="43">
        <v>1662623490</v>
      </c>
      <c r="H479" s="47">
        <v>42311</v>
      </c>
      <c r="I479" t="s">
        <v>1970</v>
      </c>
      <c r="J479" t="s">
        <v>1971</v>
      </c>
      <c r="K479" s="48">
        <v>42311</v>
      </c>
      <c r="L479" t="s">
        <v>1447</v>
      </c>
      <c r="P479">
        <v>60000</v>
      </c>
      <c r="Q479">
        <v>399480000</v>
      </c>
      <c r="R479">
        <v>0</v>
      </c>
      <c r="S479">
        <v>0</v>
      </c>
      <c r="T479">
        <v>1200293760</v>
      </c>
      <c r="U479">
        <v>19559000</v>
      </c>
      <c r="V479">
        <v>43290730</v>
      </c>
      <c r="W479">
        <v>1662623490</v>
      </c>
      <c r="Y479" s="48">
        <f t="shared" si="7"/>
        <v>42676</v>
      </c>
    </row>
    <row r="480" spans="1:25">
      <c r="A480">
        <v>0</v>
      </c>
      <c r="B480" s="43" t="s">
        <v>1448</v>
      </c>
      <c r="C480" s="43" t="s">
        <v>173</v>
      </c>
      <c r="D480" s="43" t="s">
        <v>1449</v>
      </c>
      <c r="E480" s="43">
        <v>43613</v>
      </c>
      <c r="F480" s="43">
        <v>0</v>
      </c>
      <c r="G480" s="43">
        <v>501025916.99722004</v>
      </c>
      <c r="H480" s="47">
        <v>43231</v>
      </c>
      <c r="I480" t="s">
        <v>1972</v>
      </c>
      <c r="J480" t="s">
        <v>1971</v>
      </c>
      <c r="K480" s="48">
        <v>43231</v>
      </c>
      <c r="L480" t="s">
        <v>1450</v>
      </c>
      <c r="P480">
        <v>23207.974020000001</v>
      </c>
      <c r="Q480">
        <v>212608249.99722001</v>
      </c>
      <c r="R480">
        <v>0</v>
      </c>
      <c r="S480">
        <v>0</v>
      </c>
      <c r="T480">
        <v>95536118</v>
      </c>
      <c r="U480">
        <v>27670826</v>
      </c>
      <c r="V480">
        <v>165210723</v>
      </c>
      <c r="W480">
        <v>501025916.99722004</v>
      </c>
      <c r="Y480" s="48">
        <f t="shared" si="7"/>
        <v>43596</v>
      </c>
    </row>
    <row r="481" spans="1:25">
      <c r="A481">
        <v>0</v>
      </c>
      <c r="B481" s="43" t="s">
        <v>1451</v>
      </c>
      <c r="C481" s="43" t="s">
        <v>173</v>
      </c>
      <c r="D481" s="43" t="s">
        <v>1452</v>
      </c>
      <c r="E481" s="43">
        <v>43000</v>
      </c>
      <c r="F481" s="43">
        <v>0</v>
      </c>
      <c r="G481" s="43">
        <v>183086200</v>
      </c>
      <c r="H481" s="47">
        <v>42517</v>
      </c>
      <c r="I481" t="s">
        <v>1972</v>
      </c>
      <c r="J481" t="s">
        <v>1980</v>
      </c>
      <c r="K481" s="48">
        <v>42517</v>
      </c>
      <c r="L481" t="s">
        <v>1453</v>
      </c>
      <c r="P481">
        <v>70000</v>
      </c>
      <c r="Q481">
        <v>37730000</v>
      </c>
      <c r="R481">
        <v>70000</v>
      </c>
      <c r="S481">
        <v>11480000</v>
      </c>
      <c r="T481">
        <v>129859200</v>
      </c>
      <c r="U481">
        <v>4017000</v>
      </c>
      <c r="V481">
        <v>0</v>
      </c>
      <c r="W481">
        <v>183086200</v>
      </c>
      <c r="Y481" s="48">
        <f t="shared" si="7"/>
        <v>42882</v>
      </c>
    </row>
    <row r="482" spans="1:25">
      <c r="A482">
        <v>0</v>
      </c>
      <c r="B482" s="43" t="s">
        <v>1454</v>
      </c>
      <c r="C482" s="43" t="s">
        <v>173</v>
      </c>
      <c r="D482" s="43" t="s">
        <v>1455</v>
      </c>
      <c r="E482" s="43">
        <v>42941</v>
      </c>
      <c r="F482" s="43">
        <v>0</v>
      </c>
      <c r="G482" s="43">
        <v>171870885</v>
      </c>
      <c r="H482" s="47">
        <v>42559</v>
      </c>
      <c r="I482" t="s">
        <v>1972</v>
      </c>
      <c r="J482" t="s">
        <v>1980</v>
      </c>
      <c r="K482" s="48">
        <v>42559</v>
      </c>
      <c r="L482" t="s">
        <v>1456</v>
      </c>
      <c r="P482">
        <v>70000</v>
      </c>
      <c r="Q482">
        <v>54390000</v>
      </c>
      <c r="R482">
        <v>0</v>
      </c>
      <c r="S482">
        <v>0</v>
      </c>
      <c r="T482">
        <v>110314680</v>
      </c>
      <c r="U482">
        <v>1387000</v>
      </c>
      <c r="V482">
        <v>5779205</v>
      </c>
      <c r="W482">
        <v>171870885</v>
      </c>
      <c r="Y482" s="48">
        <f t="shared" si="7"/>
        <v>42924</v>
      </c>
    </row>
    <row r="483" spans="1:25">
      <c r="A483">
        <v>0</v>
      </c>
      <c r="B483" s="43" t="s">
        <v>1457</v>
      </c>
      <c r="C483" s="43" t="s">
        <v>173</v>
      </c>
      <c r="D483" s="43" t="s">
        <v>1458</v>
      </c>
      <c r="E483" s="43">
        <v>42941</v>
      </c>
      <c r="F483" s="43">
        <v>0</v>
      </c>
      <c r="G483" s="43">
        <v>238176920</v>
      </c>
      <c r="H483" s="47">
        <v>42559</v>
      </c>
      <c r="I483" t="s">
        <v>1972</v>
      </c>
      <c r="J483" t="s">
        <v>1980</v>
      </c>
      <c r="K483" s="48">
        <v>42559</v>
      </c>
      <c r="L483" t="s">
        <v>1459</v>
      </c>
      <c r="P483">
        <v>70000</v>
      </c>
      <c r="Q483">
        <v>77000000</v>
      </c>
      <c r="R483">
        <v>0</v>
      </c>
      <c r="S483">
        <v>0</v>
      </c>
      <c r="T483">
        <v>157708320</v>
      </c>
      <c r="U483">
        <v>3468600</v>
      </c>
      <c r="V483">
        <v>0</v>
      </c>
      <c r="W483">
        <v>238176920</v>
      </c>
      <c r="Y483" s="48">
        <f t="shared" si="7"/>
        <v>42924</v>
      </c>
    </row>
    <row r="484" spans="1:25">
      <c r="A484">
        <v>0</v>
      </c>
      <c r="B484" s="43" t="s">
        <v>1460</v>
      </c>
      <c r="C484" s="43" t="s">
        <v>173</v>
      </c>
      <c r="D484" s="43" t="s">
        <v>1461</v>
      </c>
      <c r="E484" s="43">
        <v>42941</v>
      </c>
      <c r="F484" s="43">
        <v>0</v>
      </c>
      <c r="G484" s="43">
        <v>178696900</v>
      </c>
      <c r="H484" s="47">
        <v>42559</v>
      </c>
      <c r="I484" t="s">
        <v>1972</v>
      </c>
      <c r="J484" t="s">
        <v>1980</v>
      </c>
      <c r="K484" s="48">
        <v>42559</v>
      </c>
      <c r="L484" t="s">
        <v>1462</v>
      </c>
      <c r="P484">
        <v>70000</v>
      </c>
      <c r="Q484">
        <v>77000000</v>
      </c>
      <c r="R484">
        <v>0</v>
      </c>
      <c r="S484">
        <v>0</v>
      </c>
      <c r="T484">
        <v>92448000</v>
      </c>
      <c r="U484">
        <v>9248900</v>
      </c>
      <c r="V484">
        <v>0</v>
      </c>
      <c r="W484">
        <v>178696900</v>
      </c>
      <c r="Y484" s="48">
        <f t="shared" si="7"/>
        <v>42924</v>
      </c>
    </row>
    <row r="485" spans="1:25">
      <c r="A485">
        <v>0</v>
      </c>
      <c r="B485" s="43" t="s">
        <v>176</v>
      </c>
      <c r="C485" s="43" t="s">
        <v>173</v>
      </c>
      <c r="D485" s="43" t="s">
        <v>1463</v>
      </c>
      <c r="E485" s="43">
        <v>42941</v>
      </c>
      <c r="F485" s="43">
        <v>0</v>
      </c>
      <c r="G485" s="43">
        <v>96068000</v>
      </c>
      <c r="H485" s="47">
        <v>42559</v>
      </c>
      <c r="I485" t="s">
        <v>1972</v>
      </c>
      <c r="J485" t="s">
        <v>1980</v>
      </c>
      <c r="K485" s="48">
        <v>42559</v>
      </c>
      <c r="L485" t="s">
        <v>1464</v>
      </c>
      <c r="P485">
        <v>60000</v>
      </c>
      <c r="Q485">
        <v>91620000</v>
      </c>
      <c r="R485">
        <v>0</v>
      </c>
      <c r="S485">
        <v>0</v>
      </c>
      <c r="T485">
        <v>0</v>
      </c>
      <c r="U485">
        <v>4448000</v>
      </c>
      <c r="V485">
        <v>0</v>
      </c>
      <c r="W485">
        <v>96068000</v>
      </c>
      <c r="Y485" s="48">
        <f t="shared" si="7"/>
        <v>42924</v>
      </c>
    </row>
    <row r="486" spans="1:25">
      <c r="A486">
        <v>0</v>
      </c>
      <c r="B486" s="43" t="s">
        <v>1465</v>
      </c>
      <c r="C486" s="43" t="s">
        <v>173</v>
      </c>
      <c r="D486" s="43" t="s">
        <v>1466</v>
      </c>
      <c r="E486" s="43">
        <v>43008</v>
      </c>
      <c r="F486" s="43">
        <v>0</v>
      </c>
      <c r="G486" s="43">
        <v>318926600</v>
      </c>
      <c r="H486" s="47">
        <v>42559</v>
      </c>
      <c r="I486" t="s">
        <v>1972</v>
      </c>
      <c r="J486" t="s">
        <v>1986</v>
      </c>
      <c r="K486" s="48">
        <v>42559</v>
      </c>
      <c r="L486" t="s">
        <v>1467</v>
      </c>
      <c r="P486">
        <v>60000</v>
      </c>
      <c r="Q486">
        <v>104460000</v>
      </c>
      <c r="R486">
        <v>0</v>
      </c>
      <c r="S486">
        <v>0</v>
      </c>
      <c r="T486">
        <v>136629000</v>
      </c>
      <c r="U486">
        <v>14054300</v>
      </c>
      <c r="V486">
        <v>63783300</v>
      </c>
      <c r="W486">
        <v>318926600</v>
      </c>
      <c r="Y486" s="48">
        <f t="shared" si="7"/>
        <v>42924</v>
      </c>
    </row>
    <row r="487" spans="1:25">
      <c r="A487">
        <v>0</v>
      </c>
      <c r="B487" s="43" t="s">
        <v>420</v>
      </c>
      <c r="C487" s="43" t="s">
        <v>173</v>
      </c>
      <c r="D487" s="43" t="s">
        <v>1468</v>
      </c>
      <c r="E487" s="43">
        <v>43175</v>
      </c>
      <c r="F487" s="43">
        <v>0</v>
      </c>
      <c r="G487" s="43">
        <v>138936978</v>
      </c>
      <c r="H487" s="47">
        <v>42585</v>
      </c>
      <c r="I487" t="s">
        <v>1972</v>
      </c>
      <c r="J487" t="s">
        <v>1971</v>
      </c>
      <c r="K487" s="48">
        <v>42585</v>
      </c>
      <c r="L487" t="s">
        <v>1469</v>
      </c>
      <c r="P487">
        <v>9500</v>
      </c>
      <c r="Q487">
        <v>51414000</v>
      </c>
      <c r="R487">
        <v>0</v>
      </c>
      <c r="S487">
        <v>0</v>
      </c>
      <c r="T487">
        <v>0</v>
      </c>
      <c r="U487">
        <v>84972478</v>
      </c>
      <c r="V487">
        <v>2550500</v>
      </c>
      <c r="W487">
        <v>138936978</v>
      </c>
      <c r="Y487" s="48">
        <f t="shared" si="7"/>
        <v>42950</v>
      </c>
    </row>
    <row r="488" spans="1:25">
      <c r="A488">
        <v>1</v>
      </c>
      <c r="B488" s="43" t="s">
        <v>420</v>
      </c>
      <c r="C488" s="43" t="s">
        <v>173</v>
      </c>
      <c r="D488" s="43">
        <v>0</v>
      </c>
      <c r="E488" s="43">
        <v>0</v>
      </c>
      <c r="F488" s="43">
        <v>0</v>
      </c>
      <c r="G488" s="43">
        <v>0</v>
      </c>
      <c r="H488" s="47">
        <v>0</v>
      </c>
      <c r="I488">
        <v>0</v>
      </c>
      <c r="J488">
        <v>0</v>
      </c>
      <c r="K488" s="48">
        <v>0</v>
      </c>
      <c r="P488">
        <v>0</v>
      </c>
      <c r="Q488">
        <v>0</v>
      </c>
      <c r="R488">
        <v>0</v>
      </c>
      <c r="S488">
        <v>0</v>
      </c>
      <c r="T488">
        <v>0</v>
      </c>
      <c r="U488">
        <v>0</v>
      </c>
      <c r="V488">
        <v>0</v>
      </c>
      <c r="W488">
        <v>0</v>
      </c>
      <c r="Y488" s="48">
        <f t="shared" si="7"/>
        <v>365</v>
      </c>
    </row>
    <row r="489" spans="1:25">
      <c r="A489">
        <v>0</v>
      </c>
      <c r="B489" s="43" t="s">
        <v>1470</v>
      </c>
      <c r="C489" s="43" t="s">
        <v>173</v>
      </c>
      <c r="D489" s="43" t="s">
        <v>1471</v>
      </c>
      <c r="E489" s="43">
        <v>43634</v>
      </c>
      <c r="F489" s="43">
        <v>0</v>
      </c>
      <c r="G489" s="43">
        <v>395607549.999506</v>
      </c>
      <c r="H489" s="47">
        <v>43228</v>
      </c>
      <c r="I489" t="s">
        <v>1972</v>
      </c>
      <c r="J489" t="s">
        <v>1971</v>
      </c>
      <c r="K489" s="48">
        <v>43228</v>
      </c>
      <c r="L489" t="s">
        <v>1472</v>
      </c>
      <c r="P489">
        <v>28267.043618700001</v>
      </c>
      <c r="Q489">
        <v>349945999.999506</v>
      </c>
      <c r="R489">
        <v>0</v>
      </c>
      <c r="S489">
        <v>0</v>
      </c>
      <c r="T489">
        <v>0</v>
      </c>
      <c r="U489">
        <v>19372760</v>
      </c>
      <c r="V489">
        <v>26288790</v>
      </c>
      <c r="W489">
        <v>395607549.999506</v>
      </c>
      <c r="Y489" s="48">
        <f t="shared" si="7"/>
        <v>43593</v>
      </c>
    </row>
    <row r="490" spans="1:25">
      <c r="A490">
        <v>0</v>
      </c>
      <c r="B490" s="43" t="s">
        <v>1473</v>
      </c>
      <c r="C490" s="43" t="s">
        <v>173</v>
      </c>
      <c r="D490" s="43" t="s">
        <v>1471</v>
      </c>
      <c r="E490" s="43">
        <v>42978</v>
      </c>
      <c r="F490" s="43">
        <v>0</v>
      </c>
      <c r="G490" s="43">
        <v>238698852</v>
      </c>
      <c r="H490" s="47">
        <v>42524</v>
      </c>
      <c r="I490" t="s">
        <v>1970</v>
      </c>
      <c r="J490" t="s">
        <v>1971</v>
      </c>
      <c r="K490" s="48">
        <v>42524</v>
      </c>
      <c r="L490" t="s">
        <v>1474</v>
      </c>
      <c r="P490">
        <v>75800</v>
      </c>
      <c r="Q490">
        <v>181967400</v>
      </c>
      <c r="R490">
        <v>0</v>
      </c>
      <c r="S490">
        <v>0</v>
      </c>
      <c r="T490">
        <v>31000000</v>
      </c>
      <c r="U490">
        <v>5136768</v>
      </c>
      <c r="V490">
        <v>20594684</v>
      </c>
      <c r="W490">
        <v>238698852</v>
      </c>
      <c r="Y490" s="48">
        <f t="shared" si="7"/>
        <v>42889</v>
      </c>
    </row>
    <row r="491" spans="1:25">
      <c r="A491">
        <v>0</v>
      </c>
      <c r="B491" s="43" t="s">
        <v>419</v>
      </c>
      <c r="C491" s="43" t="s">
        <v>173</v>
      </c>
      <c r="D491" s="43" t="s">
        <v>1475</v>
      </c>
      <c r="E491" s="43">
        <v>42934</v>
      </c>
      <c r="F491" s="43">
        <v>0</v>
      </c>
      <c r="G491" s="43">
        <v>501954609</v>
      </c>
      <c r="H491" s="47">
        <v>42515</v>
      </c>
      <c r="I491" t="s">
        <v>1972</v>
      </c>
      <c r="J491" t="s">
        <v>1971</v>
      </c>
      <c r="K491" s="48">
        <v>42515</v>
      </c>
      <c r="L491" t="s">
        <v>1476</v>
      </c>
      <c r="P491">
        <v>8600</v>
      </c>
      <c r="Q491">
        <v>186577000</v>
      </c>
      <c r="R491">
        <v>0</v>
      </c>
      <c r="S491">
        <v>0</v>
      </c>
      <c r="T491">
        <v>124320000</v>
      </c>
      <c r="U491">
        <v>116322409</v>
      </c>
      <c r="V491">
        <v>74735200</v>
      </c>
      <c r="W491">
        <v>501954609</v>
      </c>
      <c r="Y491" s="48">
        <f t="shared" si="7"/>
        <v>42880</v>
      </c>
    </row>
    <row r="492" spans="1:25">
      <c r="A492">
        <v>0</v>
      </c>
      <c r="B492" s="43" t="s">
        <v>1477</v>
      </c>
      <c r="C492" s="43" t="s">
        <v>173</v>
      </c>
      <c r="D492" s="43" t="s">
        <v>1478</v>
      </c>
      <c r="E492" s="43">
        <v>42718</v>
      </c>
      <c r="F492" s="43">
        <v>0</v>
      </c>
      <c r="G492" s="43">
        <v>1289397800</v>
      </c>
      <c r="H492" s="47">
        <v>42311</v>
      </c>
      <c r="I492" t="s">
        <v>1970</v>
      </c>
      <c r="J492" t="s">
        <v>1971</v>
      </c>
      <c r="K492" s="48">
        <v>42311</v>
      </c>
      <c r="L492" t="s">
        <v>1479</v>
      </c>
      <c r="P492">
        <v>71600</v>
      </c>
      <c r="Q492">
        <v>105466800</v>
      </c>
      <c r="R492">
        <v>71600</v>
      </c>
      <c r="S492">
        <v>133176000</v>
      </c>
      <c r="T492">
        <v>898488000</v>
      </c>
      <c r="U492">
        <v>26520000</v>
      </c>
      <c r="V492">
        <v>6047000</v>
      </c>
      <c r="W492">
        <v>1169697800</v>
      </c>
      <c r="Y492" s="48">
        <f t="shared" si="7"/>
        <v>42676</v>
      </c>
    </row>
    <row r="493" spans="1:25">
      <c r="A493">
        <v>0</v>
      </c>
      <c r="B493" s="43" t="s">
        <v>174</v>
      </c>
      <c r="C493" s="43" t="s">
        <v>173</v>
      </c>
      <c r="D493" s="43" t="s">
        <v>1480</v>
      </c>
      <c r="E493" s="43">
        <v>42934</v>
      </c>
      <c r="F493" s="43">
        <v>0</v>
      </c>
      <c r="G493" s="43">
        <v>90407565</v>
      </c>
      <c r="H493" s="47">
        <v>42535</v>
      </c>
      <c r="I493" t="s">
        <v>1970</v>
      </c>
      <c r="J493" t="s">
        <v>1980</v>
      </c>
      <c r="K493" s="48">
        <v>42535</v>
      </c>
      <c r="L493" t="s">
        <v>1481</v>
      </c>
      <c r="P493">
        <v>8600</v>
      </c>
      <c r="Q493">
        <v>83127600</v>
      </c>
      <c r="R493">
        <v>0</v>
      </c>
      <c r="S493">
        <v>0</v>
      </c>
      <c r="T493">
        <v>0</v>
      </c>
      <c r="U493">
        <v>7279965</v>
      </c>
      <c r="V493">
        <v>0</v>
      </c>
      <c r="W493">
        <v>90407565</v>
      </c>
      <c r="Y493" s="48">
        <f t="shared" si="7"/>
        <v>42900</v>
      </c>
    </row>
    <row r="494" spans="1:25">
      <c r="A494">
        <v>1</v>
      </c>
      <c r="B494" s="43" t="s">
        <v>174</v>
      </c>
      <c r="C494" s="43" t="s">
        <v>173</v>
      </c>
      <c r="D494" s="43">
        <v>0</v>
      </c>
      <c r="E494" s="43">
        <v>0</v>
      </c>
      <c r="F494" s="43">
        <v>0</v>
      </c>
      <c r="G494" s="43">
        <v>0</v>
      </c>
      <c r="H494" s="47">
        <v>0</v>
      </c>
      <c r="I494">
        <v>0</v>
      </c>
      <c r="J494">
        <v>0</v>
      </c>
      <c r="K494" s="48">
        <v>0</v>
      </c>
      <c r="P494">
        <v>0</v>
      </c>
      <c r="Q494">
        <v>0</v>
      </c>
      <c r="R494">
        <v>0</v>
      </c>
      <c r="S494">
        <v>0</v>
      </c>
      <c r="T494">
        <v>0</v>
      </c>
      <c r="U494">
        <v>0</v>
      </c>
      <c r="V494">
        <v>0</v>
      </c>
      <c r="W494">
        <v>0</v>
      </c>
      <c r="Y494" s="48">
        <f t="shared" si="7"/>
        <v>365</v>
      </c>
    </row>
    <row r="495" spans="1:25">
      <c r="A495">
        <v>0</v>
      </c>
      <c r="B495" s="43" t="s">
        <v>184</v>
      </c>
      <c r="C495" s="43" t="s">
        <v>173</v>
      </c>
      <c r="D495" s="43" t="s">
        <v>1482</v>
      </c>
      <c r="E495" s="43">
        <v>42986</v>
      </c>
      <c r="F495" s="43">
        <v>0</v>
      </c>
      <c r="G495" s="43">
        <v>68503854</v>
      </c>
      <c r="H495" s="47">
        <v>42584</v>
      </c>
      <c r="I495" t="s">
        <v>1972</v>
      </c>
      <c r="J495" t="s">
        <v>1986</v>
      </c>
      <c r="K495" s="48">
        <v>42584</v>
      </c>
      <c r="L495" t="s">
        <v>1483</v>
      </c>
      <c r="P495">
        <v>13400</v>
      </c>
      <c r="Q495">
        <v>62926400</v>
      </c>
      <c r="R495">
        <v>0</v>
      </c>
      <c r="S495">
        <v>0</v>
      </c>
      <c r="T495">
        <v>0</v>
      </c>
      <c r="U495">
        <v>3573454</v>
      </c>
      <c r="V495">
        <v>2004000</v>
      </c>
      <c r="W495">
        <v>68503854</v>
      </c>
      <c r="Y495" s="48">
        <f t="shared" si="7"/>
        <v>42949</v>
      </c>
    </row>
    <row r="496" spans="1:25">
      <c r="A496">
        <v>0</v>
      </c>
      <c r="B496" s="43" t="s">
        <v>1484</v>
      </c>
      <c r="C496" s="43" t="s">
        <v>173</v>
      </c>
      <c r="D496" s="43" t="s">
        <v>1485</v>
      </c>
      <c r="E496" s="43">
        <v>42987</v>
      </c>
      <c r="F496" s="43">
        <v>0</v>
      </c>
      <c r="G496" s="43">
        <v>671151780</v>
      </c>
      <c r="H496" s="47">
        <v>42495</v>
      </c>
      <c r="I496" t="s">
        <v>1972</v>
      </c>
      <c r="J496" t="s">
        <v>1971</v>
      </c>
      <c r="K496" s="48">
        <v>42495</v>
      </c>
      <c r="L496" t="s">
        <v>1486</v>
      </c>
      <c r="P496">
        <v>13400</v>
      </c>
      <c r="Q496">
        <v>220925800</v>
      </c>
      <c r="R496">
        <v>0</v>
      </c>
      <c r="S496">
        <v>0</v>
      </c>
      <c r="T496">
        <v>301612080</v>
      </c>
      <c r="U496">
        <v>91136100</v>
      </c>
      <c r="V496">
        <v>57477800</v>
      </c>
      <c r="W496">
        <v>671151780</v>
      </c>
      <c r="Y496" s="48">
        <f t="shared" si="7"/>
        <v>42860</v>
      </c>
    </row>
    <row r="497" spans="1:25">
      <c r="A497">
        <v>0</v>
      </c>
      <c r="B497" s="43" t="s">
        <v>196</v>
      </c>
      <c r="C497" s="43" t="s">
        <v>173</v>
      </c>
      <c r="D497" s="43" t="s">
        <v>1487</v>
      </c>
      <c r="E497" s="43">
        <v>43848</v>
      </c>
      <c r="F497" s="43">
        <v>0</v>
      </c>
      <c r="G497" s="43">
        <v>189482166.99868</v>
      </c>
      <c r="H497" s="47">
        <v>43399</v>
      </c>
      <c r="I497" t="s">
        <v>1970</v>
      </c>
      <c r="J497" t="s">
        <v>1971</v>
      </c>
      <c r="K497" s="48">
        <v>43399</v>
      </c>
      <c r="L497" t="s">
        <v>1488</v>
      </c>
      <c r="P497">
        <v>16077.254929999999</v>
      </c>
      <c r="Q497">
        <v>89566387.245030001</v>
      </c>
      <c r="R497">
        <v>16077.254929999999</v>
      </c>
      <c r="S497">
        <v>4903562.7536499994</v>
      </c>
      <c r="T497">
        <v>0</v>
      </c>
      <c r="U497">
        <v>32609526</v>
      </c>
      <c r="V497">
        <v>62402691</v>
      </c>
      <c r="W497">
        <v>189482166.99868</v>
      </c>
      <c r="Y497" s="48">
        <f t="shared" si="7"/>
        <v>43764</v>
      </c>
    </row>
    <row r="498" spans="1:25">
      <c r="A498">
        <v>1</v>
      </c>
      <c r="B498" s="43" t="s">
        <v>196</v>
      </c>
      <c r="C498" s="43" t="s">
        <v>173</v>
      </c>
      <c r="D498" s="43">
        <v>0</v>
      </c>
      <c r="E498" s="43">
        <v>365</v>
      </c>
      <c r="F498" s="43">
        <v>0</v>
      </c>
      <c r="G498" s="43">
        <v>0</v>
      </c>
      <c r="H498" s="47">
        <v>0</v>
      </c>
      <c r="I498">
        <v>0</v>
      </c>
      <c r="J498">
        <v>0</v>
      </c>
      <c r="K498" s="48">
        <v>0</v>
      </c>
      <c r="L498" t="s">
        <v>1285</v>
      </c>
      <c r="P498">
        <v>0</v>
      </c>
      <c r="Q498">
        <v>0</v>
      </c>
      <c r="R498">
        <v>0</v>
      </c>
      <c r="S498">
        <v>0</v>
      </c>
      <c r="T498">
        <v>0</v>
      </c>
      <c r="U498">
        <v>0</v>
      </c>
      <c r="V498">
        <v>0</v>
      </c>
      <c r="W498">
        <v>0</v>
      </c>
      <c r="Y498" s="48">
        <f t="shared" si="7"/>
        <v>365</v>
      </c>
    </row>
    <row r="499" spans="1:25">
      <c r="A499">
        <v>0</v>
      </c>
      <c r="B499" s="43" t="s">
        <v>1489</v>
      </c>
      <c r="C499" s="43" t="s">
        <v>173</v>
      </c>
      <c r="D499" s="43" t="s">
        <v>1490</v>
      </c>
      <c r="E499" s="43">
        <v>43154</v>
      </c>
      <c r="F499" s="43">
        <v>0</v>
      </c>
      <c r="G499" s="43">
        <v>354529824</v>
      </c>
      <c r="H499" s="47">
        <v>42760</v>
      </c>
      <c r="I499" t="s">
        <v>1972</v>
      </c>
      <c r="J499" t="s">
        <v>1971</v>
      </c>
      <c r="K499" s="48">
        <v>42760</v>
      </c>
      <c r="L499" t="s">
        <v>1491</v>
      </c>
      <c r="P499">
        <v>71000</v>
      </c>
      <c r="Q499">
        <v>56800000</v>
      </c>
      <c r="R499">
        <v>0</v>
      </c>
      <c r="S499">
        <v>0</v>
      </c>
      <c r="T499">
        <v>272703600</v>
      </c>
      <c r="U499">
        <v>535000</v>
      </c>
      <c r="V499">
        <v>24491224</v>
      </c>
      <c r="W499">
        <v>354529824</v>
      </c>
      <c r="Y499" s="48">
        <f t="shared" si="7"/>
        <v>43125</v>
      </c>
    </row>
    <row r="500" spans="1:25">
      <c r="A500">
        <v>0</v>
      </c>
      <c r="B500" s="43" t="s">
        <v>193</v>
      </c>
      <c r="C500" s="43" t="s">
        <v>173</v>
      </c>
      <c r="D500" s="43" t="s">
        <v>1492</v>
      </c>
      <c r="E500" s="43">
        <v>43848</v>
      </c>
      <c r="F500" s="43">
        <v>0</v>
      </c>
      <c r="G500" s="43">
        <v>6324519668.999999</v>
      </c>
      <c r="H500" s="47">
        <v>43305</v>
      </c>
      <c r="I500" t="s">
        <v>1970</v>
      </c>
      <c r="J500" t="s">
        <v>1971</v>
      </c>
      <c r="K500" s="48">
        <v>43305</v>
      </c>
      <c r="L500" t="s">
        <v>1493</v>
      </c>
      <c r="P500">
        <v>85599.334504113096</v>
      </c>
      <c r="Q500">
        <v>918480859.22913349</v>
      </c>
      <c r="R500">
        <v>85599.334504113096</v>
      </c>
      <c r="S500">
        <v>933717540.77086568</v>
      </c>
      <c r="T500">
        <v>214360809</v>
      </c>
      <c r="U500">
        <v>27485766</v>
      </c>
      <c r="V500">
        <v>2934962002</v>
      </c>
      <c r="W500">
        <v>5029006976.999999</v>
      </c>
      <c r="Y500" s="48">
        <f t="shared" si="7"/>
        <v>43670</v>
      </c>
    </row>
    <row r="501" spans="1:25">
      <c r="A501">
        <v>0</v>
      </c>
      <c r="B501" s="43" t="s">
        <v>194</v>
      </c>
      <c r="C501" s="43" t="s">
        <v>173</v>
      </c>
      <c r="D501" s="43" t="s">
        <v>1494</v>
      </c>
      <c r="E501" s="43">
        <v>43872</v>
      </c>
      <c r="F501" s="43">
        <v>0</v>
      </c>
      <c r="G501" s="43">
        <v>120321399</v>
      </c>
      <c r="H501" s="47">
        <v>43403</v>
      </c>
      <c r="I501" t="s">
        <v>1970</v>
      </c>
      <c r="J501" t="s">
        <v>1971</v>
      </c>
      <c r="K501" s="48">
        <v>43403</v>
      </c>
      <c r="L501" t="s">
        <v>1495</v>
      </c>
      <c r="P501">
        <v>34000</v>
      </c>
      <c r="Q501">
        <v>97002000</v>
      </c>
      <c r="R501">
        <v>0</v>
      </c>
      <c r="S501">
        <v>0</v>
      </c>
      <c r="T501">
        <v>0</v>
      </c>
      <c r="U501">
        <v>21210570</v>
      </c>
      <c r="V501">
        <v>2108829</v>
      </c>
      <c r="W501">
        <v>120321399</v>
      </c>
      <c r="Y501" s="48">
        <f t="shared" si="7"/>
        <v>43768</v>
      </c>
    </row>
    <row r="502" spans="1:25">
      <c r="A502">
        <v>0</v>
      </c>
      <c r="B502" s="43" t="s">
        <v>1496</v>
      </c>
      <c r="C502" s="43" t="s">
        <v>173</v>
      </c>
      <c r="D502" s="43" t="s">
        <v>1497</v>
      </c>
      <c r="E502" s="43">
        <v>43872</v>
      </c>
      <c r="F502" s="43">
        <v>0</v>
      </c>
      <c r="G502" s="43">
        <v>389913018</v>
      </c>
      <c r="H502" s="47">
        <v>43391</v>
      </c>
      <c r="I502" t="s">
        <v>1970</v>
      </c>
      <c r="J502" t="s">
        <v>1971</v>
      </c>
      <c r="K502" s="48">
        <v>43391</v>
      </c>
      <c r="L502" t="s">
        <v>1498</v>
      </c>
      <c r="P502">
        <v>21570</v>
      </c>
      <c r="Q502">
        <v>281488500</v>
      </c>
      <c r="R502">
        <v>0</v>
      </c>
      <c r="S502">
        <v>0</v>
      </c>
      <c r="T502">
        <v>0</v>
      </c>
      <c r="U502">
        <v>61961836</v>
      </c>
      <c r="V502">
        <v>46462682</v>
      </c>
      <c r="W502">
        <v>389913018</v>
      </c>
      <c r="Y502" s="48">
        <f t="shared" si="7"/>
        <v>43756</v>
      </c>
    </row>
    <row r="503" spans="1:25">
      <c r="A503">
        <v>0</v>
      </c>
      <c r="B503" s="43" t="s">
        <v>189</v>
      </c>
      <c r="C503" s="43" t="s">
        <v>173</v>
      </c>
      <c r="D503" s="43" t="s">
        <v>1499</v>
      </c>
      <c r="E503" s="43">
        <v>44041</v>
      </c>
      <c r="F503" s="43">
        <v>0</v>
      </c>
      <c r="G503" s="43">
        <v>0</v>
      </c>
      <c r="H503" s="47">
        <v>43636</v>
      </c>
      <c r="I503" t="s">
        <v>1990</v>
      </c>
      <c r="J503" t="s">
        <v>1991</v>
      </c>
      <c r="K503" s="48">
        <v>43636</v>
      </c>
      <c r="L503" t="s">
        <v>1500</v>
      </c>
      <c r="P503">
        <v>27170</v>
      </c>
      <c r="Q503">
        <v>263958252</v>
      </c>
      <c r="R503">
        <v>0</v>
      </c>
      <c r="S503">
        <v>0</v>
      </c>
      <c r="T503">
        <v>125142880</v>
      </c>
      <c r="U503">
        <v>71034882</v>
      </c>
      <c r="V503">
        <v>43560548</v>
      </c>
      <c r="W503">
        <v>503696562</v>
      </c>
      <c r="Y503" s="48">
        <f t="shared" si="7"/>
        <v>44001</v>
      </c>
    </row>
    <row r="504" spans="1:25">
      <c r="A504">
        <v>0</v>
      </c>
      <c r="B504" s="43" t="s">
        <v>1501</v>
      </c>
      <c r="C504" s="43" t="s">
        <v>173</v>
      </c>
      <c r="D504" s="43" t="s">
        <v>1502</v>
      </c>
      <c r="E504" s="43">
        <v>43162</v>
      </c>
      <c r="F504" s="43">
        <v>0</v>
      </c>
      <c r="G504" s="43">
        <v>1234678053.9999986</v>
      </c>
      <c r="H504" s="47">
        <v>42711</v>
      </c>
      <c r="I504" t="s">
        <v>1992</v>
      </c>
      <c r="J504" t="s">
        <v>1971</v>
      </c>
      <c r="K504" s="48">
        <v>42711</v>
      </c>
      <c r="L504" t="s">
        <v>1503</v>
      </c>
      <c r="P504">
        <v>12273.8188428138</v>
      </c>
      <c r="Q504">
        <v>436285164.58665931</v>
      </c>
      <c r="R504">
        <v>12273.8188428138</v>
      </c>
      <c r="S504">
        <v>41436412.413339391</v>
      </c>
      <c r="T504">
        <v>0</v>
      </c>
      <c r="U504">
        <v>737969570</v>
      </c>
      <c r="V504">
        <v>18986907</v>
      </c>
      <c r="W504">
        <v>1234678053.9999986</v>
      </c>
      <c r="Y504" s="48">
        <f t="shared" si="7"/>
        <v>43076</v>
      </c>
    </row>
    <row r="505" spans="1:25">
      <c r="A505">
        <v>1</v>
      </c>
      <c r="B505" s="43" t="s">
        <v>1501</v>
      </c>
      <c r="C505" s="43" t="s">
        <v>173</v>
      </c>
      <c r="D505" s="43">
        <v>0</v>
      </c>
      <c r="E505" s="43">
        <v>365</v>
      </c>
      <c r="F505" s="43">
        <v>0</v>
      </c>
      <c r="G505" s="43">
        <v>0</v>
      </c>
      <c r="H505" s="47">
        <v>0</v>
      </c>
      <c r="I505">
        <v>0</v>
      </c>
      <c r="J505">
        <v>0</v>
      </c>
      <c r="K505" s="48">
        <v>0</v>
      </c>
      <c r="P505">
        <v>0</v>
      </c>
      <c r="Q505">
        <v>0</v>
      </c>
      <c r="R505">
        <v>0</v>
      </c>
      <c r="S505">
        <v>0</v>
      </c>
      <c r="T505">
        <v>0</v>
      </c>
      <c r="U505">
        <v>0</v>
      </c>
      <c r="V505">
        <v>0</v>
      </c>
      <c r="W505">
        <v>0</v>
      </c>
      <c r="Y505" s="48">
        <f t="shared" si="7"/>
        <v>365</v>
      </c>
    </row>
    <row r="506" spans="1:25">
      <c r="A506">
        <v>0</v>
      </c>
      <c r="B506" s="43" t="s">
        <v>418</v>
      </c>
      <c r="C506" s="43" t="s">
        <v>173</v>
      </c>
      <c r="D506" s="43" t="s">
        <v>1504</v>
      </c>
      <c r="E506" s="43">
        <v>42844</v>
      </c>
      <c r="F506" s="43">
        <v>0</v>
      </c>
      <c r="G506" s="43">
        <v>866156314</v>
      </c>
      <c r="H506" s="47">
        <v>42304</v>
      </c>
      <c r="I506" t="s">
        <v>1970</v>
      </c>
      <c r="J506" t="s">
        <v>1971</v>
      </c>
      <c r="K506" s="48">
        <v>42304</v>
      </c>
      <c r="L506" t="s">
        <v>1505</v>
      </c>
      <c r="P506">
        <v>40000</v>
      </c>
      <c r="Q506">
        <v>253110056</v>
      </c>
      <c r="R506">
        <v>0</v>
      </c>
      <c r="S506">
        <v>0</v>
      </c>
      <c r="T506">
        <v>197838960</v>
      </c>
      <c r="U506">
        <v>44358640</v>
      </c>
      <c r="V506">
        <v>212427457</v>
      </c>
      <c r="W506">
        <v>707735113</v>
      </c>
      <c r="Y506" s="48">
        <f t="shared" si="7"/>
        <v>42669</v>
      </c>
    </row>
    <row r="507" spans="1:25">
      <c r="A507">
        <v>0</v>
      </c>
      <c r="B507" s="43" t="s">
        <v>1506</v>
      </c>
      <c r="C507" s="43" t="s">
        <v>173</v>
      </c>
      <c r="D507" s="43" t="s">
        <v>1507</v>
      </c>
      <c r="E507" s="43">
        <v>42846</v>
      </c>
      <c r="F507" s="43">
        <v>0</v>
      </c>
      <c r="G507" s="43">
        <v>173081515</v>
      </c>
      <c r="H507" s="47">
        <v>42422</v>
      </c>
      <c r="I507" t="s">
        <v>1970</v>
      </c>
      <c r="J507" t="s">
        <v>1993</v>
      </c>
      <c r="K507" s="48">
        <v>42422</v>
      </c>
      <c r="L507" t="s">
        <v>1508</v>
      </c>
      <c r="P507">
        <v>7000</v>
      </c>
      <c r="Q507">
        <v>134267000</v>
      </c>
      <c r="R507">
        <v>0</v>
      </c>
      <c r="S507">
        <v>0</v>
      </c>
      <c r="T507">
        <v>0</v>
      </c>
      <c r="U507">
        <v>38814515</v>
      </c>
      <c r="V507">
        <v>0</v>
      </c>
      <c r="W507">
        <v>173081515</v>
      </c>
      <c r="Y507" s="48">
        <f t="shared" si="7"/>
        <v>42787</v>
      </c>
    </row>
    <row r="508" spans="1:25">
      <c r="A508">
        <v>0</v>
      </c>
      <c r="B508" s="43" t="s">
        <v>417</v>
      </c>
      <c r="C508" s="43" t="s">
        <v>173</v>
      </c>
      <c r="D508" s="43" t="s">
        <v>1509</v>
      </c>
      <c r="E508" s="43">
        <v>42857</v>
      </c>
      <c r="F508" s="43">
        <v>0</v>
      </c>
      <c r="G508" s="43">
        <v>59978660.999957398</v>
      </c>
      <c r="H508" s="47">
        <v>42391</v>
      </c>
      <c r="I508" t="s">
        <v>1979</v>
      </c>
      <c r="J508" t="s">
        <v>1971</v>
      </c>
      <c r="K508" s="48">
        <v>42391</v>
      </c>
      <c r="L508" t="s">
        <v>1510</v>
      </c>
      <c r="P508">
        <v>5093.8292523600003</v>
      </c>
      <c r="Q508">
        <v>31204797.99995736</v>
      </c>
      <c r="R508">
        <v>0</v>
      </c>
      <c r="S508">
        <v>0</v>
      </c>
      <c r="T508">
        <v>0</v>
      </c>
      <c r="U508">
        <v>21058763</v>
      </c>
      <c r="V508">
        <v>7715100</v>
      </c>
      <c r="W508">
        <v>59978660.99995736</v>
      </c>
      <c r="Y508" s="48">
        <f t="shared" si="7"/>
        <v>42756</v>
      </c>
    </row>
    <row r="509" spans="1:25">
      <c r="A509">
        <v>0</v>
      </c>
      <c r="B509" s="43" t="s">
        <v>187</v>
      </c>
      <c r="C509" s="43" t="s">
        <v>173</v>
      </c>
      <c r="D509" s="43" t="s">
        <v>1511</v>
      </c>
      <c r="E509" s="43">
        <v>44229</v>
      </c>
      <c r="F509" s="43">
        <v>0</v>
      </c>
      <c r="G509" s="43">
        <v>0</v>
      </c>
      <c r="H509" s="47">
        <v>43746</v>
      </c>
      <c r="I509" t="s">
        <v>1970</v>
      </c>
      <c r="J509" t="s">
        <v>1971</v>
      </c>
      <c r="K509" s="48">
        <v>43746</v>
      </c>
      <c r="L509">
        <v>373836514</v>
      </c>
      <c r="P509">
        <v>32800</v>
      </c>
      <c r="Q509">
        <v>344832000</v>
      </c>
      <c r="R509">
        <v>0</v>
      </c>
      <c r="S509">
        <v>0</v>
      </c>
      <c r="T509">
        <v>0</v>
      </c>
      <c r="U509">
        <v>28195114</v>
      </c>
      <c r="V509">
        <v>809400</v>
      </c>
      <c r="W509">
        <v>373836514</v>
      </c>
      <c r="Y509" s="48">
        <f t="shared" si="7"/>
        <v>44111</v>
      </c>
    </row>
    <row r="510" spans="1:25">
      <c r="A510">
        <v>0</v>
      </c>
      <c r="B510" s="43" t="s">
        <v>1512</v>
      </c>
      <c r="C510" s="43" t="s">
        <v>173</v>
      </c>
      <c r="D510" s="43" t="s">
        <v>1513</v>
      </c>
      <c r="E510" s="43">
        <v>43732</v>
      </c>
      <c r="F510" s="43">
        <v>0</v>
      </c>
      <c r="G510" s="43">
        <v>97489600</v>
      </c>
      <c r="H510" s="47">
        <v>43236</v>
      </c>
      <c r="I510" t="s">
        <v>1972</v>
      </c>
      <c r="J510" t="s">
        <v>1971</v>
      </c>
      <c r="K510" s="48">
        <v>43236</v>
      </c>
      <c r="L510" t="s">
        <v>1514</v>
      </c>
      <c r="P510">
        <v>110000</v>
      </c>
      <c r="Q510">
        <v>38940000</v>
      </c>
      <c r="R510">
        <v>0</v>
      </c>
      <c r="S510">
        <v>0</v>
      </c>
      <c r="T510">
        <v>0</v>
      </c>
      <c r="U510">
        <v>0</v>
      </c>
      <c r="V510">
        <v>58549600</v>
      </c>
      <c r="W510">
        <v>97489600</v>
      </c>
      <c r="Y510" s="48">
        <f t="shared" si="7"/>
        <v>43601</v>
      </c>
    </row>
    <row r="511" spans="1:25">
      <c r="A511">
        <v>0</v>
      </c>
      <c r="B511" s="43" t="s">
        <v>192</v>
      </c>
      <c r="C511" s="43" t="s">
        <v>173</v>
      </c>
      <c r="D511" s="43" t="s">
        <v>1515</v>
      </c>
      <c r="E511" s="43">
        <v>43858</v>
      </c>
      <c r="F511" s="43">
        <v>0</v>
      </c>
      <c r="G511" s="43">
        <v>1117415038</v>
      </c>
      <c r="H511" s="47">
        <v>43399</v>
      </c>
      <c r="I511" t="s">
        <v>1972</v>
      </c>
      <c r="J511" t="s">
        <v>1971</v>
      </c>
      <c r="K511" s="48">
        <v>43399</v>
      </c>
      <c r="L511" t="s">
        <v>1994</v>
      </c>
      <c r="P511">
        <v>110000</v>
      </c>
      <c r="Q511">
        <v>101310000</v>
      </c>
      <c r="R511">
        <v>0</v>
      </c>
      <c r="S511">
        <v>0</v>
      </c>
      <c r="T511">
        <v>0</v>
      </c>
      <c r="U511">
        <v>3655209</v>
      </c>
      <c r="V511">
        <v>303759234</v>
      </c>
      <c r="W511">
        <v>408724443</v>
      </c>
      <c r="Y511" s="48">
        <f t="shared" si="7"/>
        <v>43764</v>
      </c>
    </row>
    <row r="512" spans="1:25">
      <c r="A512">
        <v>0</v>
      </c>
      <c r="B512" s="43" t="s">
        <v>201</v>
      </c>
      <c r="C512" s="43" t="s">
        <v>173</v>
      </c>
      <c r="D512" s="43" t="s">
        <v>1516</v>
      </c>
      <c r="E512" s="43">
        <v>43817</v>
      </c>
      <c r="F512" s="43">
        <v>0</v>
      </c>
      <c r="G512" s="43">
        <v>828473505</v>
      </c>
      <c r="H512" s="47">
        <v>43236</v>
      </c>
      <c r="I512" t="s">
        <v>1972</v>
      </c>
      <c r="J512" t="s">
        <v>1971</v>
      </c>
      <c r="K512" s="48">
        <v>43236</v>
      </c>
      <c r="L512" t="s">
        <v>1517</v>
      </c>
      <c r="P512">
        <v>110000</v>
      </c>
      <c r="Q512">
        <v>524480000</v>
      </c>
      <c r="R512">
        <v>0</v>
      </c>
      <c r="S512">
        <v>0</v>
      </c>
      <c r="T512">
        <v>127484202</v>
      </c>
      <c r="U512">
        <v>8918650</v>
      </c>
      <c r="V512">
        <v>146032323</v>
      </c>
      <c r="W512">
        <v>806915175</v>
      </c>
      <c r="Y512" s="48">
        <f t="shared" si="7"/>
        <v>43601</v>
      </c>
    </row>
    <row r="513" spans="1:25">
      <c r="A513">
        <v>0</v>
      </c>
      <c r="B513" s="43" t="s">
        <v>190</v>
      </c>
      <c r="C513" s="43" t="s">
        <v>173</v>
      </c>
      <c r="D513" s="43" t="s">
        <v>1518</v>
      </c>
      <c r="E513" s="43">
        <v>43886</v>
      </c>
      <c r="F513" s="43">
        <v>0</v>
      </c>
      <c r="G513" s="43">
        <v>2537220263</v>
      </c>
      <c r="H513" s="47">
        <v>43267</v>
      </c>
      <c r="I513" t="s">
        <v>1972</v>
      </c>
      <c r="J513" t="s">
        <v>1971</v>
      </c>
      <c r="K513" s="48">
        <v>43267</v>
      </c>
      <c r="L513" t="s">
        <v>1519</v>
      </c>
      <c r="P513">
        <v>110000</v>
      </c>
      <c r="Q513">
        <v>430210000</v>
      </c>
      <c r="R513">
        <v>0</v>
      </c>
      <c r="S513">
        <v>0</v>
      </c>
      <c r="T513">
        <v>746666632</v>
      </c>
      <c r="U513">
        <v>1038713</v>
      </c>
      <c r="V513">
        <v>978921295</v>
      </c>
      <c r="W513">
        <v>2156836640</v>
      </c>
      <c r="Y513" s="48">
        <f t="shared" si="7"/>
        <v>43632</v>
      </c>
    </row>
    <row r="514" spans="1:25">
      <c r="A514">
        <v>0</v>
      </c>
      <c r="B514" s="43" t="s">
        <v>1520</v>
      </c>
      <c r="C514" s="43" t="s">
        <v>173</v>
      </c>
      <c r="D514" s="43" t="s">
        <v>1521</v>
      </c>
      <c r="E514" s="43">
        <v>43732</v>
      </c>
      <c r="F514" s="43">
        <v>0</v>
      </c>
      <c r="G514" s="43">
        <v>335645704</v>
      </c>
      <c r="H514" s="47">
        <v>43241</v>
      </c>
      <c r="I514" t="s">
        <v>1972</v>
      </c>
      <c r="J514" t="s">
        <v>1971</v>
      </c>
      <c r="K514" s="48">
        <v>43241</v>
      </c>
      <c r="L514" t="s">
        <v>1522</v>
      </c>
      <c r="P514">
        <v>43660.4</v>
      </c>
      <c r="Q514">
        <v>43660400</v>
      </c>
      <c r="R514">
        <v>0</v>
      </c>
      <c r="S514">
        <v>0</v>
      </c>
      <c r="T514">
        <v>259520000</v>
      </c>
      <c r="U514">
        <v>1441878</v>
      </c>
      <c r="V514">
        <v>19023426</v>
      </c>
      <c r="W514">
        <v>323645704</v>
      </c>
      <c r="Y514" s="48">
        <f t="shared" si="7"/>
        <v>43606</v>
      </c>
    </row>
    <row r="515" spans="1:25">
      <c r="A515">
        <v>0</v>
      </c>
      <c r="B515" s="43" t="s">
        <v>1523</v>
      </c>
      <c r="C515" s="43" t="s">
        <v>173</v>
      </c>
      <c r="D515" s="43" t="s">
        <v>1524</v>
      </c>
      <c r="E515" s="43">
        <v>43732</v>
      </c>
      <c r="F515" s="43">
        <v>0</v>
      </c>
      <c r="G515" s="43">
        <v>843853933</v>
      </c>
      <c r="H515" s="47">
        <v>43236</v>
      </c>
      <c r="I515" t="s">
        <v>1972</v>
      </c>
      <c r="J515" t="s">
        <v>1971</v>
      </c>
      <c r="K515" s="48">
        <v>43236</v>
      </c>
      <c r="L515" t="s">
        <v>1525</v>
      </c>
      <c r="P515">
        <v>70000</v>
      </c>
      <c r="Q515">
        <v>351890000</v>
      </c>
      <c r="R515">
        <v>0</v>
      </c>
      <c r="S515">
        <v>0</v>
      </c>
      <c r="T515">
        <v>181860000</v>
      </c>
      <c r="U515">
        <v>12663991</v>
      </c>
      <c r="V515">
        <v>253107150</v>
      </c>
      <c r="W515">
        <v>799521141</v>
      </c>
      <c r="Y515" s="48">
        <f t="shared" si="7"/>
        <v>43601</v>
      </c>
    </row>
    <row r="516" spans="1:25">
      <c r="A516">
        <v>1</v>
      </c>
      <c r="B516" s="43" t="s">
        <v>1523</v>
      </c>
      <c r="C516" s="43" t="s">
        <v>173</v>
      </c>
      <c r="D516" s="43">
        <v>0</v>
      </c>
      <c r="E516" s="43">
        <v>0</v>
      </c>
      <c r="F516" s="43">
        <v>0</v>
      </c>
      <c r="G516" s="43">
        <v>0</v>
      </c>
      <c r="H516" s="47">
        <v>0</v>
      </c>
      <c r="I516">
        <v>0</v>
      </c>
      <c r="J516">
        <v>0</v>
      </c>
      <c r="K516" s="48">
        <v>0</v>
      </c>
      <c r="L516" t="s">
        <v>1285</v>
      </c>
      <c r="P516">
        <v>0</v>
      </c>
      <c r="Q516">
        <v>0</v>
      </c>
      <c r="R516">
        <v>0</v>
      </c>
      <c r="S516">
        <v>0</v>
      </c>
      <c r="T516">
        <v>0</v>
      </c>
      <c r="U516">
        <v>0</v>
      </c>
      <c r="V516">
        <v>0</v>
      </c>
      <c r="W516">
        <v>0</v>
      </c>
      <c r="Y516" s="48">
        <f t="shared" ref="Y516:Y579" si="8">+K516+365</f>
        <v>365</v>
      </c>
    </row>
    <row r="517" spans="1:25">
      <c r="A517">
        <v>0</v>
      </c>
      <c r="B517" s="43" t="s">
        <v>1526</v>
      </c>
      <c r="C517" s="43" t="s">
        <v>173</v>
      </c>
      <c r="D517" s="43" t="s">
        <v>1524</v>
      </c>
      <c r="E517" s="43">
        <v>43732</v>
      </c>
      <c r="F517" s="43">
        <v>0</v>
      </c>
      <c r="G517" s="43">
        <v>359666096</v>
      </c>
      <c r="H517" s="47">
        <v>43236</v>
      </c>
      <c r="I517" t="s">
        <v>1970</v>
      </c>
      <c r="J517" t="s">
        <v>1971</v>
      </c>
      <c r="K517" s="48">
        <v>43236</v>
      </c>
      <c r="L517" t="s">
        <v>1527</v>
      </c>
      <c r="P517">
        <v>31375</v>
      </c>
      <c r="Q517">
        <v>333735875</v>
      </c>
      <c r="R517">
        <v>0</v>
      </c>
      <c r="S517">
        <v>0</v>
      </c>
      <c r="T517">
        <v>0</v>
      </c>
      <c r="U517">
        <v>25333220</v>
      </c>
      <c r="V517">
        <v>547000</v>
      </c>
      <c r="W517">
        <v>359616095</v>
      </c>
      <c r="Y517" s="48">
        <f t="shared" si="8"/>
        <v>43601</v>
      </c>
    </row>
    <row r="518" spans="1:25">
      <c r="A518">
        <v>0</v>
      </c>
      <c r="B518" s="43" t="s">
        <v>199</v>
      </c>
      <c r="C518" s="43" t="s">
        <v>173</v>
      </c>
      <c r="D518" s="43" t="s">
        <v>1528</v>
      </c>
      <c r="E518" s="43">
        <v>43732</v>
      </c>
      <c r="F518" s="43">
        <v>0</v>
      </c>
      <c r="G518" s="43">
        <v>535274744.00154001</v>
      </c>
      <c r="H518" s="47">
        <v>43277</v>
      </c>
      <c r="I518" t="s">
        <v>1972</v>
      </c>
      <c r="J518" t="s">
        <v>1971</v>
      </c>
      <c r="K518" s="48">
        <v>43277</v>
      </c>
      <c r="L518" t="s">
        <v>1529</v>
      </c>
      <c r="P518">
        <v>54200.307220000002</v>
      </c>
      <c r="Q518">
        <v>246990800.00154001</v>
      </c>
      <c r="R518">
        <v>0</v>
      </c>
      <c r="S518">
        <v>0</v>
      </c>
      <c r="T518">
        <v>265414200</v>
      </c>
      <c r="U518">
        <v>7362724</v>
      </c>
      <c r="V518">
        <v>15507020</v>
      </c>
      <c r="W518">
        <v>535274744.00154001</v>
      </c>
      <c r="Y518" s="48">
        <f t="shared" si="8"/>
        <v>43642</v>
      </c>
    </row>
    <row r="519" spans="1:25">
      <c r="A519">
        <v>0</v>
      </c>
      <c r="B519" s="43" t="s">
        <v>215</v>
      </c>
      <c r="C519" s="43" t="s">
        <v>205</v>
      </c>
      <c r="D519" s="43" t="s">
        <v>1530</v>
      </c>
      <c r="E519" s="43">
        <v>43172</v>
      </c>
      <c r="F519" s="43">
        <v>0</v>
      </c>
      <c r="G519" s="43">
        <v>0</v>
      </c>
      <c r="H519" s="47">
        <v>42800</v>
      </c>
      <c r="I519" t="s">
        <v>1970</v>
      </c>
      <c r="J519" t="s">
        <v>1971</v>
      </c>
      <c r="K519" s="48">
        <v>42800</v>
      </c>
      <c r="L519" t="s">
        <v>1531</v>
      </c>
      <c r="P519">
        <v>8311.81</v>
      </c>
      <c r="Q519">
        <v>343972880</v>
      </c>
      <c r="R519">
        <v>0</v>
      </c>
      <c r="S519">
        <v>0</v>
      </c>
      <c r="T519">
        <v>193922600</v>
      </c>
      <c r="U519">
        <v>22751780</v>
      </c>
      <c r="V519">
        <v>30212442</v>
      </c>
      <c r="W519">
        <v>590859702</v>
      </c>
      <c r="Y519" s="48">
        <f t="shared" si="8"/>
        <v>43165</v>
      </c>
    </row>
    <row r="520" spans="1:25">
      <c r="A520">
        <v>1</v>
      </c>
      <c r="B520" s="43" t="s">
        <v>215</v>
      </c>
      <c r="C520" s="43" t="s">
        <v>205</v>
      </c>
      <c r="D520" s="43">
        <v>0</v>
      </c>
      <c r="E520" s="43">
        <v>0</v>
      </c>
      <c r="F520" s="43">
        <v>0</v>
      </c>
      <c r="G520" s="43">
        <v>0</v>
      </c>
      <c r="H520" s="47">
        <v>0</v>
      </c>
      <c r="I520">
        <v>0</v>
      </c>
      <c r="J520">
        <v>0</v>
      </c>
      <c r="K520" s="48">
        <v>0</v>
      </c>
      <c r="P520">
        <v>0</v>
      </c>
      <c r="Q520">
        <v>0</v>
      </c>
      <c r="R520">
        <v>0</v>
      </c>
      <c r="S520">
        <v>0</v>
      </c>
      <c r="T520">
        <v>0</v>
      </c>
      <c r="U520">
        <v>0</v>
      </c>
      <c r="V520">
        <v>0</v>
      </c>
      <c r="W520">
        <v>0</v>
      </c>
      <c r="Y520" s="48">
        <f t="shared" si="8"/>
        <v>365</v>
      </c>
    </row>
    <row r="521" spans="1:25">
      <c r="A521">
        <v>0</v>
      </c>
      <c r="B521" s="43" t="s">
        <v>1532</v>
      </c>
      <c r="C521" s="43" t="s">
        <v>205</v>
      </c>
      <c r="D521" s="43" t="s">
        <v>1533</v>
      </c>
      <c r="E521" s="43">
        <v>43152</v>
      </c>
      <c r="F521" s="43">
        <v>0</v>
      </c>
      <c r="G521" s="43">
        <v>109772880</v>
      </c>
      <c r="H521" s="47">
        <v>42767</v>
      </c>
      <c r="I521" t="s">
        <v>1970</v>
      </c>
      <c r="J521" t="s">
        <v>1971</v>
      </c>
      <c r="K521" s="48">
        <v>42767</v>
      </c>
      <c r="L521" t="s">
        <v>1534</v>
      </c>
      <c r="P521">
        <v>10000</v>
      </c>
      <c r="Q521">
        <v>45260000</v>
      </c>
      <c r="R521">
        <v>4620</v>
      </c>
      <c r="S521">
        <v>6809880</v>
      </c>
      <c r="T521">
        <v>55560000</v>
      </c>
      <c r="U521">
        <v>2143000</v>
      </c>
      <c r="V521">
        <v>0</v>
      </c>
      <c r="W521">
        <v>109772880</v>
      </c>
      <c r="Y521" s="48">
        <f t="shared" si="8"/>
        <v>43132</v>
      </c>
    </row>
    <row r="522" spans="1:25">
      <c r="A522">
        <v>0</v>
      </c>
      <c r="B522" s="43" t="s">
        <v>1535</v>
      </c>
      <c r="C522" s="43" t="s">
        <v>205</v>
      </c>
      <c r="D522" s="43" t="s">
        <v>1536</v>
      </c>
      <c r="E522" s="43">
        <v>43190</v>
      </c>
      <c r="F522" s="43">
        <v>0</v>
      </c>
      <c r="G522" s="43">
        <v>54962470</v>
      </c>
      <c r="H522" s="47">
        <v>42760</v>
      </c>
      <c r="I522" t="s">
        <v>1970</v>
      </c>
      <c r="J522" t="s">
        <v>1971</v>
      </c>
      <c r="K522" s="48">
        <v>42760</v>
      </c>
      <c r="L522" t="s">
        <v>1537</v>
      </c>
      <c r="P522">
        <v>5914.34</v>
      </c>
      <c r="Q522">
        <v>25113580</v>
      </c>
      <c r="R522">
        <v>0</v>
      </c>
      <c r="S522">
        <v>0</v>
      </c>
      <c r="T522">
        <v>0</v>
      </c>
      <c r="U522">
        <v>29168390</v>
      </c>
      <c r="V522">
        <v>4040500</v>
      </c>
      <c r="W522">
        <v>58322470</v>
      </c>
      <c r="Y522" s="48">
        <f t="shared" si="8"/>
        <v>43125</v>
      </c>
    </row>
    <row r="523" spans="1:25">
      <c r="A523">
        <v>1</v>
      </c>
      <c r="B523" s="43" t="s">
        <v>1535</v>
      </c>
      <c r="C523" s="43" t="s">
        <v>205</v>
      </c>
      <c r="D523" s="43">
        <v>0</v>
      </c>
      <c r="E523" s="43">
        <v>0</v>
      </c>
      <c r="F523" s="43">
        <v>0</v>
      </c>
      <c r="G523" s="43">
        <v>0</v>
      </c>
      <c r="H523" s="47">
        <v>0</v>
      </c>
      <c r="I523">
        <v>0</v>
      </c>
      <c r="J523">
        <v>0</v>
      </c>
      <c r="K523" s="48">
        <v>0</v>
      </c>
      <c r="P523">
        <v>0</v>
      </c>
      <c r="Q523">
        <v>0</v>
      </c>
      <c r="R523">
        <v>0</v>
      </c>
      <c r="S523">
        <v>0</v>
      </c>
      <c r="T523">
        <v>0</v>
      </c>
      <c r="U523">
        <v>0</v>
      </c>
      <c r="V523">
        <v>0</v>
      </c>
      <c r="W523">
        <v>0</v>
      </c>
      <c r="Y523" s="48">
        <f t="shared" si="8"/>
        <v>365</v>
      </c>
    </row>
    <row r="524" spans="1:25">
      <c r="A524">
        <v>0</v>
      </c>
      <c r="B524" s="43" t="s">
        <v>1538</v>
      </c>
      <c r="C524" s="43" t="s">
        <v>205</v>
      </c>
      <c r="D524" s="43" t="s">
        <v>1539</v>
      </c>
      <c r="E524" s="43">
        <v>0</v>
      </c>
      <c r="F524" s="43">
        <v>0</v>
      </c>
      <c r="G524" s="43">
        <v>0</v>
      </c>
      <c r="H524" s="47">
        <v>0</v>
      </c>
      <c r="I524">
        <v>0</v>
      </c>
      <c r="J524">
        <v>0</v>
      </c>
      <c r="K524" s="48">
        <v>0</v>
      </c>
      <c r="P524">
        <v>0</v>
      </c>
      <c r="Q524">
        <v>0</v>
      </c>
      <c r="R524">
        <v>0</v>
      </c>
      <c r="S524">
        <v>0</v>
      </c>
      <c r="T524">
        <v>0</v>
      </c>
      <c r="U524">
        <v>0</v>
      </c>
      <c r="V524">
        <v>0</v>
      </c>
      <c r="W524">
        <v>0</v>
      </c>
      <c r="Y524" s="48">
        <f t="shared" si="8"/>
        <v>365</v>
      </c>
    </row>
    <row r="525" spans="1:25">
      <c r="A525">
        <v>0</v>
      </c>
      <c r="B525" s="43" t="s">
        <v>210</v>
      </c>
      <c r="C525" s="43" t="s">
        <v>205</v>
      </c>
      <c r="D525" s="43" t="s">
        <v>1540</v>
      </c>
      <c r="E525" s="43">
        <v>0</v>
      </c>
      <c r="F525" s="43">
        <v>0</v>
      </c>
      <c r="G525" s="43">
        <v>0</v>
      </c>
      <c r="H525" s="47">
        <v>0</v>
      </c>
      <c r="I525">
        <v>0</v>
      </c>
      <c r="J525">
        <v>0</v>
      </c>
      <c r="K525" s="48">
        <v>0</v>
      </c>
      <c r="P525">
        <v>0</v>
      </c>
      <c r="Q525">
        <v>0</v>
      </c>
      <c r="R525">
        <v>0</v>
      </c>
      <c r="S525">
        <v>0</v>
      </c>
      <c r="T525">
        <v>0</v>
      </c>
      <c r="U525">
        <v>0</v>
      </c>
      <c r="V525">
        <v>0</v>
      </c>
      <c r="W525">
        <v>0</v>
      </c>
      <c r="Y525" s="48">
        <f t="shared" si="8"/>
        <v>365</v>
      </c>
    </row>
    <row r="526" spans="1:25">
      <c r="A526">
        <v>0</v>
      </c>
      <c r="B526" s="43" t="s">
        <v>1541</v>
      </c>
      <c r="C526" s="43" t="s">
        <v>205</v>
      </c>
      <c r="D526" s="43" t="s">
        <v>1542</v>
      </c>
      <c r="E526" s="43">
        <v>0</v>
      </c>
      <c r="F526" s="43">
        <v>0</v>
      </c>
      <c r="G526" s="43">
        <v>0</v>
      </c>
      <c r="H526" s="47">
        <v>0</v>
      </c>
      <c r="I526">
        <v>0</v>
      </c>
      <c r="J526">
        <v>0</v>
      </c>
      <c r="K526" s="48">
        <v>0</v>
      </c>
      <c r="P526">
        <v>0</v>
      </c>
      <c r="Q526">
        <v>0</v>
      </c>
      <c r="R526">
        <v>0</v>
      </c>
      <c r="S526">
        <v>0</v>
      </c>
      <c r="T526">
        <v>0</v>
      </c>
      <c r="U526">
        <v>0</v>
      </c>
      <c r="V526">
        <v>0</v>
      </c>
      <c r="W526">
        <v>0</v>
      </c>
      <c r="Y526" s="48">
        <f t="shared" si="8"/>
        <v>365</v>
      </c>
    </row>
    <row r="527" spans="1:25">
      <c r="A527">
        <v>0</v>
      </c>
      <c r="B527" s="43" t="s">
        <v>1543</v>
      </c>
      <c r="C527" s="43" t="s">
        <v>205</v>
      </c>
      <c r="D527" s="43" t="s">
        <v>1544</v>
      </c>
      <c r="E527" s="43">
        <v>43518</v>
      </c>
      <c r="F527" s="43">
        <v>0</v>
      </c>
      <c r="G527" s="43">
        <v>363088060</v>
      </c>
      <c r="H527" s="47">
        <v>43047</v>
      </c>
      <c r="I527" t="s">
        <v>1970</v>
      </c>
      <c r="J527" t="s">
        <v>1971</v>
      </c>
      <c r="K527" s="48">
        <v>43047</v>
      </c>
      <c r="L527" t="s">
        <v>1545</v>
      </c>
      <c r="P527">
        <v>4000</v>
      </c>
      <c r="Q527">
        <v>262828000</v>
      </c>
      <c r="R527">
        <v>1460</v>
      </c>
      <c r="S527">
        <v>26780780</v>
      </c>
      <c r="T527">
        <v>2374050</v>
      </c>
      <c r="U527">
        <v>42205730</v>
      </c>
      <c r="V527">
        <v>28899500</v>
      </c>
      <c r="W527">
        <v>363088060</v>
      </c>
      <c r="Y527" s="48">
        <f t="shared" si="8"/>
        <v>43412</v>
      </c>
    </row>
    <row r="528" spans="1:25">
      <c r="A528">
        <v>0</v>
      </c>
      <c r="B528" s="43" t="s">
        <v>1546</v>
      </c>
      <c r="C528" s="43" t="s">
        <v>205</v>
      </c>
      <c r="D528" s="43" t="s">
        <v>1547</v>
      </c>
      <c r="E528" s="43">
        <v>0</v>
      </c>
      <c r="F528" s="43">
        <v>0</v>
      </c>
      <c r="G528" s="43">
        <v>39376826</v>
      </c>
      <c r="H528" s="47">
        <v>42628</v>
      </c>
      <c r="I528" t="s">
        <v>1970</v>
      </c>
      <c r="J528" t="s">
        <v>1971</v>
      </c>
      <c r="K528" s="48">
        <v>42628</v>
      </c>
      <c r="L528" t="s">
        <v>1548</v>
      </c>
      <c r="P528">
        <v>4360</v>
      </c>
      <c r="Q528">
        <v>24934840</v>
      </c>
      <c r="R528">
        <v>1554.34</v>
      </c>
      <c r="S528">
        <v>2659476</v>
      </c>
      <c r="T528">
        <v>0</v>
      </c>
      <c r="U528">
        <v>8612510</v>
      </c>
      <c r="V528">
        <v>3170000</v>
      </c>
      <c r="W528">
        <v>39376826</v>
      </c>
      <c r="Y528" s="48">
        <f t="shared" si="8"/>
        <v>42993</v>
      </c>
    </row>
    <row r="529" spans="1:25">
      <c r="A529">
        <v>0</v>
      </c>
      <c r="B529" s="43" t="s">
        <v>224</v>
      </c>
      <c r="C529" s="43" t="s">
        <v>205</v>
      </c>
      <c r="D529" s="43" t="s">
        <v>1549</v>
      </c>
      <c r="E529" s="43">
        <v>43886</v>
      </c>
      <c r="F529" s="43">
        <v>0</v>
      </c>
      <c r="G529" s="43">
        <v>128081905</v>
      </c>
      <c r="H529" s="47">
        <v>43481</v>
      </c>
      <c r="I529" t="s">
        <v>1970</v>
      </c>
      <c r="J529" t="s">
        <v>1971</v>
      </c>
      <c r="K529" s="48">
        <v>43481</v>
      </c>
      <c r="L529" t="s">
        <v>1550</v>
      </c>
      <c r="P529">
        <v>5200</v>
      </c>
      <c r="Q529">
        <v>90168000</v>
      </c>
      <c r="R529">
        <v>0</v>
      </c>
      <c r="S529">
        <v>0</v>
      </c>
      <c r="T529">
        <v>0</v>
      </c>
      <c r="U529">
        <v>14888607</v>
      </c>
      <c r="V529">
        <v>23025298</v>
      </c>
      <c r="W529">
        <v>128081905</v>
      </c>
      <c r="Y529" s="48">
        <f t="shared" si="8"/>
        <v>43846</v>
      </c>
    </row>
    <row r="530" spans="1:25">
      <c r="A530">
        <v>0</v>
      </c>
      <c r="B530" s="43" t="s">
        <v>225</v>
      </c>
      <c r="C530" s="43" t="s">
        <v>205</v>
      </c>
      <c r="D530" s="43" t="s">
        <v>1549</v>
      </c>
      <c r="E530" s="43">
        <v>43886</v>
      </c>
      <c r="F530" s="43">
        <v>0</v>
      </c>
      <c r="G530" s="43">
        <v>183952839</v>
      </c>
      <c r="H530" s="47">
        <v>43481</v>
      </c>
      <c r="I530" t="s">
        <v>1970</v>
      </c>
      <c r="J530" t="s">
        <v>1971</v>
      </c>
      <c r="K530" s="48">
        <v>43481</v>
      </c>
      <c r="L530" t="s">
        <v>1551</v>
      </c>
      <c r="P530">
        <v>5200</v>
      </c>
      <c r="Q530">
        <v>85332000</v>
      </c>
      <c r="R530">
        <v>0</v>
      </c>
      <c r="S530">
        <v>0</v>
      </c>
      <c r="T530">
        <v>87022500</v>
      </c>
      <c r="U530">
        <v>10845482</v>
      </c>
      <c r="V530">
        <v>752857</v>
      </c>
      <c r="W530">
        <v>183952839</v>
      </c>
      <c r="Y530" s="48">
        <f t="shared" si="8"/>
        <v>43846</v>
      </c>
    </row>
    <row r="531" spans="1:25">
      <c r="A531">
        <v>0</v>
      </c>
      <c r="B531" s="43" t="s">
        <v>213</v>
      </c>
      <c r="C531" s="43" t="s">
        <v>205</v>
      </c>
      <c r="D531" s="43" t="s">
        <v>1552</v>
      </c>
      <c r="E531" s="43">
        <v>43790</v>
      </c>
      <c r="F531" s="43">
        <v>0</v>
      </c>
      <c r="G531" s="43">
        <v>94911899</v>
      </c>
      <c r="H531" s="47">
        <v>43350</v>
      </c>
      <c r="I531" t="s">
        <v>1970</v>
      </c>
      <c r="J531" t="s">
        <v>1971</v>
      </c>
      <c r="K531" s="48">
        <v>43350</v>
      </c>
      <c r="L531" t="s">
        <v>1553</v>
      </c>
      <c r="P531">
        <v>58582.078699999998</v>
      </c>
      <c r="Q531">
        <v>24311563</v>
      </c>
      <c r="R531">
        <v>0</v>
      </c>
      <c r="S531">
        <v>0</v>
      </c>
      <c r="T531">
        <v>61921160</v>
      </c>
      <c r="U531">
        <v>6227271</v>
      </c>
      <c r="V531">
        <v>2451905</v>
      </c>
      <c r="W531">
        <v>94911899</v>
      </c>
      <c r="Y531" s="48">
        <f t="shared" si="8"/>
        <v>43715</v>
      </c>
    </row>
    <row r="532" spans="1:25">
      <c r="A532">
        <v>0</v>
      </c>
      <c r="B532" s="43" t="s">
        <v>1554</v>
      </c>
      <c r="C532" s="43" t="s">
        <v>205</v>
      </c>
      <c r="D532" s="43" t="s">
        <v>1555</v>
      </c>
      <c r="E532" s="43">
        <v>43790</v>
      </c>
      <c r="F532" s="43">
        <v>0</v>
      </c>
      <c r="G532" s="43">
        <v>111991852</v>
      </c>
      <c r="H532" s="47">
        <v>43350</v>
      </c>
      <c r="I532" t="s">
        <v>1972</v>
      </c>
      <c r="J532" t="s">
        <v>1971</v>
      </c>
      <c r="K532" s="48">
        <v>43350</v>
      </c>
      <c r="L532" t="s">
        <v>1556</v>
      </c>
      <c r="P532">
        <v>58582.078699999998</v>
      </c>
      <c r="Q532">
        <v>16344399.5</v>
      </c>
      <c r="R532">
        <v>58582.078699999998</v>
      </c>
      <c r="S532">
        <v>8435819.5</v>
      </c>
      <c r="T532">
        <v>81226881</v>
      </c>
      <c r="U532">
        <v>4857450</v>
      </c>
      <c r="V532">
        <v>1127302</v>
      </c>
      <c r="W532">
        <v>111991852</v>
      </c>
      <c r="Y532" s="48">
        <f t="shared" si="8"/>
        <v>43715</v>
      </c>
    </row>
    <row r="533" spans="1:25">
      <c r="A533">
        <v>0</v>
      </c>
      <c r="B533" s="43" t="s">
        <v>1557</v>
      </c>
      <c r="C533" s="43" t="s">
        <v>205</v>
      </c>
      <c r="D533" s="43" t="s">
        <v>1558</v>
      </c>
      <c r="E533" s="43">
        <v>43461</v>
      </c>
      <c r="F533" s="43">
        <v>0</v>
      </c>
      <c r="G533" s="43">
        <v>93228092</v>
      </c>
      <c r="H533" s="47">
        <v>43074</v>
      </c>
      <c r="I533" t="s">
        <v>1972</v>
      </c>
      <c r="J533" t="s">
        <v>1971</v>
      </c>
      <c r="K533" s="48">
        <v>43074</v>
      </c>
      <c r="L533" t="s">
        <v>1559</v>
      </c>
      <c r="P533">
        <v>50000</v>
      </c>
      <c r="Q533">
        <v>20350000</v>
      </c>
      <c r="R533">
        <v>0</v>
      </c>
      <c r="S533">
        <v>0</v>
      </c>
      <c r="T533">
        <v>69496000</v>
      </c>
      <c r="U533">
        <v>2284000</v>
      </c>
      <c r="V533">
        <v>1098092</v>
      </c>
      <c r="W533">
        <v>93228092</v>
      </c>
      <c r="Y533" s="48">
        <f t="shared" si="8"/>
        <v>43439</v>
      </c>
    </row>
    <row r="534" spans="1:25">
      <c r="A534">
        <v>0</v>
      </c>
      <c r="B534" s="43" t="s">
        <v>1560</v>
      </c>
      <c r="C534" s="43" t="s">
        <v>205</v>
      </c>
      <c r="D534" s="43" t="s">
        <v>1561</v>
      </c>
      <c r="E534" s="43">
        <v>43790</v>
      </c>
      <c r="F534" s="43">
        <v>0</v>
      </c>
      <c r="G534" s="43">
        <v>108025516.5818</v>
      </c>
      <c r="H534" s="47">
        <v>43350</v>
      </c>
      <c r="I534" t="s">
        <v>1970</v>
      </c>
      <c r="J534" t="s">
        <v>1971</v>
      </c>
      <c r="K534" s="48">
        <v>43350</v>
      </c>
      <c r="L534" t="s">
        <v>1562</v>
      </c>
      <c r="P534">
        <v>58582.078699999998</v>
      </c>
      <c r="Q534">
        <v>14997012.1472</v>
      </c>
      <c r="R534">
        <v>58582.078699999998</v>
      </c>
      <c r="S534">
        <v>9255968.4345999993</v>
      </c>
      <c r="T534">
        <v>59384400</v>
      </c>
      <c r="U534">
        <v>4920146</v>
      </c>
      <c r="V534">
        <v>19467990</v>
      </c>
      <c r="W534">
        <v>108025516.5818</v>
      </c>
      <c r="Y534" s="48">
        <f t="shared" si="8"/>
        <v>43715</v>
      </c>
    </row>
    <row r="535" spans="1:25">
      <c r="A535">
        <v>0</v>
      </c>
      <c r="B535" s="43" t="s">
        <v>1563</v>
      </c>
      <c r="C535" s="43" t="s">
        <v>205</v>
      </c>
      <c r="D535" s="43" t="s">
        <v>1564</v>
      </c>
      <c r="E535" s="43">
        <v>43494</v>
      </c>
      <c r="F535" s="43">
        <v>0</v>
      </c>
      <c r="G535" s="43">
        <v>127265980</v>
      </c>
      <c r="H535" s="47">
        <v>43088</v>
      </c>
      <c r="I535" t="s">
        <v>1970</v>
      </c>
      <c r="J535" t="s">
        <v>1971</v>
      </c>
      <c r="K535" s="48">
        <v>43088</v>
      </c>
      <c r="L535" t="s">
        <v>1565</v>
      </c>
      <c r="P535">
        <v>50000</v>
      </c>
      <c r="Q535">
        <v>17350000</v>
      </c>
      <c r="R535">
        <v>0</v>
      </c>
      <c r="S535">
        <v>0</v>
      </c>
      <c r="T535">
        <v>108455000</v>
      </c>
      <c r="U535">
        <v>1460980</v>
      </c>
      <c r="V535">
        <v>0</v>
      </c>
      <c r="W535">
        <v>127265980</v>
      </c>
      <c r="Y535" s="48">
        <f t="shared" si="8"/>
        <v>43453</v>
      </c>
    </row>
    <row r="536" spans="1:25">
      <c r="A536">
        <v>0</v>
      </c>
      <c r="B536" s="43" t="s">
        <v>206</v>
      </c>
      <c r="C536" s="43" t="s">
        <v>205</v>
      </c>
      <c r="D536" s="43" t="s">
        <v>1566</v>
      </c>
      <c r="E536" s="43">
        <v>0</v>
      </c>
      <c r="F536" s="43">
        <v>0</v>
      </c>
      <c r="G536" s="43">
        <v>0</v>
      </c>
      <c r="H536" s="47">
        <v>0</v>
      </c>
      <c r="I536">
        <v>0</v>
      </c>
      <c r="J536">
        <v>0</v>
      </c>
      <c r="K536" s="48">
        <v>0</v>
      </c>
      <c r="P536">
        <v>0</v>
      </c>
      <c r="Q536">
        <v>0</v>
      </c>
      <c r="R536">
        <v>0</v>
      </c>
      <c r="S536">
        <v>0</v>
      </c>
      <c r="T536">
        <v>0</v>
      </c>
      <c r="U536">
        <v>0</v>
      </c>
      <c r="V536">
        <v>0</v>
      </c>
      <c r="W536">
        <v>0</v>
      </c>
      <c r="Y536" s="48">
        <f t="shared" si="8"/>
        <v>365</v>
      </c>
    </row>
    <row r="537" spans="1:25">
      <c r="A537">
        <v>0</v>
      </c>
      <c r="B537" s="43" t="s">
        <v>1567</v>
      </c>
      <c r="C537" s="43" t="s">
        <v>205</v>
      </c>
      <c r="D537" s="43" t="s">
        <v>1568</v>
      </c>
      <c r="E537" s="43">
        <v>43986</v>
      </c>
      <c r="F537" s="43">
        <v>0</v>
      </c>
      <c r="G537" s="43">
        <v>22644450</v>
      </c>
      <c r="H537" s="47">
        <v>43616</v>
      </c>
      <c r="I537" t="s">
        <v>1970</v>
      </c>
      <c r="J537" t="s">
        <v>1971</v>
      </c>
      <c r="K537" s="48">
        <v>43616</v>
      </c>
      <c r="L537">
        <v>22644450</v>
      </c>
      <c r="P537">
        <v>58582</v>
      </c>
      <c r="Q537">
        <v>20210817</v>
      </c>
      <c r="R537">
        <v>0</v>
      </c>
      <c r="S537">
        <v>0</v>
      </c>
      <c r="T537">
        <v>0</v>
      </c>
      <c r="U537">
        <v>2433633</v>
      </c>
      <c r="V537">
        <v>0</v>
      </c>
      <c r="W537">
        <v>22644450</v>
      </c>
      <c r="Y537" s="48">
        <f t="shared" si="8"/>
        <v>43981</v>
      </c>
    </row>
    <row r="538" spans="1:25">
      <c r="A538">
        <v>0</v>
      </c>
      <c r="B538" s="43" t="s">
        <v>1569</v>
      </c>
      <c r="C538" s="43" t="s">
        <v>205</v>
      </c>
      <c r="D538" s="43" t="s">
        <v>1570</v>
      </c>
      <c r="E538" s="43">
        <v>43986</v>
      </c>
      <c r="F538" s="43">
        <v>0</v>
      </c>
      <c r="G538" s="43">
        <v>22234239</v>
      </c>
      <c r="H538" s="47">
        <v>43616</v>
      </c>
      <c r="I538" t="s">
        <v>1970</v>
      </c>
      <c r="J538" t="s">
        <v>1971</v>
      </c>
      <c r="K538" s="48">
        <v>43616</v>
      </c>
      <c r="L538">
        <v>22234239</v>
      </c>
      <c r="P538">
        <v>58582.077959300601</v>
      </c>
      <c r="Q538">
        <v>20439287</v>
      </c>
      <c r="R538">
        <v>0</v>
      </c>
      <c r="S538">
        <v>0</v>
      </c>
      <c r="T538">
        <v>0</v>
      </c>
      <c r="U538">
        <v>1794952</v>
      </c>
      <c r="V538">
        <v>0</v>
      </c>
      <c r="W538">
        <v>22234239</v>
      </c>
      <c r="Y538" s="48">
        <f t="shared" si="8"/>
        <v>43981</v>
      </c>
    </row>
    <row r="539" spans="1:25">
      <c r="A539">
        <v>0</v>
      </c>
      <c r="B539" s="43" t="s">
        <v>222</v>
      </c>
      <c r="C539" s="43" t="s">
        <v>205</v>
      </c>
      <c r="D539" s="43" t="s">
        <v>1571</v>
      </c>
      <c r="E539" s="43">
        <v>43986</v>
      </c>
      <c r="F539" s="43">
        <v>0</v>
      </c>
      <c r="G539" s="43">
        <v>70694612.99999997</v>
      </c>
      <c r="H539" s="47">
        <v>43616</v>
      </c>
      <c r="I539" t="s">
        <v>1970</v>
      </c>
      <c r="J539" t="s">
        <v>1971</v>
      </c>
      <c r="K539" s="48">
        <v>43616</v>
      </c>
      <c r="L539" t="s">
        <v>1572</v>
      </c>
      <c r="P539">
        <v>58582.078260869501</v>
      </c>
      <c r="Q539">
        <v>20210816.999999978</v>
      </c>
      <c r="R539">
        <v>0</v>
      </c>
      <c r="S539">
        <v>0</v>
      </c>
      <c r="T539">
        <v>46439106</v>
      </c>
      <c r="U539">
        <v>4044690</v>
      </c>
      <c r="V539">
        <v>0</v>
      </c>
      <c r="W539">
        <v>70694612.99999997</v>
      </c>
      <c r="Y539" s="48">
        <f t="shared" si="8"/>
        <v>43981</v>
      </c>
    </row>
    <row r="540" spans="1:25">
      <c r="A540">
        <v>0</v>
      </c>
      <c r="B540" s="43" t="s">
        <v>212</v>
      </c>
      <c r="C540" s="43" t="s">
        <v>205</v>
      </c>
      <c r="D540" s="43" t="s">
        <v>1566</v>
      </c>
      <c r="E540" s="43">
        <v>44211</v>
      </c>
      <c r="F540" s="43">
        <v>0</v>
      </c>
      <c r="G540" s="43">
        <v>0</v>
      </c>
      <c r="H540" s="47">
        <v>43748</v>
      </c>
      <c r="I540" t="s">
        <v>1995</v>
      </c>
      <c r="J540" t="s">
        <v>1976</v>
      </c>
      <c r="K540" s="48">
        <v>43748</v>
      </c>
      <c r="L540">
        <v>112289468</v>
      </c>
      <c r="P540">
        <v>62143</v>
      </c>
      <c r="Q540">
        <v>47539688</v>
      </c>
      <c r="R540">
        <v>0</v>
      </c>
      <c r="S540">
        <v>0</v>
      </c>
      <c r="T540">
        <v>51453770</v>
      </c>
      <c r="U540">
        <v>5354583</v>
      </c>
      <c r="V540">
        <v>7941427</v>
      </c>
      <c r="W540">
        <v>112289468</v>
      </c>
      <c r="Y540" s="48">
        <f t="shared" si="8"/>
        <v>44113</v>
      </c>
    </row>
    <row r="541" spans="1:25">
      <c r="A541">
        <v>0</v>
      </c>
      <c r="B541" s="43" t="s">
        <v>1573</v>
      </c>
      <c r="C541" s="43" t="s">
        <v>205</v>
      </c>
      <c r="D541" s="43" t="s">
        <v>1574</v>
      </c>
      <c r="E541" s="43">
        <v>42971</v>
      </c>
      <c r="F541" s="43">
        <v>0</v>
      </c>
      <c r="G541" s="43">
        <v>128270505</v>
      </c>
      <c r="H541" s="47">
        <v>42559</v>
      </c>
      <c r="I541" t="s">
        <v>1970</v>
      </c>
      <c r="J541" t="s">
        <v>1971</v>
      </c>
      <c r="K541" s="48">
        <v>42559</v>
      </c>
      <c r="L541" t="s">
        <v>1575</v>
      </c>
      <c r="P541">
        <v>3292.9105713497102</v>
      </c>
      <c r="Q541">
        <v>11930215</v>
      </c>
      <c r="R541">
        <v>1351.35</v>
      </c>
      <c r="S541">
        <v>0</v>
      </c>
      <c r="T541">
        <v>68136000</v>
      </c>
      <c r="U541">
        <v>12352390</v>
      </c>
      <c r="V541">
        <v>35851900</v>
      </c>
      <c r="W541">
        <v>128270505</v>
      </c>
      <c r="Y541" s="48">
        <f t="shared" si="8"/>
        <v>42924</v>
      </c>
    </row>
    <row r="542" spans="1:25">
      <c r="A542">
        <v>0</v>
      </c>
      <c r="B542" s="43" t="s">
        <v>1576</v>
      </c>
      <c r="C542" s="43" t="s">
        <v>205</v>
      </c>
      <c r="D542" s="43" t="s">
        <v>1574</v>
      </c>
      <c r="E542" s="43">
        <v>43559</v>
      </c>
      <c r="F542" s="43">
        <v>0</v>
      </c>
      <c r="G542" s="43">
        <v>1227509915</v>
      </c>
      <c r="H542" s="47">
        <v>43192</v>
      </c>
      <c r="I542" t="s">
        <v>1970</v>
      </c>
      <c r="J542" t="s">
        <v>1971</v>
      </c>
      <c r="K542" s="48">
        <v>43192</v>
      </c>
      <c r="L542" t="s">
        <v>1577</v>
      </c>
      <c r="P542">
        <v>14500</v>
      </c>
      <c r="Q542">
        <v>10150000</v>
      </c>
      <c r="R542">
        <v>0</v>
      </c>
      <c r="S542">
        <v>0</v>
      </c>
      <c r="T542">
        <v>1152732058</v>
      </c>
      <c r="U542">
        <v>0</v>
      </c>
      <c r="V542">
        <v>32327857</v>
      </c>
      <c r="W542">
        <v>1195209915</v>
      </c>
      <c r="Y542" s="48">
        <f t="shared" si="8"/>
        <v>43557</v>
      </c>
    </row>
    <row r="543" spans="1:25">
      <c r="A543">
        <v>0</v>
      </c>
      <c r="B543" s="43" t="s">
        <v>1578</v>
      </c>
      <c r="C543" s="43" t="s">
        <v>205</v>
      </c>
      <c r="D543" s="43" t="s">
        <v>1579</v>
      </c>
      <c r="E543" s="43">
        <v>42948</v>
      </c>
      <c r="F543" s="43">
        <v>0</v>
      </c>
      <c r="G543" s="43">
        <v>662815611.996315</v>
      </c>
      <c r="H543" s="47">
        <v>42639</v>
      </c>
      <c r="I543" t="s">
        <v>1970</v>
      </c>
      <c r="J543" t="s">
        <v>1971</v>
      </c>
      <c r="K543" s="48">
        <v>42639</v>
      </c>
      <c r="L543" t="s">
        <v>1580</v>
      </c>
      <c r="P543">
        <v>3764.673503</v>
      </c>
      <c r="Q543">
        <v>36159688.996315002</v>
      </c>
      <c r="R543">
        <v>0</v>
      </c>
      <c r="S543">
        <v>0</v>
      </c>
      <c r="T543">
        <v>577933440</v>
      </c>
      <c r="U543">
        <v>19514500</v>
      </c>
      <c r="V543">
        <v>29207983</v>
      </c>
      <c r="W543">
        <v>662815611.996315</v>
      </c>
      <c r="Y543" s="48">
        <f t="shared" si="8"/>
        <v>43004</v>
      </c>
    </row>
    <row r="544" spans="1:25">
      <c r="A544">
        <v>0</v>
      </c>
      <c r="B544" s="43" t="s">
        <v>1581</v>
      </c>
      <c r="C544" s="43" t="s">
        <v>205</v>
      </c>
      <c r="D544" s="43" t="s">
        <v>1582</v>
      </c>
      <c r="E544" s="43">
        <v>43559</v>
      </c>
      <c r="F544" s="43">
        <v>0</v>
      </c>
      <c r="G544" s="43">
        <v>79378220</v>
      </c>
      <c r="H544" s="47">
        <v>43192</v>
      </c>
      <c r="I544" t="s">
        <v>1970</v>
      </c>
      <c r="J544" t="s">
        <v>1971</v>
      </c>
      <c r="K544" s="48">
        <v>43192</v>
      </c>
      <c r="L544" t="s">
        <v>1583</v>
      </c>
      <c r="P544">
        <v>40000</v>
      </c>
      <c r="Q544">
        <v>2480000</v>
      </c>
      <c r="R544">
        <v>0</v>
      </c>
      <c r="S544">
        <v>0</v>
      </c>
      <c r="T544">
        <v>75885420</v>
      </c>
      <c r="U544">
        <v>120000</v>
      </c>
      <c r="V544">
        <v>892800</v>
      </c>
      <c r="W544">
        <v>79378220</v>
      </c>
      <c r="Y544" s="48">
        <f t="shared" si="8"/>
        <v>43557</v>
      </c>
    </row>
    <row r="545" spans="1:25">
      <c r="A545">
        <v>0</v>
      </c>
      <c r="B545" s="43" t="s">
        <v>1584</v>
      </c>
      <c r="C545" s="43" t="s">
        <v>205</v>
      </c>
      <c r="D545" s="43" t="s">
        <v>1585</v>
      </c>
      <c r="E545" s="43">
        <v>42943</v>
      </c>
      <c r="F545" s="43">
        <v>0</v>
      </c>
      <c r="G545" s="43">
        <v>107890058</v>
      </c>
      <c r="H545" s="47">
        <v>42519</v>
      </c>
      <c r="I545" t="s">
        <v>1970</v>
      </c>
      <c r="J545" t="s">
        <v>1971</v>
      </c>
      <c r="K545" s="48">
        <v>42519</v>
      </c>
      <c r="L545" t="s">
        <v>1586</v>
      </c>
      <c r="P545">
        <v>40000</v>
      </c>
      <c r="Q545">
        <v>6440000</v>
      </c>
      <c r="R545">
        <v>0</v>
      </c>
      <c r="S545">
        <v>0</v>
      </c>
      <c r="T545">
        <v>96986400</v>
      </c>
      <c r="U545">
        <v>120000</v>
      </c>
      <c r="V545">
        <v>4343658</v>
      </c>
      <c r="W545">
        <v>107890058</v>
      </c>
      <c r="Y545" s="48">
        <f t="shared" si="8"/>
        <v>42884</v>
      </c>
    </row>
    <row r="546" spans="1:25">
      <c r="A546">
        <v>0</v>
      </c>
      <c r="B546" s="43" t="s">
        <v>1587</v>
      </c>
      <c r="C546" s="43" t="s">
        <v>205</v>
      </c>
      <c r="D546" s="43" t="s">
        <v>1588</v>
      </c>
      <c r="E546" s="43">
        <v>42943</v>
      </c>
      <c r="F546" s="43">
        <v>0</v>
      </c>
      <c r="G546" s="43">
        <v>8962500</v>
      </c>
      <c r="H546" s="47">
        <v>42559</v>
      </c>
      <c r="I546" t="s">
        <v>1970</v>
      </c>
      <c r="J546" t="s">
        <v>1980</v>
      </c>
      <c r="K546" s="48">
        <v>42559</v>
      </c>
      <c r="L546" t="s">
        <v>1589</v>
      </c>
      <c r="P546">
        <v>4000</v>
      </c>
      <c r="Q546">
        <v>6000000</v>
      </c>
      <c r="R546">
        <v>0</v>
      </c>
      <c r="S546">
        <v>0</v>
      </c>
      <c r="T546">
        <v>0</v>
      </c>
      <c r="U546">
        <v>65000</v>
      </c>
      <c r="V546">
        <v>2897500</v>
      </c>
      <c r="W546">
        <v>8962500</v>
      </c>
      <c r="Y546" s="48">
        <f t="shared" si="8"/>
        <v>42924</v>
      </c>
    </row>
    <row r="547" spans="1:25">
      <c r="A547">
        <v>0</v>
      </c>
      <c r="B547" s="43" t="s">
        <v>424</v>
      </c>
      <c r="C547" s="43" t="s">
        <v>205</v>
      </c>
      <c r="D547" s="43" t="s">
        <v>1478</v>
      </c>
      <c r="E547" s="43">
        <v>0</v>
      </c>
      <c r="F547" s="43">
        <v>0</v>
      </c>
      <c r="G547" s="43">
        <v>0</v>
      </c>
      <c r="H547" s="47">
        <v>0</v>
      </c>
      <c r="I547">
        <v>0</v>
      </c>
      <c r="J547">
        <v>0</v>
      </c>
      <c r="K547" s="48">
        <v>0</v>
      </c>
      <c r="P547">
        <v>0</v>
      </c>
      <c r="Q547">
        <v>0</v>
      </c>
      <c r="R547">
        <v>0</v>
      </c>
      <c r="S547">
        <v>0</v>
      </c>
      <c r="T547">
        <v>0</v>
      </c>
      <c r="U547">
        <v>0</v>
      </c>
      <c r="V547">
        <v>0</v>
      </c>
      <c r="W547">
        <v>0</v>
      </c>
      <c r="Y547" s="48">
        <f t="shared" si="8"/>
        <v>365</v>
      </c>
    </row>
    <row r="548" spans="1:25">
      <c r="A548">
        <v>0</v>
      </c>
      <c r="B548" s="43" t="s">
        <v>1590</v>
      </c>
      <c r="C548" s="43" t="s">
        <v>205</v>
      </c>
      <c r="D548" s="43" t="s">
        <v>1591</v>
      </c>
      <c r="E548" s="43">
        <v>43817</v>
      </c>
      <c r="F548" s="43">
        <v>0</v>
      </c>
      <c r="G548" s="43">
        <v>269180027</v>
      </c>
      <c r="H548" s="47">
        <v>43437</v>
      </c>
      <c r="I548" t="s">
        <v>1970</v>
      </c>
      <c r="J548" t="s">
        <v>1971</v>
      </c>
      <c r="K548" s="48">
        <v>43437</v>
      </c>
      <c r="L548" t="s">
        <v>1592</v>
      </c>
      <c r="P548">
        <v>5200</v>
      </c>
      <c r="Q548">
        <v>24544000</v>
      </c>
      <c r="R548">
        <v>0</v>
      </c>
      <c r="S548">
        <v>0</v>
      </c>
      <c r="T548">
        <v>232805900</v>
      </c>
      <c r="U548">
        <v>11623407</v>
      </c>
      <c r="V548">
        <v>206720</v>
      </c>
      <c r="W548">
        <v>269180027</v>
      </c>
      <c r="Y548" s="48">
        <f t="shared" si="8"/>
        <v>43802</v>
      </c>
    </row>
    <row r="549" spans="1:25">
      <c r="A549">
        <v>1</v>
      </c>
      <c r="B549" s="43" t="s">
        <v>1590</v>
      </c>
      <c r="C549" s="43" t="s">
        <v>205</v>
      </c>
      <c r="D549" s="43">
        <v>0</v>
      </c>
      <c r="E549" s="43">
        <v>365</v>
      </c>
      <c r="F549" s="43">
        <v>0</v>
      </c>
      <c r="G549" s="43">
        <v>0</v>
      </c>
      <c r="H549" s="47">
        <v>0</v>
      </c>
      <c r="I549">
        <v>0</v>
      </c>
      <c r="J549">
        <v>0</v>
      </c>
      <c r="K549" s="48">
        <v>0</v>
      </c>
      <c r="L549" t="s">
        <v>1593</v>
      </c>
      <c r="P549">
        <v>0</v>
      </c>
      <c r="Q549">
        <v>0</v>
      </c>
      <c r="R549">
        <v>0</v>
      </c>
      <c r="S549">
        <v>0</v>
      </c>
      <c r="T549">
        <v>0</v>
      </c>
      <c r="U549">
        <v>0</v>
      </c>
      <c r="V549">
        <v>0</v>
      </c>
      <c r="W549">
        <v>0</v>
      </c>
      <c r="Y549" s="48">
        <f t="shared" si="8"/>
        <v>365</v>
      </c>
    </row>
    <row r="550" spans="1:25">
      <c r="A550">
        <v>0</v>
      </c>
      <c r="B550" s="43" t="s">
        <v>1594</v>
      </c>
      <c r="C550" s="43" t="s">
        <v>205</v>
      </c>
      <c r="D550" s="43" t="s">
        <v>1595</v>
      </c>
      <c r="E550" s="43">
        <v>42906</v>
      </c>
      <c r="F550" s="43">
        <v>0</v>
      </c>
      <c r="G550" s="43">
        <v>174431200</v>
      </c>
      <c r="H550" s="47">
        <v>42520</v>
      </c>
      <c r="I550" t="s">
        <v>1970</v>
      </c>
      <c r="J550" t="s">
        <v>1971</v>
      </c>
      <c r="K550" s="48">
        <v>42520</v>
      </c>
      <c r="L550" t="s">
        <v>1596</v>
      </c>
      <c r="P550">
        <v>40000</v>
      </c>
      <c r="Q550">
        <v>4200000</v>
      </c>
      <c r="R550">
        <v>0</v>
      </c>
      <c r="S550">
        <v>0</v>
      </c>
      <c r="T550">
        <v>168291200</v>
      </c>
      <c r="U550">
        <v>794000</v>
      </c>
      <c r="V550">
        <v>1146000</v>
      </c>
      <c r="W550">
        <v>174431200</v>
      </c>
      <c r="Y550" s="48">
        <f t="shared" si="8"/>
        <v>42885</v>
      </c>
    </row>
    <row r="551" spans="1:25">
      <c r="A551">
        <v>0</v>
      </c>
      <c r="B551" s="43" t="s">
        <v>1597</v>
      </c>
      <c r="C551" s="43" t="s">
        <v>205</v>
      </c>
      <c r="D551" s="43" t="s">
        <v>1598</v>
      </c>
      <c r="E551" s="43">
        <v>42906</v>
      </c>
      <c r="F551" s="43">
        <v>0</v>
      </c>
      <c r="G551" s="43">
        <v>44320000</v>
      </c>
      <c r="H551" s="47">
        <v>42520</v>
      </c>
      <c r="I551" t="s">
        <v>1972</v>
      </c>
      <c r="J551" t="s">
        <v>1971</v>
      </c>
      <c r="K551" s="48">
        <v>42520</v>
      </c>
      <c r="L551" t="s">
        <v>1599</v>
      </c>
      <c r="P551">
        <v>40000</v>
      </c>
      <c r="Q551">
        <v>4000000</v>
      </c>
      <c r="R551">
        <v>0</v>
      </c>
      <c r="S551">
        <v>0</v>
      </c>
      <c r="T551">
        <v>40320000</v>
      </c>
      <c r="U551">
        <v>0</v>
      </c>
      <c r="V551">
        <v>0</v>
      </c>
      <c r="W551">
        <v>44320000</v>
      </c>
      <c r="Y551" s="48">
        <f t="shared" si="8"/>
        <v>42885</v>
      </c>
    </row>
    <row r="552" spans="1:25">
      <c r="A552">
        <v>0</v>
      </c>
      <c r="B552" s="43" t="s">
        <v>1600</v>
      </c>
      <c r="C552" s="43" t="s">
        <v>205</v>
      </c>
      <c r="D552" s="43" t="s">
        <v>1601</v>
      </c>
      <c r="E552" s="43">
        <v>42906</v>
      </c>
      <c r="F552" s="43">
        <v>0</v>
      </c>
      <c r="G552" s="43">
        <v>25121000</v>
      </c>
      <c r="H552" s="47">
        <v>42520</v>
      </c>
      <c r="I552" t="s">
        <v>1970</v>
      </c>
      <c r="J552" t="s">
        <v>1980</v>
      </c>
      <c r="K552" s="48">
        <v>42520</v>
      </c>
      <c r="L552" t="s">
        <v>1602</v>
      </c>
      <c r="P552">
        <v>14500</v>
      </c>
      <c r="Q552">
        <v>15863000</v>
      </c>
      <c r="R552">
        <v>0</v>
      </c>
      <c r="S552">
        <v>0</v>
      </c>
      <c r="T552">
        <v>0</v>
      </c>
      <c r="U552">
        <v>2893000</v>
      </c>
      <c r="V552">
        <v>6365000</v>
      </c>
      <c r="W552">
        <v>25121000</v>
      </c>
      <c r="Y552" s="48">
        <f t="shared" si="8"/>
        <v>42885</v>
      </c>
    </row>
    <row r="553" spans="1:25">
      <c r="A553">
        <v>0</v>
      </c>
      <c r="B553" s="43" t="s">
        <v>1603</v>
      </c>
      <c r="C553" s="43" t="s">
        <v>205</v>
      </c>
      <c r="D553" s="43" t="s">
        <v>1604</v>
      </c>
      <c r="E553" s="43">
        <v>43446</v>
      </c>
      <c r="F553" s="43">
        <v>0</v>
      </c>
      <c r="G553" s="43">
        <v>127813135</v>
      </c>
      <c r="H553" s="47">
        <v>43047</v>
      </c>
      <c r="I553" t="s">
        <v>1970</v>
      </c>
      <c r="J553" t="s">
        <v>1971</v>
      </c>
      <c r="K553" s="48">
        <v>43047</v>
      </c>
      <c r="L553" t="s">
        <v>1605</v>
      </c>
      <c r="P553">
        <v>4300</v>
      </c>
      <c r="Q553">
        <v>15277900</v>
      </c>
      <c r="R553">
        <v>0</v>
      </c>
      <c r="S553">
        <v>0</v>
      </c>
      <c r="T553">
        <v>55697350</v>
      </c>
      <c r="U553">
        <v>30018000</v>
      </c>
      <c r="V553">
        <v>26819885</v>
      </c>
      <c r="W553">
        <v>127813135</v>
      </c>
      <c r="Y553" s="48">
        <f t="shared" si="8"/>
        <v>43412</v>
      </c>
    </row>
    <row r="554" spans="1:25">
      <c r="A554">
        <v>0</v>
      </c>
      <c r="B554" s="43" t="s">
        <v>1606</v>
      </c>
      <c r="C554" s="43" t="s">
        <v>205</v>
      </c>
      <c r="D554" s="43" t="s">
        <v>1607</v>
      </c>
      <c r="E554" s="43">
        <v>0</v>
      </c>
      <c r="F554" s="43">
        <v>0</v>
      </c>
      <c r="G554" s="43">
        <v>0</v>
      </c>
      <c r="H554" s="47">
        <v>0</v>
      </c>
      <c r="I554">
        <v>0</v>
      </c>
      <c r="J554">
        <v>0</v>
      </c>
      <c r="K554" s="48">
        <v>0</v>
      </c>
      <c r="P554">
        <v>0</v>
      </c>
      <c r="Q554">
        <v>0</v>
      </c>
      <c r="R554">
        <v>0</v>
      </c>
      <c r="S554">
        <v>0</v>
      </c>
      <c r="T554">
        <v>0</v>
      </c>
      <c r="U554">
        <v>0</v>
      </c>
      <c r="V554">
        <v>0</v>
      </c>
      <c r="W554">
        <v>0</v>
      </c>
      <c r="Y554" s="48">
        <f t="shared" si="8"/>
        <v>365</v>
      </c>
    </row>
    <row r="555" spans="1:25">
      <c r="A555">
        <v>0</v>
      </c>
      <c r="B555" s="43" t="s">
        <v>1608</v>
      </c>
      <c r="C555" s="43" t="s">
        <v>205</v>
      </c>
      <c r="D555" s="43" t="s">
        <v>1609</v>
      </c>
      <c r="E555" s="43">
        <v>43000</v>
      </c>
      <c r="F555" s="43">
        <v>0</v>
      </c>
      <c r="G555" s="43">
        <v>81319833.999999911</v>
      </c>
      <c r="H555" s="47">
        <v>42608</v>
      </c>
      <c r="I555" t="s">
        <v>1970</v>
      </c>
      <c r="J555" t="s">
        <v>1971</v>
      </c>
      <c r="K555" s="48">
        <v>42608</v>
      </c>
      <c r="L555" t="s">
        <v>1610</v>
      </c>
      <c r="P555">
        <v>1919.0758181818101</v>
      </c>
      <c r="Q555">
        <v>18509486.266363557</v>
      </c>
      <c r="R555">
        <v>1919.0758181818101</v>
      </c>
      <c r="S555">
        <v>2600347.7336363527</v>
      </c>
      <c r="T555">
        <v>27156000</v>
      </c>
      <c r="U555">
        <v>33054000</v>
      </c>
      <c r="V555">
        <v>0</v>
      </c>
      <c r="W555">
        <v>81319833.999999911</v>
      </c>
      <c r="Y555" s="48">
        <f t="shared" si="8"/>
        <v>42973</v>
      </c>
    </row>
    <row r="556" spans="1:25">
      <c r="A556">
        <v>0</v>
      </c>
      <c r="B556" s="43" t="s">
        <v>1611</v>
      </c>
      <c r="C556" s="43" t="s">
        <v>205</v>
      </c>
      <c r="D556" s="43" t="s">
        <v>1612</v>
      </c>
      <c r="E556" s="43">
        <v>43711</v>
      </c>
      <c r="F556" s="43">
        <v>0</v>
      </c>
      <c r="G556" s="43">
        <v>92179114</v>
      </c>
      <c r="H556" s="47">
        <v>43312</v>
      </c>
      <c r="I556" t="s">
        <v>1972</v>
      </c>
      <c r="J556" t="s">
        <v>1971</v>
      </c>
      <c r="K556" s="48">
        <v>43312</v>
      </c>
      <c r="L556" t="s">
        <v>1613</v>
      </c>
      <c r="P556">
        <v>14400</v>
      </c>
      <c r="Q556">
        <v>13824000</v>
      </c>
      <c r="R556">
        <v>0</v>
      </c>
      <c r="S556">
        <v>0</v>
      </c>
      <c r="T556">
        <v>70090000</v>
      </c>
      <c r="U556">
        <v>1901939</v>
      </c>
      <c r="V556">
        <v>6363175</v>
      </c>
      <c r="W556">
        <v>92179114</v>
      </c>
      <c r="Y556" s="48">
        <f t="shared" si="8"/>
        <v>43677</v>
      </c>
    </row>
    <row r="557" spans="1:25">
      <c r="A557">
        <v>0</v>
      </c>
      <c r="B557" s="43" t="s">
        <v>1614</v>
      </c>
      <c r="C557" s="43" t="s">
        <v>205</v>
      </c>
      <c r="D557" s="43" t="s">
        <v>1615</v>
      </c>
      <c r="E557" s="43">
        <v>43000</v>
      </c>
      <c r="F557" s="43">
        <v>0</v>
      </c>
      <c r="G557" s="43">
        <v>60128000</v>
      </c>
      <c r="H557" s="47">
        <v>42608</v>
      </c>
      <c r="I557" t="s">
        <v>1972</v>
      </c>
      <c r="J557" t="s">
        <v>1971</v>
      </c>
      <c r="K557" s="48">
        <v>42608</v>
      </c>
      <c r="L557" t="s">
        <v>1616</v>
      </c>
      <c r="P557">
        <v>30000</v>
      </c>
      <c r="Q557">
        <v>8190000</v>
      </c>
      <c r="R557">
        <v>30000</v>
      </c>
      <c r="S557">
        <v>510000</v>
      </c>
      <c r="T557">
        <v>49128000</v>
      </c>
      <c r="U557">
        <v>2100000</v>
      </c>
      <c r="V557">
        <v>200000</v>
      </c>
      <c r="W557">
        <v>60128000</v>
      </c>
      <c r="Y557" s="48">
        <f t="shared" si="8"/>
        <v>42973</v>
      </c>
    </row>
    <row r="558" spans="1:25">
      <c r="A558">
        <v>0</v>
      </c>
      <c r="B558" s="43" t="s">
        <v>1617</v>
      </c>
      <c r="C558" s="43" t="s">
        <v>205</v>
      </c>
      <c r="D558" s="43" t="s">
        <v>1618</v>
      </c>
      <c r="E558" s="43">
        <v>43711</v>
      </c>
      <c r="F558" s="43">
        <v>0</v>
      </c>
      <c r="G558" s="43">
        <v>93577496</v>
      </c>
      <c r="H558" s="47">
        <v>43278</v>
      </c>
      <c r="I558" t="s">
        <v>1970</v>
      </c>
      <c r="J558" t="s">
        <v>1980</v>
      </c>
      <c r="K558" s="48">
        <v>43278</v>
      </c>
      <c r="L558" t="s">
        <v>1619</v>
      </c>
      <c r="P558">
        <v>14400</v>
      </c>
      <c r="Q558">
        <v>8928000</v>
      </c>
      <c r="R558">
        <v>0</v>
      </c>
      <c r="S558">
        <v>0</v>
      </c>
      <c r="T558">
        <v>80795000</v>
      </c>
      <c r="U558">
        <v>3548789</v>
      </c>
      <c r="V558">
        <v>305707</v>
      </c>
      <c r="W558">
        <v>93577496</v>
      </c>
      <c r="Y558" s="48">
        <f t="shared" si="8"/>
        <v>43643</v>
      </c>
    </row>
    <row r="559" spans="1:25">
      <c r="A559">
        <v>0</v>
      </c>
      <c r="B559" s="43" t="s">
        <v>1620</v>
      </c>
      <c r="C559" s="43" t="s">
        <v>205</v>
      </c>
      <c r="D559" s="43" t="s">
        <v>1621</v>
      </c>
      <c r="E559" s="43">
        <v>43540</v>
      </c>
      <c r="F559" s="43">
        <v>0</v>
      </c>
      <c r="G559" s="43">
        <v>9818500</v>
      </c>
      <c r="H559" s="47">
        <v>43089</v>
      </c>
      <c r="I559" t="s">
        <v>1970</v>
      </c>
      <c r="J559" t="s">
        <v>1971</v>
      </c>
      <c r="K559" s="48">
        <v>43089</v>
      </c>
      <c r="L559" t="s">
        <v>1622</v>
      </c>
      <c r="P559">
        <v>16000</v>
      </c>
      <c r="Q559">
        <v>1856000</v>
      </c>
      <c r="R559">
        <v>4000</v>
      </c>
      <c r="S559">
        <v>4936000</v>
      </c>
      <c r="T559">
        <v>0</v>
      </c>
      <c r="U559">
        <v>3026500</v>
      </c>
      <c r="V559">
        <v>0</v>
      </c>
      <c r="W559">
        <v>9818500</v>
      </c>
      <c r="Y559" s="48">
        <f t="shared" si="8"/>
        <v>43454</v>
      </c>
    </row>
    <row r="560" spans="1:25">
      <c r="A560">
        <v>0</v>
      </c>
      <c r="B560" s="43" t="s">
        <v>1623</v>
      </c>
      <c r="C560" s="43" t="s">
        <v>205</v>
      </c>
      <c r="D560" s="43" t="s">
        <v>1624</v>
      </c>
      <c r="E560" s="43">
        <v>43622</v>
      </c>
      <c r="F560" s="43">
        <v>0</v>
      </c>
      <c r="G560" s="43">
        <v>213841397.9999612</v>
      </c>
      <c r="H560" s="47">
        <v>43244</v>
      </c>
      <c r="I560" t="s">
        <v>1970</v>
      </c>
      <c r="J560" t="s">
        <v>1971</v>
      </c>
      <c r="K560" s="48">
        <v>43244</v>
      </c>
      <c r="L560" t="s">
        <v>1625</v>
      </c>
      <c r="P560">
        <v>7555.4811715400001</v>
      </c>
      <c r="Q560">
        <v>36115199.999961197</v>
      </c>
      <c r="R560">
        <v>0</v>
      </c>
      <c r="S560">
        <v>0</v>
      </c>
      <c r="T560">
        <v>136165746</v>
      </c>
      <c r="U560">
        <v>34300086</v>
      </c>
      <c r="V560">
        <v>7260366</v>
      </c>
      <c r="W560">
        <v>213841397.9999612</v>
      </c>
      <c r="Y560" s="48">
        <f t="shared" si="8"/>
        <v>43609</v>
      </c>
    </row>
    <row r="561" spans="1:25">
      <c r="A561">
        <v>0</v>
      </c>
      <c r="B561" s="43" t="s">
        <v>208</v>
      </c>
      <c r="C561" s="43" t="s">
        <v>205</v>
      </c>
      <c r="D561" s="43" t="s">
        <v>1626</v>
      </c>
      <c r="E561" s="43">
        <v>43000</v>
      </c>
      <c r="F561" s="43">
        <v>0</v>
      </c>
      <c r="G561" s="43">
        <v>9704778.9999999925</v>
      </c>
      <c r="H561" s="47">
        <v>42608</v>
      </c>
      <c r="I561" t="s">
        <v>1970</v>
      </c>
      <c r="J561" t="s">
        <v>1971</v>
      </c>
      <c r="K561" s="48">
        <v>42608</v>
      </c>
      <c r="L561" t="s">
        <v>1627</v>
      </c>
      <c r="P561">
        <v>1809.1421517671499</v>
      </c>
      <c r="Q561">
        <v>5289931.6517671468</v>
      </c>
      <c r="R561">
        <v>1809.1421517671499</v>
      </c>
      <c r="S561">
        <v>1671647.3482328465</v>
      </c>
      <c r="T561">
        <v>0</v>
      </c>
      <c r="U561">
        <v>2743200</v>
      </c>
      <c r="V561">
        <v>0</v>
      </c>
      <c r="W561">
        <v>9704778.9999999925</v>
      </c>
      <c r="Y561" s="48">
        <f t="shared" si="8"/>
        <v>42973</v>
      </c>
    </row>
    <row r="562" spans="1:25">
      <c r="A562">
        <v>0</v>
      </c>
      <c r="B562" s="43" t="s">
        <v>1628</v>
      </c>
      <c r="C562" s="43" t="s">
        <v>205</v>
      </c>
      <c r="D562" s="43" t="s">
        <v>1629</v>
      </c>
      <c r="E562" s="43">
        <v>43190</v>
      </c>
      <c r="F562" s="43">
        <v>0</v>
      </c>
      <c r="G562" s="43">
        <v>62692684</v>
      </c>
      <c r="H562" s="47">
        <v>42636</v>
      </c>
      <c r="I562" t="s">
        <v>1972</v>
      </c>
      <c r="J562" t="s">
        <v>1971</v>
      </c>
      <c r="K562" s="48">
        <v>42636</v>
      </c>
      <c r="L562" t="s">
        <v>1630</v>
      </c>
      <c r="P562">
        <v>14500</v>
      </c>
      <c r="Q562">
        <v>10875000</v>
      </c>
      <c r="R562">
        <v>0</v>
      </c>
      <c r="S562">
        <v>0</v>
      </c>
      <c r="T562">
        <v>45330480</v>
      </c>
      <c r="U562">
        <v>1582500</v>
      </c>
      <c r="V562">
        <v>4904704</v>
      </c>
      <c r="W562">
        <v>62692684</v>
      </c>
      <c r="Y562" s="48">
        <f t="shared" si="8"/>
        <v>43001</v>
      </c>
    </row>
    <row r="563" spans="1:25">
      <c r="A563">
        <v>0</v>
      </c>
      <c r="B563" s="43" t="s">
        <v>1631</v>
      </c>
      <c r="C563" s="43" t="s">
        <v>205</v>
      </c>
      <c r="D563" s="43" t="s">
        <v>1632</v>
      </c>
      <c r="E563" s="43">
        <v>43000</v>
      </c>
      <c r="F563" s="43">
        <v>0</v>
      </c>
      <c r="G563" s="43">
        <v>86684551</v>
      </c>
      <c r="H563" s="47">
        <v>42559</v>
      </c>
      <c r="I563" t="s">
        <v>1970</v>
      </c>
      <c r="J563" t="s">
        <v>1971</v>
      </c>
      <c r="K563" s="48">
        <v>42559</v>
      </c>
      <c r="L563" t="s">
        <v>1633</v>
      </c>
      <c r="P563">
        <v>2000</v>
      </c>
      <c r="Q563">
        <v>2160000</v>
      </c>
      <c r="R563">
        <v>0</v>
      </c>
      <c r="S563">
        <v>0</v>
      </c>
      <c r="T563">
        <v>80179200</v>
      </c>
      <c r="U563">
        <v>1648000</v>
      </c>
      <c r="V563">
        <v>2697351</v>
      </c>
      <c r="W563">
        <v>86684551</v>
      </c>
      <c r="Y563" s="48">
        <f t="shared" si="8"/>
        <v>42924</v>
      </c>
    </row>
    <row r="564" spans="1:25">
      <c r="A564">
        <v>0</v>
      </c>
      <c r="B564" s="43" t="s">
        <v>1634</v>
      </c>
      <c r="C564" s="43" t="s">
        <v>205</v>
      </c>
      <c r="D564" s="43" t="s">
        <v>1635</v>
      </c>
      <c r="E564" s="43">
        <v>43411</v>
      </c>
      <c r="F564" s="43">
        <v>0</v>
      </c>
      <c r="G564" s="43">
        <v>76540786</v>
      </c>
      <c r="H564" s="47">
        <v>43015</v>
      </c>
      <c r="I564" t="s">
        <v>1970</v>
      </c>
      <c r="J564" t="s">
        <v>1971</v>
      </c>
      <c r="K564" s="48">
        <v>43015</v>
      </c>
      <c r="L564" t="s">
        <v>1636</v>
      </c>
      <c r="P564">
        <v>18500</v>
      </c>
      <c r="Q564">
        <v>2775000</v>
      </c>
      <c r="R564">
        <v>0</v>
      </c>
      <c r="S564">
        <v>0</v>
      </c>
      <c r="T564">
        <v>66518070</v>
      </c>
      <c r="U564">
        <v>1449000</v>
      </c>
      <c r="V564">
        <v>5798716</v>
      </c>
      <c r="W564">
        <v>76540786</v>
      </c>
      <c r="Y564" s="48">
        <f t="shared" si="8"/>
        <v>43380</v>
      </c>
    </row>
    <row r="565" spans="1:25">
      <c r="A565">
        <v>0</v>
      </c>
      <c r="B565" s="43" t="s">
        <v>1637</v>
      </c>
      <c r="C565" s="43" t="s">
        <v>205</v>
      </c>
      <c r="D565" s="43" t="s">
        <v>1638</v>
      </c>
      <c r="E565" s="43">
        <v>43244</v>
      </c>
      <c r="F565" s="43">
        <v>0</v>
      </c>
      <c r="G565" s="43">
        <v>93903936</v>
      </c>
      <c r="H565" s="47">
        <v>42636</v>
      </c>
      <c r="I565" t="s">
        <v>1970</v>
      </c>
      <c r="J565" t="s">
        <v>1971</v>
      </c>
      <c r="K565" s="48">
        <v>42636</v>
      </c>
      <c r="L565" t="s">
        <v>1639</v>
      </c>
      <c r="P565">
        <v>10049</v>
      </c>
      <c r="Q565">
        <v>17073251</v>
      </c>
      <c r="R565">
        <v>10049</v>
      </c>
      <c r="S565">
        <v>8290425</v>
      </c>
      <c r="T565">
        <v>37778880</v>
      </c>
      <c r="U565">
        <v>10826000</v>
      </c>
      <c r="V565">
        <v>19935380</v>
      </c>
      <c r="W565">
        <v>93903936</v>
      </c>
      <c r="Y565" s="48">
        <f t="shared" si="8"/>
        <v>43001</v>
      </c>
    </row>
    <row r="566" spans="1:25">
      <c r="A566">
        <v>0</v>
      </c>
      <c r="B566" s="43" t="s">
        <v>228</v>
      </c>
      <c r="C566" s="43" t="s">
        <v>205</v>
      </c>
      <c r="D566" s="43" t="s">
        <v>1405</v>
      </c>
      <c r="E566" s="43">
        <v>43886</v>
      </c>
      <c r="F566" s="43">
        <v>0</v>
      </c>
      <c r="G566" s="43">
        <v>58230686</v>
      </c>
      <c r="H566" s="47">
        <v>43276</v>
      </c>
      <c r="I566" t="s">
        <v>1970</v>
      </c>
      <c r="J566" t="s">
        <v>1971</v>
      </c>
      <c r="K566" s="48">
        <v>43276</v>
      </c>
      <c r="L566" t="s">
        <v>1640</v>
      </c>
      <c r="P566">
        <v>5200</v>
      </c>
      <c r="Q566">
        <v>44226000</v>
      </c>
      <c r="R566">
        <v>0</v>
      </c>
      <c r="S566">
        <v>0</v>
      </c>
      <c r="T566">
        <v>0</v>
      </c>
      <c r="U566">
        <v>6561071</v>
      </c>
      <c r="V566">
        <v>2841527</v>
      </c>
      <c r="W566">
        <v>53628598</v>
      </c>
      <c r="Y566" s="48">
        <f t="shared" si="8"/>
        <v>43641</v>
      </c>
    </row>
    <row r="567" spans="1:25">
      <c r="A567">
        <v>0</v>
      </c>
      <c r="B567" s="43" t="s">
        <v>1641</v>
      </c>
      <c r="C567" s="43" t="s">
        <v>205</v>
      </c>
      <c r="D567" s="43" t="s">
        <v>1626</v>
      </c>
      <c r="E567" s="43">
        <v>0</v>
      </c>
      <c r="F567" s="43">
        <v>0</v>
      </c>
      <c r="G567" s="43">
        <v>0</v>
      </c>
      <c r="H567" s="47">
        <v>0</v>
      </c>
      <c r="I567">
        <v>0</v>
      </c>
      <c r="J567">
        <v>0</v>
      </c>
      <c r="K567" s="48">
        <v>0</v>
      </c>
      <c r="P567">
        <v>0</v>
      </c>
      <c r="Q567">
        <v>0</v>
      </c>
      <c r="R567">
        <v>0</v>
      </c>
      <c r="S567">
        <v>0</v>
      </c>
      <c r="T567">
        <v>0</v>
      </c>
      <c r="U567">
        <v>0</v>
      </c>
      <c r="V567">
        <v>0</v>
      </c>
      <c r="W567">
        <v>0</v>
      </c>
      <c r="Y567" s="48">
        <f t="shared" si="8"/>
        <v>365</v>
      </c>
    </row>
    <row r="568" spans="1:25">
      <c r="A568">
        <v>0</v>
      </c>
      <c r="B568" s="43" t="s">
        <v>217</v>
      </c>
      <c r="C568" s="43" t="s">
        <v>205</v>
      </c>
      <c r="D568" s="43" t="s">
        <v>1642</v>
      </c>
      <c r="E568" s="43">
        <v>43613</v>
      </c>
      <c r="F568" s="43">
        <v>0</v>
      </c>
      <c r="G568" s="43">
        <v>539207283</v>
      </c>
      <c r="H568" s="47">
        <v>43201</v>
      </c>
      <c r="I568" t="s">
        <v>1970</v>
      </c>
      <c r="J568" t="s">
        <v>1971</v>
      </c>
      <c r="K568" s="48">
        <v>43201</v>
      </c>
      <c r="L568" t="s">
        <v>1643</v>
      </c>
      <c r="P568">
        <v>4120</v>
      </c>
      <c r="Q568">
        <v>177979880</v>
      </c>
      <c r="R568">
        <v>1430</v>
      </c>
      <c r="S568">
        <v>12072060</v>
      </c>
      <c r="T568">
        <v>0</v>
      </c>
      <c r="U568">
        <v>245454700</v>
      </c>
      <c r="V568">
        <v>103700643</v>
      </c>
      <c r="W568">
        <v>539207283</v>
      </c>
      <c r="Y568" s="48">
        <f t="shared" si="8"/>
        <v>43566</v>
      </c>
    </row>
    <row r="569" spans="1:25">
      <c r="A569">
        <v>0</v>
      </c>
      <c r="B569" s="43" t="s">
        <v>219</v>
      </c>
      <c r="C569" s="43" t="s">
        <v>205</v>
      </c>
      <c r="D569" s="43" t="s">
        <v>1644</v>
      </c>
      <c r="E569" s="43">
        <v>42970</v>
      </c>
      <c r="F569" s="43">
        <v>0</v>
      </c>
      <c r="G569" s="43">
        <v>124958900</v>
      </c>
      <c r="H569" s="47">
        <v>42468</v>
      </c>
      <c r="I569" t="s">
        <v>1970</v>
      </c>
      <c r="J569" t="s">
        <v>1971</v>
      </c>
      <c r="K569" s="48">
        <v>42468</v>
      </c>
      <c r="L569" t="s">
        <v>1645</v>
      </c>
      <c r="P569">
        <v>3900</v>
      </c>
      <c r="Q569">
        <v>103311000</v>
      </c>
      <c r="R569">
        <v>0</v>
      </c>
      <c r="S569">
        <v>0</v>
      </c>
      <c r="T569">
        <v>0</v>
      </c>
      <c r="U569">
        <v>5562900</v>
      </c>
      <c r="V569">
        <v>16085000</v>
      </c>
      <c r="W569">
        <v>124958900</v>
      </c>
      <c r="Y569" s="48">
        <f t="shared" si="8"/>
        <v>42833</v>
      </c>
    </row>
    <row r="570" spans="1:25">
      <c r="A570">
        <v>0</v>
      </c>
      <c r="B570" s="43" t="s">
        <v>221</v>
      </c>
      <c r="C570" s="43" t="s">
        <v>205</v>
      </c>
      <c r="D570" s="43" t="s">
        <v>1644</v>
      </c>
      <c r="E570" s="43">
        <v>43078</v>
      </c>
      <c r="F570" s="43">
        <v>0</v>
      </c>
      <c r="G570" s="43">
        <v>2174403748</v>
      </c>
      <c r="H570" s="47">
        <v>42468</v>
      </c>
      <c r="I570" t="s">
        <v>1970</v>
      </c>
      <c r="J570" t="s">
        <v>1971</v>
      </c>
      <c r="K570" s="48">
        <v>42468</v>
      </c>
      <c r="L570" t="s">
        <v>1646</v>
      </c>
      <c r="P570">
        <v>202015</v>
      </c>
      <c r="Q570">
        <v>169914398</v>
      </c>
      <c r="R570">
        <v>15015</v>
      </c>
      <c r="S570">
        <v>109804695</v>
      </c>
      <c r="T570">
        <v>455509440</v>
      </c>
      <c r="U570">
        <v>1001792211</v>
      </c>
      <c r="V570">
        <v>416117870</v>
      </c>
      <c r="W570">
        <v>2153138614</v>
      </c>
      <c r="Y570" s="48">
        <f t="shared" si="8"/>
        <v>42833</v>
      </c>
    </row>
    <row r="571" spans="1:25">
      <c r="A571">
        <v>0</v>
      </c>
      <c r="B571" s="43" t="s">
        <v>1647</v>
      </c>
      <c r="C571" s="43" t="s">
        <v>205</v>
      </c>
      <c r="D571" s="43" t="s">
        <v>1648</v>
      </c>
      <c r="E571" s="43">
        <v>42971</v>
      </c>
      <c r="F571" s="43">
        <v>0</v>
      </c>
      <c r="G571" s="43">
        <v>762441562.9989779</v>
      </c>
      <c r="H571" s="47">
        <v>42559</v>
      </c>
      <c r="I571" t="s">
        <v>1970</v>
      </c>
      <c r="J571" t="s">
        <v>1971</v>
      </c>
      <c r="K571" s="48">
        <v>42559</v>
      </c>
      <c r="L571" t="s">
        <v>1649</v>
      </c>
      <c r="P571">
        <v>3684.8895028799998</v>
      </c>
      <c r="Q571">
        <v>487451922.9989779</v>
      </c>
      <c r="R571">
        <v>0</v>
      </c>
      <c r="S571">
        <v>0</v>
      </c>
      <c r="T571">
        <v>0</v>
      </c>
      <c r="U571">
        <v>241885740</v>
      </c>
      <c r="V571">
        <v>33103900</v>
      </c>
      <c r="W571">
        <v>762441562.9989779</v>
      </c>
      <c r="Y571" s="48">
        <f t="shared" si="8"/>
        <v>42924</v>
      </c>
    </row>
    <row r="572" spans="1:25">
      <c r="A572">
        <v>1</v>
      </c>
      <c r="B572" s="43" t="s">
        <v>1647</v>
      </c>
      <c r="C572" s="43" t="s">
        <v>205</v>
      </c>
      <c r="D572" s="43">
        <v>0</v>
      </c>
      <c r="E572" s="43">
        <v>0</v>
      </c>
      <c r="F572" s="43">
        <v>0</v>
      </c>
      <c r="G572" s="43">
        <v>0</v>
      </c>
      <c r="H572" s="47">
        <v>0</v>
      </c>
      <c r="I572">
        <v>0</v>
      </c>
      <c r="J572">
        <v>0</v>
      </c>
      <c r="K572" s="48">
        <v>0</v>
      </c>
      <c r="P572">
        <v>3900</v>
      </c>
      <c r="Q572">
        <v>0</v>
      </c>
      <c r="R572">
        <v>0</v>
      </c>
      <c r="S572">
        <v>0</v>
      </c>
      <c r="T572">
        <v>0</v>
      </c>
      <c r="U572">
        <v>241885740</v>
      </c>
      <c r="V572">
        <v>33103900</v>
      </c>
      <c r="W572">
        <v>274989640</v>
      </c>
      <c r="Y572" s="48">
        <f t="shared" si="8"/>
        <v>365</v>
      </c>
    </row>
    <row r="573" spans="1:25">
      <c r="A573">
        <v>0</v>
      </c>
      <c r="B573" s="43" t="s">
        <v>1650</v>
      </c>
      <c r="C573" s="43" t="s">
        <v>205</v>
      </c>
      <c r="D573" s="43" t="s">
        <v>1648</v>
      </c>
      <c r="E573" s="43">
        <v>42971</v>
      </c>
      <c r="F573" s="43">
        <v>0</v>
      </c>
      <c r="G573" s="43">
        <v>124899002</v>
      </c>
      <c r="H573" s="47">
        <v>42585</v>
      </c>
      <c r="I573" t="s">
        <v>1970</v>
      </c>
      <c r="J573" t="s">
        <v>1971</v>
      </c>
      <c r="K573" s="48">
        <v>42585</v>
      </c>
      <c r="L573" t="s">
        <v>1651</v>
      </c>
      <c r="P573">
        <v>3900</v>
      </c>
      <c r="Q573">
        <v>55447092</v>
      </c>
      <c r="R573">
        <v>0</v>
      </c>
      <c r="S573">
        <v>0</v>
      </c>
      <c r="T573">
        <v>0</v>
      </c>
      <c r="U573">
        <v>61846000</v>
      </c>
      <c r="V573">
        <v>7605910</v>
      </c>
      <c r="W573">
        <v>124899002</v>
      </c>
      <c r="Y573" s="48">
        <f t="shared" si="8"/>
        <v>42950</v>
      </c>
    </row>
    <row r="574" spans="1:25">
      <c r="A574">
        <v>0</v>
      </c>
      <c r="B574" s="43" t="s">
        <v>1652</v>
      </c>
      <c r="C574" s="43" t="s">
        <v>205</v>
      </c>
      <c r="D574" s="43" t="s">
        <v>1653</v>
      </c>
      <c r="E574" s="43">
        <v>43669</v>
      </c>
      <c r="F574" s="43">
        <v>0</v>
      </c>
      <c r="G574" s="43">
        <v>434429924.98662001</v>
      </c>
      <c r="H574" s="47">
        <v>43276</v>
      </c>
      <c r="I574" t="s">
        <v>1970</v>
      </c>
      <c r="J574" t="s">
        <v>1971</v>
      </c>
      <c r="K574" s="48">
        <v>43276</v>
      </c>
      <c r="L574" t="s">
        <v>1654</v>
      </c>
      <c r="P574">
        <v>3420.0353399999999</v>
      </c>
      <c r="Q574">
        <v>17418239.986619998</v>
      </c>
      <c r="R574">
        <v>1520</v>
      </c>
      <c r="S574">
        <v>1614240</v>
      </c>
      <c r="T574">
        <v>379212000</v>
      </c>
      <c r="U574">
        <v>18725745</v>
      </c>
      <c r="V574">
        <v>17459700</v>
      </c>
      <c r="W574">
        <v>434429924.98662001</v>
      </c>
      <c r="Y574" s="48">
        <f t="shared" si="8"/>
        <v>43641</v>
      </c>
    </row>
    <row r="575" spans="1:25">
      <c r="A575">
        <v>0</v>
      </c>
      <c r="B575" s="43" t="s">
        <v>1655</v>
      </c>
      <c r="C575" s="43" t="s">
        <v>205</v>
      </c>
      <c r="D575" s="43" t="s">
        <v>1656</v>
      </c>
      <c r="E575" s="43">
        <v>43117</v>
      </c>
      <c r="F575" s="43">
        <v>0</v>
      </c>
      <c r="G575" s="43">
        <v>697776630</v>
      </c>
      <c r="H575" s="47">
        <v>42684</v>
      </c>
      <c r="I575" t="s">
        <v>1970</v>
      </c>
      <c r="J575" t="s">
        <v>1971</v>
      </c>
      <c r="K575" s="48">
        <v>42684</v>
      </c>
      <c r="L575" t="s">
        <v>1657</v>
      </c>
      <c r="P575">
        <v>3900</v>
      </c>
      <c r="Q575">
        <v>137209800</v>
      </c>
      <c r="R575">
        <v>1351.35</v>
      </c>
      <c r="S575">
        <v>16795929</v>
      </c>
      <c r="T575">
        <v>337157000</v>
      </c>
      <c r="U575">
        <v>188149273</v>
      </c>
      <c r="V575">
        <v>18464628</v>
      </c>
      <c r="W575">
        <v>697776630</v>
      </c>
      <c r="Y575" s="48">
        <f t="shared" si="8"/>
        <v>43049</v>
      </c>
    </row>
    <row r="576" spans="1:25">
      <c r="A576">
        <v>0</v>
      </c>
      <c r="B576" s="43" t="s">
        <v>1658</v>
      </c>
      <c r="C576" s="43" t="s">
        <v>205</v>
      </c>
      <c r="D576" s="43" t="s">
        <v>1659</v>
      </c>
      <c r="E576" s="43">
        <v>43190</v>
      </c>
      <c r="F576" s="43">
        <v>0</v>
      </c>
      <c r="G576" s="43">
        <v>280644385</v>
      </c>
      <c r="H576" s="47">
        <v>42760</v>
      </c>
      <c r="I576" t="s">
        <v>1970</v>
      </c>
      <c r="J576" t="s">
        <v>1971</v>
      </c>
      <c r="K576" s="48">
        <v>42760</v>
      </c>
      <c r="L576" t="s">
        <v>1660</v>
      </c>
      <c r="P576">
        <v>2353</v>
      </c>
      <c r="Q576">
        <v>102804879.04000001</v>
      </c>
      <c r="R576">
        <v>1372.14</v>
      </c>
      <c r="S576">
        <v>10241652.959999999</v>
      </c>
      <c r="T576">
        <v>79067520</v>
      </c>
      <c r="U576">
        <v>60453820</v>
      </c>
      <c r="V576">
        <v>28076513</v>
      </c>
      <c r="W576">
        <v>280644385</v>
      </c>
      <c r="Y576" s="48">
        <f t="shared" si="8"/>
        <v>43125</v>
      </c>
    </row>
    <row r="577" spans="1:25">
      <c r="A577">
        <v>0</v>
      </c>
      <c r="B577" s="43" t="s">
        <v>1661</v>
      </c>
      <c r="C577" s="43" t="s">
        <v>205</v>
      </c>
      <c r="D577" s="43" t="s">
        <v>1662</v>
      </c>
      <c r="E577" s="43">
        <v>43572</v>
      </c>
      <c r="F577" s="43">
        <v>0</v>
      </c>
      <c r="G577" s="43">
        <v>183598125</v>
      </c>
      <c r="H577" s="47">
        <v>43185</v>
      </c>
      <c r="I577" t="s">
        <v>1970</v>
      </c>
      <c r="J577" t="s">
        <v>1971</v>
      </c>
      <c r="K577" s="48">
        <v>43185</v>
      </c>
      <c r="L577" t="s">
        <v>1663</v>
      </c>
      <c r="P577">
        <v>2600</v>
      </c>
      <c r="Q577">
        <v>53362400</v>
      </c>
      <c r="R577">
        <v>0</v>
      </c>
      <c r="S577">
        <v>0</v>
      </c>
      <c r="T577">
        <v>0</v>
      </c>
      <c r="U577">
        <v>130235725</v>
      </c>
      <c r="V577">
        <v>0</v>
      </c>
      <c r="W577">
        <v>183598125</v>
      </c>
      <c r="Y577" s="48">
        <f t="shared" si="8"/>
        <v>43550</v>
      </c>
    </row>
    <row r="578" spans="1:25">
      <c r="A578">
        <v>0</v>
      </c>
      <c r="B578" s="43" t="s">
        <v>1664</v>
      </c>
      <c r="C578" s="43" t="s">
        <v>205</v>
      </c>
      <c r="D578" s="43" t="s">
        <v>1665</v>
      </c>
      <c r="E578" s="43">
        <v>42952</v>
      </c>
      <c r="F578" s="43">
        <v>0</v>
      </c>
      <c r="G578" s="43">
        <v>183412830</v>
      </c>
      <c r="H578" s="47">
        <v>42559</v>
      </c>
      <c r="I578" t="s">
        <v>1970</v>
      </c>
      <c r="J578" t="s">
        <v>1971</v>
      </c>
      <c r="K578" s="48">
        <v>42559</v>
      </c>
      <c r="L578" t="s">
        <v>1666</v>
      </c>
      <c r="P578">
        <v>6400</v>
      </c>
      <c r="Q578">
        <v>65884080</v>
      </c>
      <c r="R578">
        <v>0</v>
      </c>
      <c r="S578">
        <v>0</v>
      </c>
      <c r="T578">
        <v>0</v>
      </c>
      <c r="U578">
        <v>117528750</v>
      </c>
      <c r="V578">
        <v>0</v>
      </c>
      <c r="W578">
        <v>183412830</v>
      </c>
      <c r="Y578" s="48">
        <f t="shared" si="8"/>
        <v>42924</v>
      </c>
    </row>
    <row r="579" spans="1:25">
      <c r="A579">
        <v>0</v>
      </c>
      <c r="B579" s="43" t="s">
        <v>1667</v>
      </c>
      <c r="C579" s="43" t="s">
        <v>205</v>
      </c>
      <c r="D579" s="43" t="s">
        <v>1668</v>
      </c>
      <c r="E579" s="43">
        <v>0</v>
      </c>
      <c r="F579" s="43">
        <v>0</v>
      </c>
      <c r="G579" s="43">
        <v>0</v>
      </c>
      <c r="H579" s="47">
        <v>0</v>
      </c>
      <c r="I579">
        <v>0</v>
      </c>
      <c r="J579">
        <v>0</v>
      </c>
      <c r="K579" s="48">
        <v>0</v>
      </c>
      <c r="P579">
        <v>0</v>
      </c>
      <c r="Q579">
        <v>0</v>
      </c>
      <c r="R579">
        <v>0</v>
      </c>
      <c r="S579">
        <v>0</v>
      </c>
      <c r="T579">
        <v>0</v>
      </c>
      <c r="U579">
        <v>0</v>
      </c>
      <c r="V579">
        <v>0</v>
      </c>
      <c r="W579">
        <v>0</v>
      </c>
      <c r="Y579" s="48">
        <f t="shared" si="8"/>
        <v>365</v>
      </c>
    </row>
    <row r="580" spans="1:25">
      <c r="A580">
        <v>0</v>
      </c>
      <c r="B580" s="43" t="s">
        <v>1669</v>
      </c>
      <c r="C580" s="43" t="s">
        <v>205</v>
      </c>
      <c r="D580" s="43" t="s">
        <v>1670</v>
      </c>
      <c r="E580" s="43">
        <v>42843</v>
      </c>
      <c r="F580" s="43">
        <v>0</v>
      </c>
      <c r="G580" s="43">
        <v>244828377</v>
      </c>
      <c r="H580" s="47">
        <v>42468</v>
      </c>
      <c r="I580" t="s">
        <v>1970</v>
      </c>
      <c r="J580" t="s">
        <v>1971</v>
      </c>
      <c r="K580" s="48">
        <v>42468</v>
      </c>
      <c r="L580" t="s">
        <v>1671</v>
      </c>
      <c r="P580">
        <v>3900</v>
      </c>
      <c r="Q580">
        <v>59985900</v>
      </c>
      <c r="R580">
        <v>0</v>
      </c>
      <c r="S580">
        <v>0</v>
      </c>
      <c r="T580">
        <v>107712000</v>
      </c>
      <c r="U580">
        <v>27340074</v>
      </c>
      <c r="V580">
        <v>32222172</v>
      </c>
      <c r="W580">
        <v>227260146</v>
      </c>
      <c r="Y580" s="48">
        <f t="shared" ref="Y580:Y643" si="9">+K580+365</f>
        <v>42833</v>
      </c>
    </row>
    <row r="581" spans="1:25">
      <c r="A581">
        <v>1</v>
      </c>
      <c r="B581" s="43" t="s">
        <v>1669</v>
      </c>
      <c r="C581" s="43" t="s">
        <v>205</v>
      </c>
      <c r="D581" s="43">
        <v>0</v>
      </c>
      <c r="E581" s="43">
        <v>0</v>
      </c>
      <c r="F581" s="43">
        <v>0</v>
      </c>
      <c r="G581" s="43">
        <v>0</v>
      </c>
      <c r="H581" s="47">
        <v>0</v>
      </c>
      <c r="I581">
        <v>0</v>
      </c>
      <c r="J581">
        <v>0</v>
      </c>
      <c r="K581" s="48">
        <v>0</v>
      </c>
      <c r="P581">
        <v>0</v>
      </c>
      <c r="Q581">
        <v>0</v>
      </c>
      <c r="R581">
        <v>0</v>
      </c>
      <c r="S581">
        <v>0</v>
      </c>
      <c r="T581">
        <v>0</v>
      </c>
      <c r="U581">
        <v>0</v>
      </c>
      <c r="V581">
        <v>0</v>
      </c>
      <c r="W581">
        <v>0</v>
      </c>
      <c r="Y581" s="48">
        <f t="shared" si="9"/>
        <v>365</v>
      </c>
    </row>
    <row r="582" spans="1:25">
      <c r="A582">
        <v>0</v>
      </c>
      <c r="B582" s="43" t="s">
        <v>1672</v>
      </c>
      <c r="C582" s="43" t="s">
        <v>205</v>
      </c>
      <c r="D582" s="43" t="s">
        <v>1673</v>
      </c>
      <c r="E582" s="43">
        <v>42843</v>
      </c>
      <c r="F582" s="43">
        <v>0</v>
      </c>
      <c r="G582" s="43">
        <v>1043294097</v>
      </c>
      <c r="H582" s="47">
        <v>42468</v>
      </c>
      <c r="I582" t="s">
        <v>1970</v>
      </c>
      <c r="J582" t="s">
        <v>1971</v>
      </c>
      <c r="K582" s="48">
        <v>42468</v>
      </c>
      <c r="L582" t="s">
        <v>1674</v>
      </c>
      <c r="P582">
        <v>3900</v>
      </c>
      <c r="Q582">
        <v>382746000</v>
      </c>
      <c r="R582">
        <v>1351.35</v>
      </c>
      <c r="S582">
        <v>8540532</v>
      </c>
      <c r="T582">
        <v>394368000</v>
      </c>
      <c r="U582">
        <v>164731310</v>
      </c>
      <c r="V582">
        <v>84480680</v>
      </c>
      <c r="W582">
        <v>1034866522</v>
      </c>
      <c r="Y582" s="48">
        <f t="shared" si="9"/>
        <v>42833</v>
      </c>
    </row>
    <row r="583" spans="1:25">
      <c r="A583">
        <v>0</v>
      </c>
      <c r="B583" s="43" t="s">
        <v>1675</v>
      </c>
      <c r="C583" s="43" t="s">
        <v>205</v>
      </c>
      <c r="D583" s="43" t="s">
        <v>1676</v>
      </c>
      <c r="E583" s="43">
        <v>42906</v>
      </c>
      <c r="F583" s="43">
        <v>0</v>
      </c>
      <c r="G583" s="43">
        <v>645057400.99999952</v>
      </c>
      <c r="H583" s="47">
        <v>42523</v>
      </c>
      <c r="I583" t="s">
        <v>1970</v>
      </c>
      <c r="J583" t="s">
        <v>1980</v>
      </c>
      <c r="K583" s="48">
        <v>42523</v>
      </c>
      <c r="L583" t="s">
        <v>1677</v>
      </c>
      <c r="P583">
        <v>2881.1816943127901</v>
      </c>
      <c r="Q583">
        <v>81249323.779620677</v>
      </c>
      <c r="R583">
        <v>2881.1816943127901</v>
      </c>
      <c r="S583">
        <v>113288064.22037891</v>
      </c>
      <c r="T583">
        <v>217392000</v>
      </c>
      <c r="U583">
        <v>132479700</v>
      </c>
      <c r="V583">
        <v>100648313</v>
      </c>
      <c r="W583">
        <v>645057400.99999952</v>
      </c>
      <c r="Y583" s="48">
        <f t="shared" si="9"/>
        <v>42888</v>
      </c>
    </row>
    <row r="584" spans="1:25">
      <c r="A584">
        <v>0</v>
      </c>
      <c r="B584" s="43" t="s">
        <v>1678</v>
      </c>
      <c r="C584" s="43" t="s">
        <v>205</v>
      </c>
      <c r="D584" s="43" t="s">
        <v>1679</v>
      </c>
      <c r="E584" s="43">
        <v>42908</v>
      </c>
      <c r="F584" s="43">
        <v>0</v>
      </c>
      <c r="G584" s="43">
        <v>666858551</v>
      </c>
      <c r="H584" s="47">
        <v>42496</v>
      </c>
      <c r="I584" t="s">
        <v>1970</v>
      </c>
      <c r="J584" t="s">
        <v>1971</v>
      </c>
      <c r="K584" s="48">
        <v>42496</v>
      </c>
      <c r="L584" t="s">
        <v>1680</v>
      </c>
      <c r="P584">
        <v>15851</v>
      </c>
      <c r="Q584">
        <v>14028611</v>
      </c>
      <c r="R584">
        <v>3900</v>
      </c>
      <c r="S584">
        <v>7125300</v>
      </c>
      <c r="T584">
        <v>586897440</v>
      </c>
      <c r="U584">
        <v>13815000</v>
      </c>
      <c r="V584">
        <v>5809200</v>
      </c>
      <c r="W584">
        <v>627675551</v>
      </c>
      <c r="Y584" s="48">
        <f t="shared" si="9"/>
        <v>42861</v>
      </c>
    </row>
    <row r="585" spans="1:25">
      <c r="A585">
        <v>0</v>
      </c>
      <c r="B585" s="43" t="s">
        <v>1681</v>
      </c>
      <c r="C585" s="43" t="s">
        <v>205</v>
      </c>
      <c r="D585" s="43" t="s">
        <v>1682</v>
      </c>
      <c r="E585" s="43">
        <v>42909</v>
      </c>
      <c r="F585" s="43">
        <v>0</v>
      </c>
      <c r="G585" s="43">
        <v>610084960</v>
      </c>
      <c r="H585" s="47">
        <v>42503</v>
      </c>
      <c r="I585" t="s">
        <v>1970</v>
      </c>
      <c r="J585" t="s">
        <v>1971</v>
      </c>
      <c r="K585" s="48">
        <v>42503</v>
      </c>
      <c r="L585" t="s">
        <v>1683</v>
      </c>
      <c r="P585">
        <v>9200</v>
      </c>
      <c r="Q585">
        <v>7811978</v>
      </c>
      <c r="R585">
        <v>3900</v>
      </c>
      <c r="S585">
        <v>3272100</v>
      </c>
      <c r="T585">
        <v>553754880</v>
      </c>
      <c r="U585">
        <v>13716500</v>
      </c>
      <c r="V585">
        <v>6552000</v>
      </c>
      <c r="W585">
        <v>585107458</v>
      </c>
      <c r="Y585" s="48">
        <f t="shared" si="9"/>
        <v>42868</v>
      </c>
    </row>
    <row r="586" spans="1:25">
      <c r="A586">
        <v>0</v>
      </c>
      <c r="B586" s="43" t="s">
        <v>1684</v>
      </c>
      <c r="C586" s="43" t="s">
        <v>205</v>
      </c>
      <c r="D586" s="43" t="s">
        <v>1685</v>
      </c>
      <c r="E586" s="43">
        <v>42909</v>
      </c>
      <c r="F586" s="43">
        <v>0</v>
      </c>
      <c r="G586" s="43">
        <v>194505876</v>
      </c>
      <c r="H586" s="47">
        <v>42503</v>
      </c>
      <c r="I586" t="s">
        <v>1970</v>
      </c>
      <c r="J586" t="s">
        <v>1980</v>
      </c>
      <c r="K586" s="48">
        <v>42503</v>
      </c>
      <c r="L586" t="s">
        <v>1686</v>
      </c>
      <c r="P586">
        <v>30000</v>
      </c>
      <c r="Q586">
        <v>8400000</v>
      </c>
      <c r="R586">
        <v>0</v>
      </c>
      <c r="S586">
        <v>0</v>
      </c>
      <c r="T586">
        <v>176014680</v>
      </c>
      <c r="U586">
        <v>1656000</v>
      </c>
      <c r="V586">
        <v>8435196</v>
      </c>
      <c r="W586">
        <v>194505876</v>
      </c>
      <c r="Y586" s="48">
        <f t="shared" si="9"/>
        <v>42868</v>
      </c>
    </row>
    <row r="587" spans="1:25">
      <c r="A587">
        <v>0</v>
      </c>
      <c r="B587" s="43" t="s">
        <v>1687</v>
      </c>
      <c r="C587" s="43" t="s">
        <v>205</v>
      </c>
      <c r="D587" s="43" t="s">
        <v>1688</v>
      </c>
      <c r="E587" s="43">
        <v>42971</v>
      </c>
      <c r="F587" s="43">
        <v>0</v>
      </c>
      <c r="G587" s="43">
        <v>350254900</v>
      </c>
      <c r="H587" s="47">
        <v>42572</v>
      </c>
      <c r="I587" t="s">
        <v>1970</v>
      </c>
      <c r="J587" t="s">
        <v>1980</v>
      </c>
      <c r="K587" s="48">
        <v>42572</v>
      </c>
      <c r="L587" t="s">
        <v>1689</v>
      </c>
      <c r="P587">
        <v>14500</v>
      </c>
      <c r="Q587">
        <v>8120000</v>
      </c>
      <c r="R587">
        <v>0</v>
      </c>
      <c r="S587">
        <v>0</v>
      </c>
      <c r="T587">
        <v>337440000</v>
      </c>
      <c r="U587">
        <v>3640000</v>
      </c>
      <c r="V587">
        <v>1054900</v>
      </c>
      <c r="W587">
        <v>350254900</v>
      </c>
      <c r="Y587" s="48">
        <f t="shared" si="9"/>
        <v>42937</v>
      </c>
    </row>
    <row r="588" spans="1:25">
      <c r="A588">
        <v>0</v>
      </c>
      <c r="B588" s="43" t="s">
        <v>356</v>
      </c>
      <c r="C588" s="43" t="s">
        <v>229</v>
      </c>
      <c r="D588" s="43" t="s">
        <v>1690</v>
      </c>
      <c r="E588" s="43">
        <v>43924</v>
      </c>
      <c r="F588" s="43">
        <v>0</v>
      </c>
      <c r="G588" s="43">
        <v>286437036</v>
      </c>
      <c r="H588" s="47">
        <v>43534</v>
      </c>
      <c r="I588" t="s">
        <v>1970</v>
      </c>
      <c r="J588" t="s">
        <v>1971</v>
      </c>
      <c r="K588" s="48">
        <v>43534</v>
      </c>
      <c r="L588" t="s">
        <v>1691</v>
      </c>
      <c r="P588">
        <v>1686.0863733905501</v>
      </c>
      <c r="Q588">
        <v>2250925.3084763843</v>
      </c>
      <c r="R588">
        <v>1686.0863733905501</v>
      </c>
      <c r="S588">
        <v>4034804.6915235864</v>
      </c>
      <c r="T588">
        <v>253059300</v>
      </c>
      <c r="U588">
        <v>12588140</v>
      </c>
      <c r="V588">
        <v>14503866</v>
      </c>
      <c r="W588">
        <v>286437036</v>
      </c>
      <c r="Y588" s="48">
        <f t="shared" si="9"/>
        <v>43899</v>
      </c>
    </row>
    <row r="589" spans="1:25">
      <c r="A589">
        <v>0</v>
      </c>
      <c r="B589" s="43" t="s">
        <v>266</v>
      </c>
      <c r="C589" s="43" t="s">
        <v>229</v>
      </c>
      <c r="D589" s="43" t="s">
        <v>1692</v>
      </c>
      <c r="E589" s="43">
        <v>0</v>
      </c>
      <c r="F589" s="43">
        <v>0</v>
      </c>
      <c r="G589" s="43">
        <v>0</v>
      </c>
      <c r="H589" s="47">
        <v>0</v>
      </c>
      <c r="I589">
        <v>0</v>
      </c>
      <c r="J589">
        <v>0</v>
      </c>
      <c r="K589" s="48">
        <v>0</v>
      </c>
      <c r="P589">
        <v>0</v>
      </c>
      <c r="Q589">
        <v>0</v>
      </c>
      <c r="R589">
        <v>0</v>
      </c>
      <c r="S589">
        <v>0</v>
      </c>
      <c r="T589">
        <v>0</v>
      </c>
      <c r="U589">
        <v>0</v>
      </c>
      <c r="V589">
        <v>0</v>
      </c>
      <c r="W589">
        <v>0</v>
      </c>
      <c r="Y589" s="48">
        <f t="shared" si="9"/>
        <v>365</v>
      </c>
    </row>
    <row r="590" spans="1:25">
      <c r="A590">
        <v>0</v>
      </c>
      <c r="B590" s="43" t="s">
        <v>369</v>
      </c>
      <c r="C590" s="43" t="s">
        <v>229</v>
      </c>
      <c r="D590" s="43" t="s">
        <v>1693</v>
      </c>
      <c r="E590" s="43">
        <v>43718</v>
      </c>
      <c r="F590" s="43">
        <v>0</v>
      </c>
      <c r="G590" s="43">
        <v>312455689.49689996</v>
      </c>
      <c r="H590" s="47">
        <v>43352</v>
      </c>
      <c r="I590" t="s">
        <v>1970</v>
      </c>
      <c r="J590" t="s">
        <v>1971</v>
      </c>
      <c r="K590" s="48">
        <v>43352</v>
      </c>
      <c r="L590" t="s">
        <v>1996</v>
      </c>
      <c r="P590">
        <v>4714.4548500000001</v>
      </c>
      <c r="Q590">
        <v>33727209.9969</v>
      </c>
      <c r="R590">
        <v>0</v>
      </c>
      <c r="S590">
        <v>0</v>
      </c>
      <c r="T590">
        <v>95140890</v>
      </c>
      <c r="U590">
        <v>156625414.5</v>
      </c>
      <c r="V590">
        <v>26962175</v>
      </c>
      <c r="W590">
        <v>312455689.49689996</v>
      </c>
      <c r="Y590" s="48">
        <f t="shared" si="9"/>
        <v>43717</v>
      </c>
    </row>
    <row r="591" spans="1:25">
      <c r="A591">
        <v>0</v>
      </c>
      <c r="B591" s="43" t="s">
        <v>391</v>
      </c>
      <c r="C591" s="43" t="s">
        <v>229</v>
      </c>
      <c r="D591" s="43" t="s">
        <v>1694</v>
      </c>
      <c r="E591" s="43">
        <v>43762</v>
      </c>
      <c r="F591" s="43">
        <v>0</v>
      </c>
      <c r="G591" s="43">
        <v>160895661.99994963</v>
      </c>
      <c r="H591" s="47">
        <v>43174</v>
      </c>
      <c r="I591" t="s">
        <v>1970</v>
      </c>
      <c r="J591" t="s">
        <v>1971</v>
      </c>
      <c r="K591" s="48">
        <v>43174</v>
      </c>
      <c r="L591" t="s">
        <v>1695</v>
      </c>
      <c r="P591">
        <v>4687.7423867400003</v>
      </c>
      <c r="Q591">
        <v>87126379.999949649</v>
      </c>
      <c r="R591">
        <v>0</v>
      </c>
      <c r="S591">
        <v>0</v>
      </c>
      <c r="T591">
        <v>53160900</v>
      </c>
      <c r="U591">
        <v>7782410</v>
      </c>
      <c r="V591">
        <v>12825972</v>
      </c>
      <c r="W591">
        <v>160895661.99994963</v>
      </c>
      <c r="Y591" s="48">
        <f t="shared" si="9"/>
        <v>43539</v>
      </c>
    </row>
    <row r="592" spans="1:25">
      <c r="A592">
        <v>0</v>
      </c>
      <c r="B592" s="43" t="s">
        <v>340</v>
      </c>
      <c r="C592" s="43" t="s">
        <v>229</v>
      </c>
      <c r="D592" s="43" t="s">
        <v>1696</v>
      </c>
      <c r="E592" s="43">
        <v>44243</v>
      </c>
      <c r="F592" s="43">
        <v>0</v>
      </c>
      <c r="G592" s="43">
        <v>0</v>
      </c>
      <c r="H592" s="47">
        <v>0</v>
      </c>
      <c r="I592" t="s">
        <v>1997</v>
      </c>
      <c r="J592" t="s">
        <v>1976</v>
      </c>
      <c r="K592" s="48">
        <v>0</v>
      </c>
      <c r="L592">
        <v>37021353</v>
      </c>
      <c r="P592">
        <v>5340</v>
      </c>
      <c r="Q592">
        <v>16863720</v>
      </c>
      <c r="R592">
        <v>0</v>
      </c>
      <c r="S592">
        <v>0</v>
      </c>
      <c r="T592">
        <v>0</v>
      </c>
      <c r="U592">
        <v>11507701</v>
      </c>
      <c r="V592">
        <v>8649932</v>
      </c>
      <c r="W592">
        <v>37021353</v>
      </c>
      <c r="Y592" s="48">
        <f t="shared" si="9"/>
        <v>365</v>
      </c>
    </row>
    <row r="593" spans="1:25">
      <c r="A593">
        <v>0</v>
      </c>
      <c r="B593" s="43" t="s">
        <v>251</v>
      </c>
      <c r="C593" s="43" t="s">
        <v>229</v>
      </c>
      <c r="D593" s="43" t="s">
        <v>1697</v>
      </c>
      <c r="E593" s="43">
        <v>43705</v>
      </c>
      <c r="F593" s="43">
        <v>0</v>
      </c>
      <c r="G593" s="43">
        <v>0</v>
      </c>
      <c r="H593" s="47">
        <v>42890</v>
      </c>
      <c r="I593" t="s">
        <v>1970</v>
      </c>
      <c r="J593" t="s">
        <v>1971</v>
      </c>
      <c r="K593" s="48">
        <v>42890</v>
      </c>
      <c r="L593" t="s">
        <v>1698</v>
      </c>
      <c r="P593">
        <v>23870.707539999999</v>
      </c>
      <c r="Q593">
        <v>523269780.00433999</v>
      </c>
      <c r="R593">
        <v>0</v>
      </c>
      <c r="S593">
        <v>0</v>
      </c>
      <c r="T593">
        <v>92950180</v>
      </c>
      <c r="U593">
        <v>13428103</v>
      </c>
      <c r="V593">
        <v>421242950</v>
      </c>
      <c r="W593">
        <v>1050891013.0043399</v>
      </c>
      <c r="Y593" s="48">
        <f t="shared" si="9"/>
        <v>43255</v>
      </c>
    </row>
    <row r="594" spans="1:25">
      <c r="A594">
        <v>1</v>
      </c>
      <c r="B594" s="43" t="s">
        <v>251</v>
      </c>
      <c r="C594" s="43" t="s">
        <v>229</v>
      </c>
      <c r="D594" s="43">
        <v>0</v>
      </c>
      <c r="E594" s="43">
        <v>0</v>
      </c>
      <c r="F594" s="43">
        <v>0</v>
      </c>
      <c r="G594" s="43">
        <v>0</v>
      </c>
      <c r="H594" s="47">
        <v>0</v>
      </c>
      <c r="I594">
        <v>0</v>
      </c>
      <c r="J594">
        <v>0</v>
      </c>
      <c r="K594" s="48">
        <v>0</v>
      </c>
      <c r="P594">
        <v>0</v>
      </c>
      <c r="Q594">
        <v>0</v>
      </c>
      <c r="R594">
        <v>0</v>
      </c>
      <c r="S594">
        <v>0</v>
      </c>
      <c r="T594">
        <v>0</v>
      </c>
      <c r="U594">
        <v>0</v>
      </c>
      <c r="V594">
        <v>0</v>
      </c>
      <c r="W594">
        <v>0</v>
      </c>
      <c r="Y594" s="48">
        <f t="shared" si="9"/>
        <v>365</v>
      </c>
    </row>
    <row r="595" spans="1:25">
      <c r="A595">
        <v>0</v>
      </c>
      <c r="B595" s="43" t="s">
        <v>318</v>
      </c>
      <c r="C595" s="43" t="s">
        <v>229</v>
      </c>
      <c r="D595" s="43" t="s">
        <v>1699</v>
      </c>
      <c r="E595" s="43">
        <v>43765</v>
      </c>
      <c r="F595" s="43">
        <v>0</v>
      </c>
      <c r="G595" s="43">
        <v>185099160</v>
      </c>
      <c r="H595" s="47">
        <v>42948</v>
      </c>
      <c r="I595" t="s">
        <v>1970</v>
      </c>
      <c r="J595" t="s">
        <v>1971</v>
      </c>
      <c r="K595" s="48">
        <v>42948</v>
      </c>
      <c r="L595" t="s">
        <v>1700</v>
      </c>
      <c r="P595">
        <v>1430</v>
      </c>
      <c r="Q595">
        <v>929500</v>
      </c>
      <c r="R595">
        <v>0</v>
      </c>
      <c r="S595">
        <v>0</v>
      </c>
      <c r="T595">
        <v>102434720</v>
      </c>
      <c r="U595">
        <v>3139000</v>
      </c>
      <c r="V595">
        <v>78595940</v>
      </c>
      <c r="W595">
        <v>185099160</v>
      </c>
      <c r="Y595" s="48">
        <f t="shared" si="9"/>
        <v>43313</v>
      </c>
    </row>
    <row r="596" spans="1:25">
      <c r="A596">
        <v>0</v>
      </c>
      <c r="B596" s="43" t="s">
        <v>388</v>
      </c>
      <c r="C596" s="43" t="s">
        <v>229</v>
      </c>
      <c r="D596" s="43" t="s">
        <v>1693</v>
      </c>
      <c r="E596" s="43">
        <v>43736</v>
      </c>
      <c r="F596" s="43">
        <v>0</v>
      </c>
      <c r="G596" s="43">
        <v>414777931</v>
      </c>
      <c r="H596" s="47">
        <v>43340</v>
      </c>
      <c r="I596" t="s">
        <v>1970</v>
      </c>
      <c r="J596" t="s">
        <v>1971</v>
      </c>
      <c r="K596" s="48">
        <v>43340</v>
      </c>
      <c r="L596" t="s">
        <v>1701</v>
      </c>
      <c r="P596">
        <v>5060</v>
      </c>
      <c r="Q596">
        <v>184047380</v>
      </c>
      <c r="R596">
        <v>0</v>
      </c>
      <c r="S596">
        <v>0</v>
      </c>
      <c r="T596">
        <v>14598080</v>
      </c>
      <c r="U596">
        <v>211283121</v>
      </c>
      <c r="V596">
        <v>4849350</v>
      </c>
      <c r="W596">
        <v>414777931</v>
      </c>
      <c r="Y596" s="48">
        <f t="shared" si="9"/>
        <v>43705</v>
      </c>
    </row>
    <row r="597" spans="1:25">
      <c r="A597">
        <v>1</v>
      </c>
      <c r="B597" s="43" t="s">
        <v>388</v>
      </c>
      <c r="C597" s="43" t="s">
        <v>229</v>
      </c>
      <c r="D597" s="43">
        <v>0</v>
      </c>
      <c r="E597" s="43">
        <v>0</v>
      </c>
      <c r="F597" s="43">
        <v>0</v>
      </c>
      <c r="G597" s="43">
        <v>0</v>
      </c>
      <c r="H597" s="47">
        <v>0</v>
      </c>
      <c r="I597">
        <v>0</v>
      </c>
      <c r="J597">
        <v>0</v>
      </c>
      <c r="K597" s="48">
        <v>0</v>
      </c>
      <c r="P597">
        <v>0</v>
      </c>
      <c r="Q597">
        <v>0</v>
      </c>
      <c r="R597">
        <v>0</v>
      </c>
      <c r="S597">
        <v>0</v>
      </c>
      <c r="T597">
        <v>0</v>
      </c>
      <c r="U597">
        <v>0</v>
      </c>
      <c r="V597">
        <v>0</v>
      </c>
      <c r="W597">
        <v>0</v>
      </c>
      <c r="Y597" s="48">
        <f t="shared" si="9"/>
        <v>365</v>
      </c>
    </row>
    <row r="598" spans="1:25">
      <c r="A598">
        <v>0</v>
      </c>
      <c r="B598" s="43" t="s">
        <v>254</v>
      </c>
      <c r="C598" s="43" t="s">
        <v>229</v>
      </c>
      <c r="D598" s="43" t="s">
        <v>1702</v>
      </c>
      <c r="E598" s="43">
        <v>0</v>
      </c>
      <c r="F598" s="43">
        <v>0</v>
      </c>
      <c r="G598" s="43">
        <v>0</v>
      </c>
      <c r="H598" s="47">
        <v>0</v>
      </c>
      <c r="I598">
        <v>0</v>
      </c>
      <c r="J598">
        <v>0</v>
      </c>
      <c r="K598" s="48">
        <v>0</v>
      </c>
      <c r="P598">
        <v>0</v>
      </c>
      <c r="Q598">
        <v>0</v>
      </c>
      <c r="R598">
        <v>0</v>
      </c>
      <c r="S598">
        <v>0</v>
      </c>
      <c r="T598">
        <v>0</v>
      </c>
      <c r="U598">
        <v>0</v>
      </c>
      <c r="V598">
        <v>0</v>
      </c>
      <c r="W598">
        <v>0</v>
      </c>
      <c r="Y598" s="48">
        <f t="shared" si="9"/>
        <v>365</v>
      </c>
    </row>
    <row r="599" spans="1:25">
      <c r="A599">
        <v>0</v>
      </c>
      <c r="B599" s="43" t="s">
        <v>349</v>
      </c>
      <c r="C599" s="43" t="s">
        <v>229</v>
      </c>
      <c r="D599" s="43" t="s">
        <v>1703</v>
      </c>
      <c r="E599" s="43">
        <v>0</v>
      </c>
      <c r="F599" s="43">
        <v>0</v>
      </c>
      <c r="G599" s="43">
        <v>0</v>
      </c>
      <c r="H599" s="47">
        <v>0</v>
      </c>
      <c r="I599">
        <v>0</v>
      </c>
      <c r="J599">
        <v>0</v>
      </c>
      <c r="K599" s="48">
        <v>0</v>
      </c>
      <c r="P599">
        <v>0</v>
      </c>
      <c r="Q599">
        <v>0</v>
      </c>
      <c r="R599">
        <v>0</v>
      </c>
      <c r="S599">
        <v>0</v>
      </c>
      <c r="T599">
        <v>0</v>
      </c>
      <c r="U599">
        <v>0</v>
      </c>
      <c r="V599">
        <v>0</v>
      </c>
      <c r="W599">
        <v>0</v>
      </c>
      <c r="Y599" s="48">
        <f t="shared" si="9"/>
        <v>365</v>
      </c>
    </row>
    <row r="600" spans="1:25">
      <c r="A600">
        <v>0</v>
      </c>
      <c r="B600" s="43" t="s">
        <v>355</v>
      </c>
      <c r="C600" s="43" t="s">
        <v>229</v>
      </c>
      <c r="D600" s="43" t="s">
        <v>1704</v>
      </c>
      <c r="E600" s="43">
        <v>43676</v>
      </c>
      <c r="F600" s="43">
        <v>0</v>
      </c>
      <c r="G600" s="43">
        <v>491838487</v>
      </c>
      <c r="H600" s="47">
        <v>43614</v>
      </c>
      <c r="I600" t="s">
        <v>1970</v>
      </c>
      <c r="J600" t="s">
        <v>1976</v>
      </c>
      <c r="K600" s="48">
        <v>43614</v>
      </c>
      <c r="L600" t="s">
        <v>1705</v>
      </c>
      <c r="P600">
        <v>1620</v>
      </c>
      <c r="Q600">
        <v>6225660</v>
      </c>
      <c r="R600">
        <v>0</v>
      </c>
      <c r="S600">
        <v>0</v>
      </c>
      <c r="T600">
        <v>430923472</v>
      </c>
      <c r="U600">
        <v>6648184</v>
      </c>
      <c r="V600">
        <v>48041171</v>
      </c>
      <c r="W600">
        <v>491838487</v>
      </c>
      <c r="Y600" s="48">
        <f t="shared" si="9"/>
        <v>43979</v>
      </c>
    </row>
    <row r="601" spans="1:25">
      <c r="A601">
        <v>0</v>
      </c>
      <c r="B601" s="43" t="s">
        <v>317</v>
      </c>
      <c r="C601" s="43" t="s">
        <v>229</v>
      </c>
      <c r="D601" s="43" t="s">
        <v>1693</v>
      </c>
      <c r="E601" s="43">
        <v>43765</v>
      </c>
      <c r="F601" s="43">
        <v>0</v>
      </c>
      <c r="G601" s="43">
        <v>505200970</v>
      </c>
      <c r="H601" s="47">
        <v>42975</v>
      </c>
      <c r="I601" t="s">
        <v>1970</v>
      </c>
      <c r="J601" t="s">
        <v>1971</v>
      </c>
      <c r="K601" s="48">
        <v>42975</v>
      </c>
      <c r="L601">
        <v>505200970</v>
      </c>
      <c r="P601">
        <v>5060</v>
      </c>
      <c r="Q601">
        <v>69564880</v>
      </c>
      <c r="R601">
        <v>0</v>
      </c>
      <c r="S601">
        <v>0</v>
      </c>
      <c r="T601">
        <v>309743080</v>
      </c>
      <c r="U601">
        <v>92164397</v>
      </c>
      <c r="V601">
        <v>33728613</v>
      </c>
      <c r="W601">
        <v>505200970</v>
      </c>
      <c r="Y601" s="48">
        <f t="shared" si="9"/>
        <v>43340</v>
      </c>
    </row>
    <row r="602" spans="1:25">
      <c r="A602">
        <v>1</v>
      </c>
      <c r="B602" s="43" t="s">
        <v>317</v>
      </c>
      <c r="C602" s="43" t="s">
        <v>229</v>
      </c>
      <c r="D602" s="43">
        <v>0</v>
      </c>
      <c r="E602" s="43">
        <v>0</v>
      </c>
      <c r="F602" s="43">
        <v>0</v>
      </c>
      <c r="G602" s="43">
        <v>0</v>
      </c>
      <c r="H602" s="47">
        <v>0</v>
      </c>
      <c r="I602">
        <v>0</v>
      </c>
      <c r="J602">
        <v>0</v>
      </c>
      <c r="K602" s="48">
        <v>0</v>
      </c>
      <c r="P602">
        <v>0</v>
      </c>
      <c r="Q602">
        <v>0</v>
      </c>
      <c r="R602">
        <v>0</v>
      </c>
      <c r="S602">
        <v>0</v>
      </c>
      <c r="T602">
        <v>0</v>
      </c>
      <c r="U602">
        <v>0</v>
      </c>
      <c r="V602">
        <v>0</v>
      </c>
      <c r="W602">
        <v>0</v>
      </c>
      <c r="Y602" s="48">
        <f t="shared" si="9"/>
        <v>365</v>
      </c>
    </row>
    <row r="603" spans="1:25">
      <c r="A603">
        <v>0</v>
      </c>
      <c r="B603" s="43" t="s">
        <v>264</v>
      </c>
      <c r="C603" s="43" t="s">
        <v>229</v>
      </c>
      <c r="D603" s="43" t="s">
        <v>1706</v>
      </c>
      <c r="E603" s="43">
        <v>0</v>
      </c>
      <c r="F603" s="43">
        <v>0</v>
      </c>
      <c r="G603" s="43">
        <v>0</v>
      </c>
      <c r="H603" s="47">
        <v>0</v>
      </c>
      <c r="I603">
        <v>0</v>
      </c>
      <c r="J603">
        <v>0</v>
      </c>
      <c r="K603" s="48">
        <v>0</v>
      </c>
      <c r="P603">
        <v>0</v>
      </c>
      <c r="Q603">
        <v>0</v>
      </c>
      <c r="R603">
        <v>0</v>
      </c>
      <c r="S603">
        <v>0</v>
      </c>
      <c r="T603">
        <v>0</v>
      </c>
      <c r="U603">
        <v>0</v>
      </c>
      <c r="V603">
        <v>0</v>
      </c>
      <c r="W603">
        <v>0</v>
      </c>
      <c r="Y603" s="48">
        <f t="shared" si="9"/>
        <v>365</v>
      </c>
    </row>
    <row r="604" spans="1:25">
      <c r="A604">
        <v>1</v>
      </c>
      <c r="B604" s="43" t="s">
        <v>264</v>
      </c>
      <c r="C604" s="43" t="s">
        <v>229</v>
      </c>
      <c r="D604" s="43">
        <v>0</v>
      </c>
      <c r="E604" s="43">
        <v>0</v>
      </c>
      <c r="F604" s="43">
        <v>0</v>
      </c>
      <c r="G604" s="43">
        <v>0</v>
      </c>
      <c r="H604" s="47">
        <v>0</v>
      </c>
      <c r="I604">
        <v>0</v>
      </c>
      <c r="J604">
        <v>0</v>
      </c>
      <c r="K604" s="48">
        <v>0</v>
      </c>
      <c r="P604">
        <v>0</v>
      </c>
      <c r="Q604">
        <v>0</v>
      </c>
      <c r="R604">
        <v>0</v>
      </c>
      <c r="S604">
        <v>0</v>
      </c>
      <c r="T604">
        <v>0</v>
      </c>
      <c r="U604">
        <v>0</v>
      </c>
      <c r="V604">
        <v>0</v>
      </c>
      <c r="W604">
        <v>0</v>
      </c>
      <c r="Y604" s="48">
        <f t="shared" si="9"/>
        <v>365</v>
      </c>
    </row>
    <row r="605" spans="1:25">
      <c r="A605">
        <v>1</v>
      </c>
      <c r="B605" s="43" t="s">
        <v>264</v>
      </c>
      <c r="C605" s="43" t="s">
        <v>229</v>
      </c>
      <c r="D605" s="43">
        <v>0</v>
      </c>
      <c r="E605" s="43">
        <v>0</v>
      </c>
      <c r="F605" s="43">
        <v>0</v>
      </c>
      <c r="G605" s="43">
        <v>0</v>
      </c>
      <c r="H605" s="47">
        <v>0</v>
      </c>
      <c r="I605">
        <v>0</v>
      </c>
      <c r="J605">
        <v>0</v>
      </c>
      <c r="K605" s="48">
        <v>0</v>
      </c>
      <c r="P605">
        <v>0</v>
      </c>
      <c r="Q605">
        <v>0</v>
      </c>
      <c r="R605">
        <v>0</v>
      </c>
      <c r="S605">
        <v>0</v>
      </c>
      <c r="T605">
        <v>0</v>
      </c>
      <c r="U605">
        <v>0</v>
      </c>
      <c r="V605">
        <v>0</v>
      </c>
      <c r="W605">
        <v>0</v>
      </c>
      <c r="Y605" s="48">
        <f t="shared" si="9"/>
        <v>365</v>
      </c>
    </row>
    <row r="606" spans="1:25">
      <c r="A606">
        <v>1</v>
      </c>
      <c r="B606" s="43" t="s">
        <v>264</v>
      </c>
      <c r="C606" s="43" t="s">
        <v>229</v>
      </c>
      <c r="D606" s="43">
        <v>0</v>
      </c>
      <c r="E606" s="43">
        <v>0</v>
      </c>
      <c r="F606" s="43">
        <v>0</v>
      </c>
      <c r="G606" s="43">
        <v>0</v>
      </c>
      <c r="H606" s="47">
        <v>0</v>
      </c>
      <c r="I606">
        <v>0</v>
      </c>
      <c r="J606">
        <v>0</v>
      </c>
      <c r="K606" s="48">
        <v>0</v>
      </c>
      <c r="P606">
        <v>0</v>
      </c>
      <c r="Q606">
        <v>0</v>
      </c>
      <c r="R606">
        <v>0</v>
      </c>
      <c r="S606">
        <v>0</v>
      </c>
      <c r="T606">
        <v>0</v>
      </c>
      <c r="U606">
        <v>0</v>
      </c>
      <c r="V606">
        <v>0</v>
      </c>
      <c r="W606">
        <v>0</v>
      </c>
      <c r="Y606" s="48">
        <f t="shared" si="9"/>
        <v>365</v>
      </c>
    </row>
    <row r="607" spans="1:25">
      <c r="A607">
        <v>1</v>
      </c>
      <c r="B607" s="43" t="s">
        <v>264</v>
      </c>
      <c r="C607" s="43" t="s">
        <v>229</v>
      </c>
      <c r="D607" s="43">
        <v>0</v>
      </c>
      <c r="E607" s="43">
        <v>0</v>
      </c>
      <c r="F607" s="43">
        <v>0</v>
      </c>
      <c r="G607" s="43">
        <v>0</v>
      </c>
      <c r="H607" s="47">
        <v>0</v>
      </c>
      <c r="I607">
        <v>0</v>
      </c>
      <c r="J607">
        <v>0</v>
      </c>
      <c r="K607" s="48">
        <v>0</v>
      </c>
      <c r="P607">
        <v>0</v>
      </c>
      <c r="Q607">
        <v>0</v>
      </c>
      <c r="R607">
        <v>0</v>
      </c>
      <c r="S607">
        <v>0</v>
      </c>
      <c r="T607">
        <v>0</v>
      </c>
      <c r="U607">
        <v>0</v>
      </c>
      <c r="V607">
        <v>0</v>
      </c>
      <c r="W607">
        <v>0</v>
      </c>
      <c r="Y607" s="48">
        <f t="shared" si="9"/>
        <v>365</v>
      </c>
    </row>
    <row r="608" spans="1:25">
      <c r="A608">
        <v>0</v>
      </c>
      <c r="B608" s="43" t="s">
        <v>320</v>
      </c>
      <c r="C608" s="43" t="s">
        <v>229</v>
      </c>
      <c r="D608" s="43" t="s">
        <v>1707</v>
      </c>
      <c r="E608" s="43">
        <v>44167</v>
      </c>
      <c r="F608" s="43">
        <v>0</v>
      </c>
      <c r="G608" s="43">
        <v>0</v>
      </c>
      <c r="H608" s="47">
        <v>43748</v>
      </c>
      <c r="I608" t="s">
        <v>1985</v>
      </c>
      <c r="J608" t="s">
        <v>1976</v>
      </c>
      <c r="K608" s="48">
        <v>43748</v>
      </c>
      <c r="L608">
        <v>182803240</v>
      </c>
      <c r="P608">
        <v>1800</v>
      </c>
      <c r="Q608">
        <v>324000</v>
      </c>
      <c r="R608">
        <v>0</v>
      </c>
      <c r="S608">
        <v>0</v>
      </c>
      <c r="T608">
        <v>173606400</v>
      </c>
      <c r="U608">
        <v>0</v>
      </c>
      <c r="V608">
        <v>8872840</v>
      </c>
      <c r="W608">
        <v>182803240</v>
      </c>
      <c r="Y608" s="48">
        <f t="shared" si="9"/>
        <v>44113</v>
      </c>
    </row>
    <row r="609" spans="1:25">
      <c r="A609">
        <v>0</v>
      </c>
      <c r="B609" s="43" t="s">
        <v>321</v>
      </c>
      <c r="C609" s="43" t="s">
        <v>229</v>
      </c>
      <c r="D609" s="43" t="s">
        <v>1708</v>
      </c>
      <c r="E609" s="43">
        <v>44223</v>
      </c>
      <c r="F609" s="43">
        <v>0</v>
      </c>
      <c r="G609" s="43">
        <v>0</v>
      </c>
      <c r="H609" s="47">
        <v>43748</v>
      </c>
      <c r="I609" t="s">
        <v>1970</v>
      </c>
      <c r="J609" t="s">
        <v>1971</v>
      </c>
      <c r="K609" s="48">
        <v>43748</v>
      </c>
      <c r="L609">
        <v>147365920</v>
      </c>
      <c r="P609">
        <v>1800</v>
      </c>
      <c r="Q609">
        <v>327600</v>
      </c>
      <c r="R609">
        <v>0</v>
      </c>
      <c r="S609">
        <v>0</v>
      </c>
      <c r="T609">
        <v>146188800</v>
      </c>
      <c r="U609">
        <v>0</v>
      </c>
      <c r="V609">
        <v>849520</v>
      </c>
      <c r="W609">
        <v>147365920</v>
      </c>
      <c r="Y609" s="48">
        <f t="shared" si="9"/>
        <v>44113</v>
      </c>
    </row>
    <row r="610" spans="1:25">
      <c r="A610">
        <v>0</v>
      </c>
      <c r="B610" s="43" t="s">
        <v>255</v>
      </c>
      <c r="C610" s="43" t="s">
        <v>229</v>
      </c>
      <c r="D610" s="43" t="s">
        <v>1709</v>
      </c>
      <c r="E610" s="43">
        <v>0</v>
      </c>
      <c r="F610" s="43">
        <v>0</v>
      </c>
      <c r="G610" s="43">
        <v>0</v>
      </c>
      <c r="H610" s="47">
        <v>0</v>
      </c>
      <c r="I610">
        <v>0</v>
      </c>
      <c r="J610">
        <v>0</v>
      </c>
      <c r="K610" s="48">
        <v>0</v>
      </c>
      <c r="P610">
        <v>0</v>
      </c>
      <c r="Q610">
        <v>0</v>
      </c>
      <c r="R610">
        <v>0</v>
      </c>
      <c r="S610">
        <v>0</v>
      </c>
      <c r="T610">
        <v>0</v>
      </c>
      <c r="U610">
        <v>0</v>
      </c>
      <c r="V610">
        <v>0</v>
      </c>
      <c r="W610">
        <v>0</v>
      </c>
      <c r="Y610" s="48">
        <f t="shared" si="9"/>
        <v>365</v>
      </c>
    </row>
    <row r="611" spans="1:25">
      <c r="A611">
        <v>0</v>
      </c>
      <c r="B611" s="43" t="s">
        <v>322</v>
      </c>
      <c r="C611" s="43" t="s">
        <v>229</v>
      </c>
      <c r="D611" s="43" t="s">
        <v>1709</v>
      </c>
      <c r="E611" s="43">
        <v>44223</v>
      </c>
      <c r="F611" s="43">
        <v>0</v>
      </c>
      <c r="G611" s="43">
        <v>0</v>
      </c>
      <c r="H611" s="47">
        <v>43748</v>
      </c>
      <c r="I611" t="s">
        <v>1985</v>
      </c>
      <c r="J611" t="s">
        <v>1976</v>
      </c>
      <c r="K611" s="48">
        <v>43748</v>
      </c>
      <c r="L611">
        <v>121761773</v>
      </c>
      <c r="P611">
        <v>1800</v>
      </c>
      <c r="Q611">
        <v>435600</v>
      </c>
      <c r="R611">
        <v>0</v>
      </c>
      <c r="S611">
        <v>0</v>
      </c>
      <c r="T611">
        <v>113147100</v>
      </c>
      <c r="U611">
        <v>673573</v>
      </c>
      <c r="V611">
        <v>7505500</v>
      </c>
      <c r="W611">
        <v>121761773</v>
      </c>
      <c r="Y611" s="48">
        <f t="shared" si="9"/>
        <v>44113</v>
      </c>
    </row>
    <row r="612" spans="1:25">
      <c r="A612">
        <v>0</v>
      </c>
      <c r="B612" s="43" t="s">
        <v>323</v>
      </c>
      <c r="C612" s="43" t="s">
        <v>229</v>
      </c>
      <c r="D612" s="43" t="s">
        <v>1710</v>
      </c>
      <c r="E612" s="43">
        <v>44223</v>
      </c>
      <c r="F612" s="43">
        <v>0</v>
      </c>
      <c r="G612" s="43">
        <v>0</v>
      </c>
      <c r="H612" s="47">
        <v>43748</v>
      </c>
      <c r="I612" t="s">
        <v>1985</v>
      </c>
      <c r="J612" t="s">
        <v>1976</v>
      </c>
      <c r="K612" s="48">
        <v>43748</v>
      </c>
      <c r="L612">
        <v>340945695</v>
      </c>
      <c r="P612">
        <v>7140</v>
      </c>
      <c r="Q612">
        <v>689580</v>
      </c>
      <c r="R612">
        <v>0</v>
      </c>
      <c r="S612">
        <v>0</v>
      </c>
      <c r="T612">
        <v>334502080</v>
      </c>
      <c r="U612">
        <v>299995</v>
      </c>
      <c r="V612">
        <v>5454040</v>
      </c>
      <c r="W612">
        <v>340945695</v>
      </c>
      <c r="Y612" s="48">
        <f t="shared" si="9"/>
        <v>44113</v>
      </c>
    </row>
    <row r="613" spans="1:25">
      <c r="A613">
        <v>0</v>
      </c>
      <c r="B613" s="43" t="s">
        <v>324</v>
      </c>
      <c r="C613" s="43" t="s">
        <v>229</v>
      </c>
      <c r="D613" s="43" t="s">
        <v>1711</v>
      </c>
      <c r="E613" s="43">
        <v>44223</v>
      </c>
      <c r="F613" s="43">
        <v>0</v>
      </c>
      <c r="G613" s="43">
        <v>0</v>
      </c>
      <c r="H613" s="47">
        <v>43748</v>
      </c>
      <c r="I613" t="s">
        <v>1970</v>
      </c>
      <c r="J613" t="s">
        <v>1971</v>
      </c>
      <c r="K613" s="48">
        <v>43748</v>
      </c>
      <c r="L613">
        <v>160606529</v>
      </c>
      <c r="P613">
        <v>1800</v>
      </c>
      <c r="Q613">
        <v>251100</v>
      </c>
      <c r="R613">
        <v>0</v>
      </c>
      <c r="S613">
        <v>0</v>
      </c>
      <c r="T613">
        <v>158328800</v>
      </c>
      <c r="U613">
        <v>279429</v>
      </c>
      <c r="V613">
        <v>1747200</v>
      </c>
      <c r="W613">
        <v>160606529</v>
      </c>
      <c r="Y613" s="48">
        <f t="shared" si="9"/>
        <v>44113</v>
      </c>
    </row>
    <row r="614" spans="1:25">
      <c r="A614">
        <v>0</v>
      </c>
      <c r="B614" s="43" t="s">
        <v>325</v>
      </c>
      <c r="C614" s="43" t="s">
        <v>229</v>
      </c>
      <c r="D614" s="43" t="s">
        <v>1712</v>
      </c>
      <c r="E614" s="43">
        <v>0</v>
      </c>
      <c r="F614" s="43">
        <v>0</v>
      </c>
      <c r="G614" s="43">
        <v>0</v>
      </c>
      <c r="H614" s="47">
        <v>0</v>
      </c>
      <c r="I614">
        <v>0</v>
      </c>
      <c r="J614">
        <v>0</v>
      </c>
      <c r="K614" s="48">
        <v>0</v>
      </c>
      <c r="P614">
        <v>0</v>
      </c>
      <c r="Q614">
        <v>0</v>
      </c>
      <c r="R614">
        <v>0</v>
      </c>
      <c r="S614">
        <v>0</v>
      </c>
      <c r="T614">
        <v>0</v>
      </c>
      <c r="U614">
        <v>0</v>
      </c>
      <c r="V614">
        <v>0</v>
      </c>
      <c r="W614">
        <v>0</v>
      </c>
      <c r="Y614" s="48">
        <f t="shared" si="9"/>
        <v>365</v>
      </c>
    </row>
    <row r="615" spans="1:25">
      <c r="A615">
        <v>0</v>
      </c>
      <c r="B615" s="43" t="s">
        <v>326</v>
      </c>
      <c r="C615" s="43" t="s">
        <v>229</v>
      </c>
      <c r="D615" s="43" t="s">
        <v>1713</v>
      </c>
      <c r="E615" s="43">
        <v>44243</v>
      </c>
      <c r="F615" s="43">
        <v>0</v>
      </c>
      <c r="G615" s="43">
        <v>0</v>
      </c>
      <c r="H615" s="47">
        <v>43748</v>
      </c>
      <c r="I615" t="s">
        <v>1970</v>
      </c>
      <c r="J615" t="s">
        <v>1971</v>
      </c>
      <c r="K615" s="48">
        <v>43748</v>
      </c>
      <c r="L615">
        <v>74523600</v>
      </c>
      <c r="P615">
        <v>1800</v>
      </c>
      <c r="Q615">
        <v>252000</v>
      </c>
      <c r="R615">
        <v>0</v>
      </c>
      <c r="S615">
        <v>0</v>
      </c>
      <c r="T615">
        <v>74271600</v>
      </c>
      <c r="U615">
        <v>0</v>
      </c>
      <c r="V615">
        <v>0</v>
      </c>
      <c r="W615">
        <v>74523600</v>
      </c>
      <c r="Y615" s="48">
        <f t="shared" si="9"/>
        <v>44113</v>
      </c>
    </row>
    <row r="616" spans="1:25">
      <c r="A616">
        <v>0</v>
      </c>
      <c r="B616" s="43" t="s">
        <v>327</v>
      </c>
      <c r="C616" s="43" t="s">
        <v>229</v>
      </c>
      <c r="D616" s="43" t="s">
        <v>1714</v>
      </c>
      <c r="E616" s="43">
        <v>44223</v>
      </c>
      <c r="F616" s="43">
        <v>0</v>
      </c>
      <c r="G616" s="43">
        <v>0</v>
      </c>
      <c r="H616" s="47">
        <v>43748</v>
      </c>
      <c r="I616" t="s">
        <v>1970</v>
      </c>
      <c r="J616" t="s">
        <v>1971</v>
      </c>
      <c r="K616" s="48">
        <v>43748</v>
      </c>
      <c r="L616">
        <v>67809912</v>
      </c>
      <c r="P616">
        <v>1800</v>
      </c>
      <c r="Q616">
        <v>252000</v>
      </c>
      <c r="R616">
        <v>0</v>
      </c>
      <c r="S616">
        <v>0</v>
      </c>
      <c r="T616">
        <v>66548200</v>
      </c>
      <c r="U616">
        <v>831312</v>
      </c>
      <c r="V616">
        <v>178400</v>
      </c>
      <c r="W616">
        <v>67809912</v>
      </c>
      <c r="Y616" s="48">
        <f t="shared" si="9"/>
        <v>44113</v>
      </c>
    </row>
    <row r="617" spans="1:25">
      <c r="A617">
        <v>0</v>
      </c>
      <c r="B617" s="43" t="s">
        <v>328</v>
      </c>
      <c r="C617" s="43" t="s">
        <v>229</v>
      </c>
      <c r="D617" s="43" t="s">
        <v>1712</v>
      </c>
      <c r="E617" s="43">
        <v>43344</v>
      </c>
      <c r="F617" s="43">
        <v>0</v>
      </c>
      <c r="G617" s="43">
        <v>0</v>
      </c>
      <c r="H617" s="47">
        <v>42948</v>
      </c>
      <c r="I617" t="s">
        <v>1970</v>
      </c>
      <c r="J617" t="s">
        <v>1971</v>
      </c>
      <c r="K617" s="48">
        <v>42948</v>
      </c>
      <c r="L617" t="s">
        <v>1998</v>
      </c>
      <c r="P617">
        <v>0</v>
      </c>
      <c r="Q617">
        <v>0</v>
      </c>
      <c r="R617">
        <v>1404.5</v>
      </c>
      <c r="S617">
        <v>278091</v>
      </c>
      <c r="T617">
        <v>139482000</v>
      </c>
      <c r="U617">
        <v>363000</v>
      </c>
      <c r="V617">
        <v>326200</v>
      </c>
      <c r="W617">
        <v>140449291</v>
      </c>
      <c r="Y617" s="48">
        <f t="shared" si="9"/>
        <v>43313</v>
      </c>
    </row>
    <row r="618" spans="1:25">
      <c r="A618">
        <v>0</v>
      </c>
      <c r="B618" s="43" t="s">
        <v>329</v>
      </c>
      <c r="C618" s="43" t="s">
        <v>229</v>
      </c>
      <c r="D618" s="43" t="s">
        <v>1714</v>
      </c>
      <c r="E618" s="43">
        <v>43344</v>
      </c>
      <c r="F618" s="43">
        <v>0</v>
      </c>
      <c r="G618" s="43">
        <v>0</v>
      </c>
      <c r="H618" s="47">
        <v>42948</v>
      </c>
      <c r="I618" t="s">
        <v>1970</v>
      </c>
      <c r="J618" t="s">
        <v>1971</v>
      </c>
      <c r="K618" s="48">
        <v>42948</v>
      </c>
      <c r="L618" t="s">
        <v>1999</v>
      </c>
      <c r="P618">
        <v>0</v>
      </c>
      <c r="Q618">
        <v>0</v>
      </c>
      <c r="R618">
        <v>1404.5</v>
      </c>
      <c r="S618">
        <v>280900</v>
      </c>
      <c r="T618">
        <v>85405000</v>
      </c>
      <c r="U618">
        <v>430000</v>
      </c>
      <c r="V618">
        <v>0</v>
      </c>
      <c r="W618">
        <v>86115900</v>
      </c>
      <c r="Y618" s="48">
        <f t="shared" si="9"/>
        <v>43313</v>
      </c>
    </row>
    <row r="619" spans="1:25">
      <c r="A619">
        <v>0</v>
      </c>
      <c r="B619" s="43" t="s">
        <v>330</v>
      </c>
      <c r="C619" s="43" t="s">
        <v>229</v>
      </c>
      <c r="D619" s="43" t="s">
        <v>1715</v>
      </c>
      <c r="E619" s="43">
        <v>0</v>
      </c>
      <c r="F619" s="43">
        <v>0</v>
      </c>
      <c r="G619" s="43">
        <v>0</v>
      </c>
      <c r="H619" s="47">
        <v>0</v>
      </c>
      <c r="I619">
        <v>0</v>
      </c>
      <c r="J619">
        <v>0</v>
      </c>
      <c r="K619" s="48">
        <v>0</v>
      </c>
      <c r="P619">
        <v>0</v>
      </c>
      <c r="Q619">
        <v>0</v>
      </c>
      <c r="R619">
        <v>0</v>
      </c>
      <c r="S619">
        <v>0</v>
      </c>
      <c r="T619">
        <v>0</v>
      </c>
      <c r="U619">
        <v>0</v>
      </c>
      <c r="V619">
        <v>0</v>
      </c>
      <c r="W619">
        <v>0</v>
      </c>
      <c r="Y619" s="48">
        <f t="shared" si="9"/>
        <v>365</v>
      </c>
    </row>
    <row r="620" spans="1:25">
      <c r="A620">
        <v>0</v>
      </c>
      <c r="B620" s="43" t="s">
        <v>331</v>
      </c>
      <c r="C620" s="43" t="s">
        <v>229</v>
      </c>
      <c r="D620" s="43" t="s">
        <v>1716</v>
      </c>
      <c r="E620" s="43">
        <v>44229</v>
      </c>
      <c r="F620" s="43">
        <v>0</v>
      </c>
      <c r="G620" s="43">
        <v>0</v>
      </c>
      <c r="H620" s="47">
        <v>43748</v>
      </c>
      <c r="I620" t="s">
        <v>1970</v>
      </c>
      <c r="J620" t="s">
        <v>1971</v>
      </c>
      <c r="K620" s="48">
        <v>43748</v>
      </c>
      <c r="L620">
        <v>275255668</v>
      </c>
      <c r="P620">
        <v>1800</v>
      </c>
      <c r="Q620">
        <v>810000</v>
      </c>
      <c r="R620">
        <v>0</v>
      </c>
      <c r="S620">
        <v>0</v>
      </c>
      <c r="T620">
        <v>264353400</v>
      </c>
      <c r="U620">
        <v>2918468</v>
      </c>
      <c r="V620">
        <v>7173800</v>
      </c>
      <c r="W620">
        <v>275255668</v>
      </c>
      <c r="Y620" s="48">
        <f t="shared" si="9"/>
        <v>44113</v>
      </c>
    </row>
    <row r="621" spans="1:25">
      <c r="A621">
        <v>0</v>
      </c>
      <c r="B621" s="43" t="s">
        <v>332</v>
      </c>
      <c r="C621" s="43" t="s">
        <v>229</v>
      </c>
      <c r="D621" s="43" t="s">
        <v>1716</v>
      </c>
      <c r="E621" s="43">
        <v>44229</v>
      </c>
      <c r="F621" s="43">
        <v>0</v>
      </c>
      <c r="G621" s="43">
        <v>0</v>
      </c>
      <c r="H621" s="47">
        <v>43748</v>
      </c>
      <c r="I621" t="s">
        <v>1970</v>
      </c>
      <c r="J621" t="s">
        <v>1971</v>
      </c>
      <c r="K621" s="48">
        <v>43748</v>
      </c>
      <c r="L621">
        <v>45385287</v>
      </c>
      <c r="P621">
        <v>1800</v>
      </c>
      <c r="Q621">
        <v>240966</v>
      </c>
      <c r="R621">
        <v>0</v>
      </c>
      <c r="S621">
        <v>0</v>
      </c>
      <c r="T621">
        <v>40945680</v>
      </c>
      <c r="U621">
        <v>246791</v>
      </c>
      <c r="V621">
        <v>3951850</v>
      </c>
      <c r="W621">
        <v>45385287</v>
      </c>
      <c r="Y621" s="48">
        <f t="shared" si="9"/>
        <v>44113</v>
      </c>
    </row>
    <row r="622" spans="1:25">
      <c r="A622">
        <v>0</v>
      </c>
      <c r="B622" s="43" t="s">
        <v>333</v>
      </c>
      <c r="C622" s="43" t="s">
        <v>229</v>
      </c>
      <c r="D622" s="43" t="s">
        <v>1717</v>
      </c>
      <c r="E622" s="43">
        <v>0</v>
      </c>
      <c r="F622" s="43">
        <v>0</v>
      </c>
      <c r="G622" s="43">
        <v>0</v>
      </c>
      <c r="H622" s="47">
        <v>0</v>
      </c>
      <c r="I622">
        <v>0</v>
      </c>
      <c r="J622">
        <v>0</v>
      </c>
      <c r="K622" s="48">
        <v>0</v>
      </c>
      <c r="P622">
        <v>0</v>
      </c>
      <c r="Q622">
        <v>0</v>
      </c>
      <c r="R622">
        <v>0</v>
      </c>
      <c r="S622">
        <v>0</v>
      </c>
      <c r="T622">
        <v>0</v>
      </c>
      <c r="U622">
        <v>0</v>
      </c>
      <c r="V622">
        <v>0</v>
      </c>
      <c r="W622">
        <v>0</v>
      </c>
      <c r="Y622" s="48">
        <f t="shared" si="9"/>
        <v>365</v>
      </c>
    </row>
    <row r="623" spans="1:25">
      <c r="A623">
        <v>0</v>
      </c>
      <c r="B623" s="43" t="s">
        <v>257</v>
      </c>
      <c r="C623" s="43" t="s">
        <v>229</v>
      </c>
      <c r="D623" s="43" t="s">
        <v>1718</v>
      </c>
      <c r="E623" s="43">
        <v>0</v>
      </c>
      <c r="F623" s="43">
        <v>0</v>
      </c>
      <c r="G623" s="43">
        <v>0</v>
      </c>
      <c r="H623" s="47">
        <v>0</v>
      </c>
      <c r="I623">
        <v>0</v>
      </c>
      <c r="J623">
        <v>0</v>
      </c>
      <c r="K623" s="48">
        <v>0</v>
      </c>
      <c r="P623">
        <v>0</v>
      </c>
      <c r="Q623">
        <v>0</v>
      </c>
      <c r="R623">
        <v>0</v>
      </c>
      <c r="S623">
        <v>0</v>
      </c>
      <c r="T623">
        <v>0</v>
      </c>
      <c r="U623">
        <v>0</v>
      </c>
      <c r="V623">
        <v>0</v>
      </c>
      <c r="W623">
        <v>0</v>
      </c>
      <c r="Y623" s="48">
        <f t="shared" si="9"/>
        <v>365</v>
      </c>
    </row>
    <row r="624" spans="1:25">
      <c r="A624">
        <v>0</v>
      </c>
      <c r="B624" s="43" t="s">
        <v>259</v>
      </c>
      <c r="C624" s="43" t="s">
        <v>229</v>
      </c>
      <c r="D624" s="43" t="s">
        <v>1719</v>
      </c>
      <c r="E624" s="43">
        <v>0</v>
      </c>
      <c r="F624" s="43">
        <v>0</v>
      </c>
      <c r="G624" s="43">
        <v>0</v>
      </c>
      <c r="H624" s="47">
        <v>0</v>
      </c>
      <c r="I624">
        <v>0</v>
      </c>
      <c r="J624">
        <v>0</v>
      </c>
      <c r="K624" s="48">
        <v>0</v>
      </c>
      <c r="P624">
        <v>0</v>
      </c>
      <c r="Q624">
        <v>0</v>
      </c>
      <c r="R624">
        <v>0</v>
      </c>
      <c r="S624">
        <v>0</v>
      </c>
      <c r="T624">
        <v>0</v>
      </c>
      <c r="U624">
        <v>0</v>
      </c>
      <c r="V624">
        <v>0</v>
      </c>
      <c r="W624">
        <v>0</v>
      </c>
      <c r="Y624" s="48">
        <f t="shared" si="9"/>
        <v>365</v>
      </c>
    </row>
    <row r="625" spans="1:25">
      <c r="A625">
        <v>0</v>
      </c>
      <c r="B625" s="43" t="s">
        <v>260</v>
      </c>
      <c r="C625" s="43" t="s">
        <v>229</v>
      </c>
      <c r="D625" s="43" t="s">
        <v>1720</v>
      </c>
      <c r="E625" s="43">
        <v>0</v>
      </c>
      <c r="F625" s="43">
        <v>0</v>
      </c>
      <c r="G625" s="43">
        <v>0</v>
      </c>
      <c r="H625" s="47">
        <v>0</v>
      </c>
      <c r="I625">
        <v>0</v>
      </c>
      <c r="J625">
        <v>0</v>
      </c>
      <c r="K625" s="48">
        <v>0</v>
      </c>
      <c r="P625">
        <v>0</v>
      </c>
      <c r="Q625">
        <v>0</v>
      </c>
      <c r="R625">
        <v>0</v>
      </c>
      <c r="S625">
        <v>0</v>
      </c>
      <c r="T625">
        <v>0</v>
      </c>
      <c r="U625">
        <v>0</v>
      </c>
      <c r="V625">
        <v>0</v>
      </c>
      <c r="W625">
        <v>0</v>
      </c>
      <c r="Y625" s="48">
        <f t="shared" si="9"/>
        <v>365</v>
      </c>
    </row>
    <row r="626" spans="1:25">
      <c r="A626">
        <v>0</v>
      </c>
      <c r="B626" s="43" t="s">
        <v>261</v>
      </c>
      <c r="C626" s="43" t="s">
        <v>229</v>
      </c>
      <c r="D626" s="43" t="s">
        <v>1718</v>
      </c>
      <c r="E626" s="43">
        <v>0</v>
      </c>
      <c r="F626" s="43">
        <v>0</v>
      </c>
      <c r="G626" s="43">
        <v>0</v>
      </c>
      <c r="H626" s="47">
        <v>0</v>
      </c>
      <c r="I626">
        <v>0</v>
      </c>
      <c r="J626">
        <v>0</v>
      </c>
      <c r="K626" s="48">
        <v>0</v>
      </c>
      <c r="P626">
        <v>0</v>
      </c>
      <c r="Q626">
        <v>0</v>
      </c>
      <c r="R626">
        <v>0</v>
      </c>
      <c r="S626">
        <v>0</v>
      </c>
      <c r="T626">
        <v>0</v>
      </c>
      <c r="U626">
        <v>0</v>
      </c>
      <c r="V626">
        <v>0</v>
      </c>
      <c r="W626">
        <v>0</v>
      </c>
      <c r="Y626" s="48">
        <f t="shared" si="9"/>
        <v>365</v>
      </c>
    </row>
    <row r="627" spans="1:25">
      <c r="A627">
        <v>0</v>
      </c>
      <c r="B627" s="43" t="s">
        <v>262</v>
      </c>
      <c r="C627" s="43" t="s">
        <v>229</v>
      </c>
      <c r="D627" s="43" t="s">
        <v>1721</v>
      </c>
      <c r="E627" s="43">
        <v>0</v>
      </c>
      <c r="F627" s="43">
        <v>0</v>
      </c>
      <c r="G627" s="43">
        <v>0</v>
      </c>
      <c r="H627" s="47">
        <v>0</v>
      </c>
      <c r="I627">
        <v>0</v>
      </c>
      <c r="J627">
        <v>0</v>
      </c>
      <c r="K627" s="48">
        <v>0</v>
      </c>
      <c r="P627">
        <v>0</v>
      </c>
      <c r="Q627">
        <v>0</v>
      </c>
      <c r="R627">
        <v>0</v>
      </c>
      <c r="S627">
        <v>0</v>
      </c>
      <c r="T627">
        <v>0</v>
      </c>
      <c r="U627">
        <v>0</v>
      </c>
      <c r="V627">
        <v>0</v>
      </c>
      <c r="W627">
        <v>0</v>
      </c>
      <c r="Y627" s="48">
        <f t="shared" si="9"/>
        <v>365</v>
      </c>
    </row>
    <row r="628" spans="1:25">
      <c r="A628">
        <v>0</v>
      </c>
      <c r="B628" s="43" t="s">
        <v>263</v>
      </c>
      <c r="C628" s="43" t="s">
        <v>229</v>
      </c>
      <c r="D628" s="43" t="s">
        <v>1722</v>
      </c>
      <c r="E628" s="43">
        <v>0</v>
      </c>
      <c r="F628" s="43">
        <v>0</v>
      </c>
      <c r="G628" s="43">
        <v>0</v>
      </c>
      <c r="H628" s="47">
        <v>0</v>
      </c>
      <c r="I628">
        <v>0</v>
      </c>
      <c r="J628">
        <v>0</v>
      </c>
      <c r="K628" s="48">
        <v>0</v>
      </c>
      <c r="P628">
        <v>0</v>
      </c>
      <c r="Q628">
        <v>0</v>
      </c>
      <c r="R628">
        <v>0</v>
      </c>
      <c r="S628">
        <v>0</v>
      </c>
      <c r="T628">
        <v>0</v>
      </c>
      <c r="U628">
        <v>0</v>
      </c>
      <c r="V628">
        <v>0</v>
      </c>
      <c r="W628">
        <v>0</v>
      </c>
      <c r="Y628" s="48">
        <f t="shared" si="9"/>
        <v>365</v>
      </c>
    </row>
    <row r="629" spans="1:25">
      <c r="A629">
        <v>0</v>
      </c>
      <c r="B629" s="43" t="s">
        <v>334</v>
      </c>
      <c r="C629" s="43" t="s">
        <v>229</v>
      </c>
      <c r="D629" s="43" t="s">
        <v>1723</v>
      </c>
      <c r="E629" s="43">
        <v>43344</v>
      </c>
      <c r="F629" s="43">
        <v>0</v>
      </c>
      <c r="G629" s="43">
        <v>0</v>
      </c>
      <c r="H629" s="47">
        <v>39295</v>
      </c>
      <c r="I629" t="s">
        <v>1970</v>
      </c>
      <c r="J629" t="s">
        <v>1971</v>
      </c>
      <c r="K629" s="48">
        <v>39295</v>
      </c>
      <c r="L629" t="s">
        <v>1724</v>
      </c>
      <c r="P629">
        <v>15091.6</v>
      </c>
      <c r="Q629">
        <v>150916</v>
      </c>
      <c r="R629">
        <v>1404.5</v>
      </c>
      <c r="S629">
        <v>266855</v>
      </c>
      <c r="T629">
        <v>45948400</v>
      </c>
      <c r="U629">
        <v>0</v>
      </c>
      <c r="V629">
        <v>3236307</v>
      </c>
      <c r="W629">
        <v>49602478</v>
      </c>
      <c r="Y629" s="48">
        <f t="shared" si="9"/>
        <v>39660</v>
      </c>
    </row>
    <row r="630" spans="1:25">
      <c r="A630">
        <v>0</v>
      </c>
      <c r="B630" s="43" t="s">
        <v>335</v>
      </c>
      <c r="C630" s="43" t="s">
        <v>229</v>
      </c>
      <c r="D630" s="43" t="s">
        <v>1714</v>
      </c>
      <c r="E630" s="43">
        <v>43344</v>
      </c>
      <c r="F630" s="43">
        <v>0</v>
      </c>
      <c r="G630" s="43">
        <v>0</v>
      </c>
      <c r="H630" s="47">
        <v>42958</v>
      </c>
      <c r="I630" t="s">
        <v>1970</v>
      </c>
      <c r="J630" t="s">
        <v>1971</v>
      </c>
      <c r="K630" s="48">
        <v>42958</v>
      </c>
      <c r="L630" t="s">
        <v>2000</v>
      </c>
      <c r="P630">
        <v>0</v>
      </c>
      <c r="Q630">
        <v>0</v>
      </c>
      <c r="R630">
        <v>1404.5</v>
      </c>
      <c r="S630">
        <v>294945</v>
      </c>
      <c r="T630">
        <v>124545600</v>
      </c>
      <c r="U630">
        <v>0</v>
      </c>
      <c r="V630">
        <v>2689530</v>
      </c>
      <c r="W630">
        <v>127530075</v>
      </c>
      <c r="Y630" s="48">
        <f t="shared" si="9"/>
        <v>43323</v>
      </c>
    </row>
    <row r="631" spans="1:25">
      <c r="A631">
        <v>0</v>
      </c>
      <c r="B631" s="43" t="s">
        <v>371</v>
      </c>
      <c r="C631" s="43" t="s">
        <v>229</v>
      </c>
      <c r="D631" s="43" t="s">
        <v>1693</v>
      </c>
      <c r="E631" s="43">
        <v>43868</v>
      </c>
      <c r="F631" s="43">
        <v>0</v>
      </c>
      <c r="G631" s="43">
        <v>0</v>
      </c>
      <c r="H631" s="47">
        <v>43482</v>
      </c>
      <c r="I631" t="s">
        <v>1972</v>
      </c>
      <c r="J631" t="s">
        <v>1971</v>
      </c>
      <c r="K631" s="48">
        <v>43482</v>
      </c>
      <c r="L631">
        <v>1020769314</v>
      </c>
      <c r="P631">
        <v>104000</v>
      </c>
      <c r="Q631">
        <v>210496000</v>
      </c>
      <c r="R631">
        <v>104000</v>
      </c>
      <c r="S631">
        <v>122304000</v>
      </c>
      <c r="T631">
        <v>230681190</v>
      </c>
      <c r="U631">
        <v>9160000</v>
      </c>
      <c r="V631">
        <v>448128124</v>
      </c>
      <c r="W631">
        <v>1020769314</v>
      </c>
      <c r="Y631" s="48">
        <f t="shared" si="9"/>
        <v>43847</v>
      </c>
    </row>
    <row r="632" spans="1:25">
      <c r="A632">
        <v>0</v>
      </c>
      <c r="B632" s="43" t="s">
        <v>383</v>
      </c>
      <c r="C632" s="43" t="s">
        <v>229</v>
      </c>
      <c r="D632" s="43" t="s">
        <v>1725</v>
      </c>
      <c r="E632" s="43">
        <v>43765</v>
      </c>
      <c r="F632" s="43">
        <v>0</v>
      </c>
      <c r="G632" s="43">
        <v>226526500.99999997</v>
      </c>
      <c r="H632" s="47">
        <v>42948</v>
      </c>
      <c r="I632" t="s">
        <v>1970</v>
      </c>
      <c r="J632" t="s">
        <v>1971</v>
      </c>
      <c r="K632" s="48">
        <v>42948</v>
      </c>
      <c r="L632" t="s">
        <v>1726</v>
      </c>
      <c r="P632">
        <v>3187.2728170683499</v>
      </c>
      <c r="Q632">
        <v>19528420.550177779</v>
      </c>
      <c r="R632">
        <v>3187.2728170683499</v>
      </c>
      <c r="S632">
        <v>12739529.449822195</v>
      </c>
      <c r="T632">
        <v>61588800</v>
      </c>
      <c r="U632">
        <v>12265350</v>
      </c>
      <c r="V632">
        <v>119656901</v>
      </c>
      <c r="W632">
        <v>225779000.99999997</v>
      </c>
      <c r="Y632" s="48">
        <f t="shared" si="9"/>
        <v>43313</v>
      </c>
    </row>
    <row r="633" spans="1:25">
      <c r="A633">
        <v>0</v>
      </c>
      <c r="B633" s="43" t="s">
        <v>235</v>
      </c>
      <c r="C633" s="43" t="s">
        <v>229</v>
      </c>
      <c r="D633" s="43" t="s">
        <v>1727</v>
      </c>
      <c r="E633" s="43">
        <v>43364</v>
      </c>
      <c r="F633" s="43">
        <v>0</v>
      </c>
      <c r="G633" s="43">
        <v>0</v>
      </c>
      <c r="H633" s="47">
        <v>42975</v>
      </c>
      <c r="I633" t="s">
        <v>1970</v>
      </c>
      <c r="J633" t="s">
        <v>1971</v>
      </c>
      <c r="K633" s="48">
        <v>42975</v>
      </c>
      <c r="L633" t="s">
        <v>1728</v>
      </c>
      <c r="P633">
        <v>2636.7</v>
      </c>
      <c r="Q633">
        <v>43492366.5</v>
      </c>
      <c r="R633">
        <v>1404.5</v>
      </c>
      <c r="S633">
        <v>14797812</v>
      </c>
      <c r="T633">
        <v>390914860</v>
      </c>
      <c r="U633">
        <v>15965000</v>
      </c>
      <c r="V633">
        <v>27726440</v>
      </c>
      <c r="W633">
        <v>492896478.5</v>
      </c>
      <c r="Y633" s="48">
        <f t="shared" si="9"/>
        <v>43340</v>
      </c>
    </row>
    <row r="634" spans="1:25">
      <c r="A634">
        <v>0</v>
      </c>
      <c r="B634" s="43" t="s">
        <v>337</v>
      </c>
      <c r="C634" s="43" t="s">
        <v>229</v>
      </c>
      <c r="D634" s="43" t="s">
        <v>1729</v>
      </c>
      <c r="E634" s="43">
        <v>43342</v>
      </c>
      <c r="F634" s="43">
        <v>0</v>
      </c>
      <c r="G634" s="43">
        <v>0</v>
      </c>
      <c r="H634" s="47">
        <v>43216</v>
      </c>
      <c r="I634" t="s">
        <v>1970</v>
      </c>
      <c r="J634" t="s">
        <v>1971</v>
      </c>
      <c r="K634" s="48">
        <v>43216</v>
      </c>
      <c r="L634" t="s">
        <v>1735</v>
      </c>
      <c r="P634" t="s">
        <v>1730</v>
      </c>
      <c r="Q634" t="s">
        <v>2001</v>
      </c>
      <c r="R634" t="s">
        <v>1731</v>
      </c>
      <c r="S634" t="s">
        <v>2002</v>
      </c>
      <c r="T634" t="s">
        <v>1732</v>
      </c>
      <c r="U634" t="s">
        <v>1733</v>
      </c>
      <c r="V634" t="s">
        <v>1734</v>
      </c>
      <c r="W634">
        <v>118504836.5</v>
      </c>
      <c r="Y634" s="48">
        <f t="shared" si="9"/>
        <v>43581</v>
      </c>
    </row>
    <row r="635" spans="1:25">
      <c r="A635">
        <v>0</v>
      </c>
      <c r="B635" s="43" t="s">
        <v>345</v>
      </c>
      <c r="C635" s="43" t="s">
        <v>229</v>
      </c>
      <c r="D635" s="43" t="s">
        <v>1736</v>
      </c>
      <c r="E635" s="43">
        <v>44105</v>
      </c>
      <c r="F635" s="43">
        <v>0</v>
      </c>
      <c r="G635" s="43">
        <v>0</v>
      </c>
      <c r="H635" s="47">
        <v>43617</v>
      </c>
      <c r="I635" t="s">
        <v>1985</v>
      </c>
      <c r="J635" t="s">
        <v>1976</v>
      </c>
      <c r="K635" s="48">
        <v>43617</v>
      </c>
      <c r="L635">
        <v>686321789</v>
      </c>
      <c r="P635">
        <v>7140</v>
      </c>
      <c r="Q635">
        <v>146583600</v>
      </c>
      <c r="R635">
        <v>0</v>
      </c>
      <c r="S635">
        <v>0</v>
      </c>
      <c r="T635">
        <v>330916820</v>
      </c>
      <c r="U635">
        <v>132082375</v>
      </c>
      <c r="V635">
        <v>76738994</v>
      </c>
      <c r="W635">
        <v>686321789</v>
      </c>
      <c r="Y635" s="48">
        <f t="shared" si="9"/>
        <v>43982</v>
      </c>
    </row>
    <row r="636" spans="1:25">
      <c r="A636">
        <v>0</v>
      </c>
      <c r="B636" s="43" t="s">
        <v>1737</v>
      </c>
      <c r="C636" s="43" t="s">
        <v>229</v>
      </c>
      <c r="D636" s="43">
        <v>0</v>
      </c>
      <c r="E636" s="43">
        <v>0</v>
      </c>
      <c r="F636" s="43">
        <v>0</v>
      </c>
      <c r="G636" s="43">
        <v>0</v>
      </c>
      <c r="H636" s="47">
        <v>0</v>
      </c>
      <c r="I636">
        <v>0</v>
      </c>
      <c r="J636">
        <v>0</v>
      </c>
      <c r="K636" s="48">
        <v>0</v>
      </c>
      <c r="P636">
        <v>0</v>
      </c>
      <c r="Q636">
        <v>0</v>
      </c>
      <c r="R636">
        <v>0</v>
      </c>
      <c r="S636">
        <v>0</v>
      </c>
      <c r="T636">
        <v>0</v>
      </c>
      <c r="U636">
        <v>0</v>
      </c>
      <c r="V636">
        <v>0</v>
      </c>
      <c r="W636">
        <v>0</v>
      </c>
      <c r="Y636" s="48">
        <f t="shared" si="9"/>
        <v>365</v>
      </c>
    </row>
    <row r="637" spans="1:25">
      <c r="A637">
        <v>0</v>
      </c>
      <c r="B637" s="43" t="s">
        <v>384</v>
      </c>
      <c r="C637" s="43" t="s">
        <v>229</v>
      </c>
      <c r="D637" s="43" t="s">
        <v>1738</v>
      </c>
      <c r="E637" s="43">
        <v>43650</v>
      </c>
      <c r="F637" s="43">
        <v>0</v>
      </c>
      <c r="G637" s="43">
        <v>1091359709.9999995</v>
      </c>
      <c r="H637" s="47">
        <v>43282</v>
      </c>
      <c r="I637" t="s">
        <v>1970</v>
      </c>
      <c r="J637" t="s">
        <v>1971</v>
      </c>
      <c r="K637" s="48">
        <v>43282</v>
      </c>
      <c r="L637" t="s">
        <v>1739</v>
      </c>
      <c r="P637">
        <v>3573.4722709816001</v>
      </c>
      <c r="Q637">
        <v>275021572.91928589</v>
      </c>
      <c r="R637">
        <v>3573.4722709816001</v>
      </c>
      <c r="S637">
        <v>60881247.080713518</v>
      </c>
      <c r="T637">
        <v>103574100</v>
      </c>
      <c r="U637">
        <v>562691646</v>
      </c>
      <c r="V637">
        <v>89191144</v>
      </c>
      <c r="W637">
        <v>1091359709.9999995</v>
      </c>
      <c r="Y637" s="48">
        <f t="shared" si="9"/>
        <v>43647</v>
      </c>
    </row>
    <row r="638" spans="1:25">
      <c r="A638">
        <v>0</v>
      </c>
      <c r="B638" s="43" t="s">
        <v>231</v>
      </c>
      <c r="C638" s="43" t="s">
        <v>229</v>
      </c>
      <c r="D638" s="43" t="s">
        <v>1740</v>
      </c>
      <c r="E638" s="43">
        <v>0</v>
      </c>
      <c r="F638" s="43">
        <v>0</v>
      </c>
      <c r="G638" s="43">
        <v>0</v>
      </c>
      <c r="H638" s="47">
        <v>0</v>
      </c>
      <c r="I638">
        <v>0</v>
      </c>
      <c r="J638">
        <v>0</v>
      </c>
      <c r="K638" s="48">
        <v>0</v>
      </c>
      <c r="P638">
        <v>0</v>
      </c>
      <c r="Q638">
        <v>0</v>
      </c>
      <c r="R638">
        <v>0</v>
      </c>
      <c r="S638">
        <v>0</v>
      </c>
      <c r="T638">
        <v>0</v>
      </c>
      <c r="U638">
        <v>0</v>
      </c>
      <c r="V638">
        <v>0</v>
      </c>
      <c r="W638">
        <v>0</v>
      </c>
      <c r="Y638" s="48">
        <f t="shared" si="9"/>
        <v>365</v>
      </c>
    </row>
    <row r="639" spans="1:25">
      <c r="A639">
        <v>1</v>
      </c>
      <c r="B639" s="43" t="s">
        <v>231</v>
      </c>
      <c r="C639" s="43" t="s">
        <v>229</v>
      </c>
      <c r="D639" s="43">
        <v>0</v>
      </c>
      <c r="E639" s="43">
        <v>0</v>
      </c>
      <c r="F639" s="43">
        <v>0</v>
      </c>
      <c r="G639" s="43">
        <v>0</v>
      </c>
      <c r="H639" s="47">
        <v>0</v>
      </c>
      <c r="I639">
        <v>0</v>
      </c>
      <c r="J639">
        <v>0</v>
      </c>
      <c r="K639" s="48">
        <v>0</v>
      </c>
      <c r="P639">
        <v>0</v>
      </c>
      <c r="Q639">
        <v>0</v>
      </c>
      <c r="R639">
        <v>0</v>
      </c>
      <c r="S639">
        <v>0</v>
      </c>
      <c r="T639">
        <v>0</v>
      </c>
      <c r="U639">
        <v>0</v>
      </c>
      <c r="V639">
        <v>0</v>
      </c>
      <c r="W639">
        <v>0</v>
      </c>
      <c r="Y639" s="48">
        <f t="shared" si="9"/>
        <v>365</v>
      </c>
    </row>
    <row r="640" spans="1:25">
      <c r="A640">
        <v>0</v>
      </c>
      <c r="B640" s="43" t="s">
        <v>365</v>
      </c>
      <c r="C640" s="43" t="s">
        <v>229</v>
      </c>
      <c r="D640" s="43" t="s">
        <v>1741</v>
      </c>
      <c r="E640" s="43">
        <v>43798</v>
      </c>
      <c r="F640" s="43">
        <v>0</v>
      </c>
      <c r="G640" s="43">
        <v>396856442.99999958</v>
      </c>
      <c r="H640" s="47">
        <v>43419</v>
      </c>
      <c r="I640" t="s">
        <v>1970</v>
      </c>
      <c r="J640" t="s">
        <v>1971</v>
      </c>
      <c r="K640" s="48">
        <v>43419</v>
      </c>
      <c r="L640" t="s">
        <v>1742</v>
      </c>
      <c r="P640">
        <v>4833.39873914092</v>
      </c>
      <c r="Q640">
        <v>320473669.99999958</v>
      </c>
      <c r="R640">
        <v>0</v>
      </c>
      <c r="S640">
        <v>0</v>
      </c>
      <c r="T640">
        <v>0</v>
      </c>
      <c r="U640">
        <v>49892218</v>
      </c>
      <c r="V640">
        <v>26490555</v>
      </c>
      <c r="W640">
        <v>396856442.99999958</v>
      </c>
      <c r="Y640" s="48">
        <f t="shared" si="9"/>
        <v>43784</v>
      </c>
    </row>
    <row r="641" spans="1:25">
      <c r="A641">
        <v>0</v>
      </c>
      <c r="B641" s="43" t="s">
        <v>1743</v>
      </c>
      <c r="C641" s="43" t="s">
        <v>229</v>
      </c>
      <c r="D641" s="43" t="s">
        <v>1744</v>
      </c>
      <c r="E641" s="43">
        <v>43808</v>
      </c>
      <c r="F641" s="43">
        <v>0</v>
      </c>
      <c r="G641" s="43">
        <v>195251119.00257999</v>
      </c>
      <c r="H641" s="47">
        <v>43430</v>
      </c>
      <c r="I641" t="s">
        <v>1970</v>
      </c>
      <c r="J641" t="s">
        <v>1971</v>
      </c>
      <c r="K641" s="48">
        <v>43430</v>
      </c>
      <c r="L641" t="s">
        <v>1745</v>
      </c>
      <c r="P641">
        <v>5022.8222299999998</v>
      </c>
      <c r="Q641">
        <v>135847250.00257999</v>
      </c>
      <c r="R641">
        <v>0</v>
      </c>
      <c r="S641">
        <v>0</v>
      </c>
      <c r="T641">
        <v>0</v>
      </c>
      <c r="U641">
        <v>53965611</v>
      </c>
      <c r="V641">
        <v>5438258</v>
      </c>
      <c r="W641">
        <v>195251119.00257999</v>
      </c>
      <c r="Y641" s="48">
        <f t="shared" si="9"/>
        <v>43795</v>
      </c>
    </row>
    <row r="642" spans="1:25">
      <c r="A642">
        <v>0</v>
      </c>
      <c r="B642" s="43" t="s">
        <v>386</v>
      </c>
      <c r="C642" s="43" t="s">
        <v>229</v>
      </c>
      <c r="D642" s="43" t="s">
        <v>1740</v>
      </c>
      <c r="E642" s="43">
        <v>43739</v>
      </c>
      <c r="F642" s="43">
        <v>0</v>
      </c>
      <c r="G642" s="43">
        <v>264205425.99984524</v>
      </c>
      <c r="H642" s="47">
        <v>43370</v>
      </c>
      <c r="I642" t="s">
        <v>1970</v>
      </c>
      <c r="J642" t="s">
        <v>1971</v>
      </c>
      <c r="K642" s="48">
        <v>43370</v>
      </c>
      <c r="L642" t="s">
        <v>1747</v>
      </c>
      <c r="P642">
        <v>5032.6728823100002</v>
      </c>
      <c r="Q642">
        <v>142233400.99984524</v>
      </c>
      <c r="R642">
        <v>0</v>
      </c>
      <c r="S642">
        <v>0</v>
      </c>
      <c r="T642">
        <v>0</v>
      </c>
      <c r="U642">
        <v>102664525</v>
      </c>
      <c r="V642">
        <v>19307500</v>
      </c>
      <c r="W642">
        <v>264205425.99984524</v>
      </c>
      <c r="Y642" s="48">
        <f t="shared" si="9"/>
        <v>43735</v>
      </c>
    </row>
    <row r="643" spans="1:25">
      <c r="A643">
        <v>1</v>
      </c>
      <c r="B643" s="43" t="s">
        <v>386</v>
      </c>
      <c r="C643" s="43" t="s">
        <v>229</v>
      </c>
      <c r="D643" s="43">
        <v>0</v>
      </c>
      <c r="E643" s="43">
        <v>365</v>
      </c>
      <c r="F643" s="43">
        <v>0</v>
      </c>
      <c r="G643" s="43">
        <v>0</v>
      </c>
      <c r="H643" s="47">
        <v>0</v>
      </c>
      <c r="I643">
        <v>0</v>
      </c>
      <c r="J643">
        <v>0</v>
      </c>
      <c r="K643" s="48">
        <v>0</v>
      </c>
      <c r="P643">
        <v>0</v>
      </c>
      <c r="Q643">
        <v>0</v>
      </c>
      <c r="R643">
        <v>0</v>
      </c>
      <c r="S643">
        <v>0</v>
      </c>
      <c r="T643">
        <v>0</v>
      </c>
      <c r="U643">
        <v>0</v>
      </c>
      <c r="V643">
        <v>0</v>
      </c>
      <c r="W643">
        <v>0</v>
      </c>
      <c r="Y643" s="48">
        <f t="shared" si="9"/>
        <v>365</v>
      </c>
    </row>
    <row r="644" spans="1:25">
      <c r="A644">
        <v>0</v>
      </c>
      <c r="B644" s="43" t="s">
        <v>237</v>
      </c>
      <c r="C644" s="43" t="s">
        <v>229</v>
      </c>
      <c r="D644" s="43" t="s">
        <v>1748</v>
      </c>
      <c r="E644" s="43">
        <v>0</v>
      </c>
      <c r="F644" s="43">
        <v>0</v>
      </c>
      <c r="G644" s="43">
        <v>0</v>
      </c>
      <c r="H644" s="47">
        <v>0</v>
      </c>
      <c r="I644">
        <v>0</v>
      </c>
      <c r="J644">
        <v>0</v>
      </c>
      <c r="K644" s="48">
        <v>0</v>
      </c>
      <c r="P644">
        <v>0</v>
      </c>
      <c r="Q644">
        <v>0</v>
      </c>
      <c r="R644">
        <v>0</v>
      </c>
      <c r="S644">
        <v>0</v>
      </c>
      <c r="T644">
        <v>0</v>
      </c>
      <c r="U644">
        <v>0</v>
      </c>
      <c r="V644">
        <v>0</v>
      </c>
      <c r="W644">
        <v>0</v>
      </c>
      <c r="Y644" s="48">
        <f t="shared" ref="Y644:Y707" si="10">+K644+365</f>
        <v>365</v>
      </c>
    </row>
    <row r="645" spans="1:25">
      <c r="A645">
        <v>0</v>
      </c>
      <c r="B645" s="43" t="s">
        <v>358</v>
      </c>
      <c r="C645" s="43" t="s">
        <v>229</v>
      </c>
      <c r="D645" s="43" t="s">
        <v>1749</v>
      </c>
      <c r="E645" s="43">
        <v>43876</v>
      </c>
      <c r="F645" s="43">
        <v>0</v>
      </c>
      <c r="G645" s="43">
        <v>8467267</v>
      </c>
      <c r="H645" s="47">
        <v>43497</v>
      </c>
      <c r="I645" t="s">
        <v>1970</v>
      </c>
      <c r="J645" t="s">
        <v>1971</v>
      </c>
      <c r="K645" s="48">
        <v>43497</v>
      </c>
      <c r="L645" t="s">
        <v>1750</v>
      </c>
      <c r="P645">
        <v>5060</v>
      </c>
      <c r="Q645">
        <v>3587540</v>
      </c>
      <c r="R645">
        <v>0</v>
      </c>
      <c r="S645">
        <v>0</v>
      </c>
      <c r="T645">
        <v>0</v>
      </c>
      <c r="U645">
        <v>3623927</v>
      </c>
      <c r="V645">
        <v>1255800</v>
      </c>
      <c r="W645">
        <v>8467267</v>
      </c>
      <c r="Y645" s="48">
        <f t="shared" si="10"/>
        <v>43862</v>
      </c>
    </row>
    <row r="646" spans="1:25">
      <c r="A646">
        <v>0</v>
      </c>
      <c r="B646" s="43" t="s">
        <v>336</v>
      </c>
      <c r="C646" s="43" t="s">
        <v>229</v>
      </c>
      <c r="D646" s="43" t="s">
        <v>1748</v>
      </c>
      <c r="E646" s="43">
        <v>44223</v>
      </c>
      <c r="F646" s="43">
        <v>0</v>
      </c>
      <c r="G646" s="43">
        <v>0</v>
      </c>
      <c r="H646" s="47">
        <v>43748</v>
      </c>
      <c r="I646" t="s">
        <v>1970</v>
      </c>
      <c r="J646" t="s">
        <v>1976</v>
      </c>
      <c r="K646" s="48">
        <v>43748</v>
      </c>
      <c r="L646">
        <v>161448539</v>
      </c>
      <c r="P646">
        <v>7140</v>
      </c>
      <c r="Q646">
        <v>85037254</v>
      </c>
      <c r="R646">
        <v>0</v>
      </c>
      <c r="S646">
        <v>0</v>
      </c>
      <c r="T646">
        <v>0</v>
      </c>
      <c r="U646">
        <v>68533805</v>
      </c>
      <c r="V646">
        <v>7877480</v>
      </c>
      <c r="W646">
        <v>161448539</v>
      </c>
      <c r="Y646" s="48">
        <f t="shared" si="10"/>
        <v>44113</v>
      </c>
    </row>
    <row r="647" spans="1:25">
      <c r="A647">
        <v>0</v>
      </c>
      <c r="B647" s="43" t="s">
        <v>1751</v>
      </c>
      <c r="C647" s="43" t="s">
        <v>229</v>
      </c>
      <c r="D647" s="43" t="s">
        <v>1749</v>
      </c>
      <c r="E647" s="43">
        <v>43739</v>
      </c>
      <c r="F647" s="43">
        <v>0</v>
      </c>
      <c r="G647" s="43">
        <v>84083960</v>
      </c>
      <c r="H647" s="47">
        <v>43370</v>
      </c>
      <c r="I647" t="s">
        <v>1970</v>
      </c>
      <c r="J647" t="s">
        <v>1971</v>
      </c>
      <c r="K647" s="48">
        <v>43370</v>
      </c>
      <c r="L647" t="s">
        <v>1752</v>
      </c>
      <c r="P647">
        <v>5060</v>
      </c>
      <c r="Q647">
        <v>51303340</v>
      </c>
      <c r="R647">
        <v>0</v>
      </c>
      <c r="S647">
        <v>0</v>
      </c>
      <c r="T647">
        <v>0</v>
      </c>
      <c r="U647">
        <v>27298000</v>
      </c>
      <c r="V647">
        <v>5482620</v>
      </c>
      <c r="W647">
        <v>84083960</v>
      </c>
      <c r="Y647" s="48">
        <f t="shared" si="10"/>
        <v>43735</v>
      </c>
    </row>
    <row r="648" spans="1:25">
      <c r="A648">
        <v>0</v>
      </c>
      <c r="B648" s="43" t="s">
        <v>1753</v>
      </c>
      <c r="C648" s="43" t="s">
        <v>229</v>
      </c>
      <c r="D648" s="43" t="s">
        <v>1748</v>
      </c>
      <c r="E648" s="43">
        <v>43739</v>
      </c>
      <c r="F648" s="43">
        <v>0</v>
      </c>
      <c r="G648" s="43">
        <v>22126160</v>
      </c>
      <c r="H648" s="47">
        <v>43370</v>
      </c>
      <c r="I648" t="s">
        <v>1970</v>
      </c>
      <c r="J648" t="s">
        <v>1971</v>
      </c>
      <c r="K648" s="48">
        <v>43370</v>
      </c>
      <c r="L648" t="s">
        <v>1754</v>
      </c>
      <c r="P648">
        <v>5060</v>
      </c>
      <c r="Q648">
        <v>12037740</v>
      </c>
      <c r="R648">
        <v>0</v>
      </c>
      <c r="S648">
        <v>0</v>
      </c>
      <c r="T648">
        <v>0</v>
      </c>
      <c r="U648">
        <v>9349720</v>
      </c>
      <c r="V648">
        <v>738700</v>
      </c>
      <c r="W648">
        <v>22126160</v>
      </c>
      <c r="Y648" s="48">
        <f t="shared" si="10"/>
        <v>43735</v>
      </c>
    </row>
    <row r="649" spans="1:25">
      <c r="A649">
        <v>0</v>
      </c>
      <c r="B649" s="43" t="s">
        <v>239</v>
      </c>
      <c r="C649" s="43" t="s">
        <v>229</v>
      </c>
      <c r="D649" s="43" t="s">
        <v>1755</v>
      </c>
      <c r="E649" s="43">
        <v>43364</v>
      </c>
      <c r="F649" s="43">
        <v>0</v>
      </c>
      <c r="G649" s="43">
        <v>0</v>
      </c>
      <c r="H649" s="47">
        <v>42975</v>
      </c>
      <c r="I649" t="s">
        <v>1970</v>
      </c>
      <c r="J649" t="s">
        <v>1971</v>
      </c>
      <c r="K649" s="48">
        <v>42975</v>
      </c>
      <c r="L649" t="s">
        <v>1756</v>
      </c>
      <c r="P649">
        <v>2636.70000550448</v>
      </c>
      <c r="Q649">
        <v>191603715.99999955</v>
      </c>
      <c r="R649">
        <v>0</v>
      </c>
      <c r="S649">
        <v>0</v>
      </c>
      <c r="T649">
        <v>0</v>
      </c>
      <c r="U649">
        <v>81162250</v>
      </c>
      <c r="V649">
        <v>57448407</v>
      </c>
      <c r="W649">
        <v>330214372.99999952</v>
      </c>
      <c r="Y649" s="48">
        <f t="shared" si="10"/>
        <v>43340</v>
      </c>
    </row>
    <row r="650" spans="1:25">
      <c r="A650">
        <v>1</v>
      </c>
      <c r="B650" s="43" t="s">
        <v>239</v>
      </c>
      <c r="C650" s="43" t="s">
        <v>229</v>
      </c>
      <c r="D650" s="43">
        <v>0</v>
      </c>
      <c r="E650" s="43">
        <v>365</v>
      </c>
      <c r="F650" s="43">
        <v>0</v>
      </c>
      <c r="G650" s="43">
        <v>0</v>
      </c>
      <c r="H650" s="47">
        <v>0</v>
      </c>
      <c r="I650">
        <v>0</v>
      </c>
      <c r="J650">
        <v>0</v>
      </c>
      <c r="K650" s="48">
        <v>0</v>
      </c>
      <c r="P650">
        <v>0</v>
      </c>
      <c r="Q650">
        <v>0</v>
      </c>
      <c r="R650">
        <v>0</v>
      </c>
      <c r="S650">
        <v>0</v>
      </c>
      <c r="T650">
        <v>0</v>
      </c>
      <c r="U650">
        <v>0</v>
      </c>
      <c r="V650">
        <v>0</v>
      </c>
      <c r="W650">
        <v>0</v>
      </c>
      <c r="Y650" s="48">
        <f t="shared" si="10"/>
        <v>365</v>
      </c>
    </row>
    <row r="651" spans="1:25">
      <c r="A651">
        <v>0</v>
      </c>
      <c r="B651" s="43" t="s">
        <v>241</v>
      </c>
      <c r="C651" s="43" t="s">
        <v>229</v>
      </c>
      <c r="D651" s="43" t="s">
        <v>1706</v>
      </c>
      <c r="E651" s="43">
        <v>0</v>
      </c>
      <c r="F651" s="43">
        <v>0</v>
      </c>
      <c r="G651" s="43">
        <v>0</v>
      </c>
      <c r="H651" s="47">
        <v>0</v>
      </c>
      <c r="I651">
        <v>0</v>
      </c>
      <c r="J651">
        <v>0</v>
      </c>
      <c r="K651" s="48">
        <v>0</v>
      </c>
      <c r="P651">
        <v>0</v>
      </c>
      <c r="Q651">
        <v>0</v>
      </c>
      <c r="R651">
        <v>0</v>
      </c>
      <c r="S651">
        <v>0</v>
      </c>
      <c r="T651">
        <v>0</v>
      </c>
      <c r="U651">
        <v>0</v>
      </c>
      <c r="V651">
        <v>0</v>
      </c>
      <c r="W651">
        <v>0</v>
      </c>
      <c r="Y651" s="48">
        <f t="shared" si="10"/>
        <v>365</v>
      </c>
    </row>
    <row r="652" spans="1:25">
      <c r="A652">
        <v>1</v>
      </c>
      <c r="B652" s="43" t="s">
        <v>241</v>
      </c>
      <c r="C652" s="43" t="s">
        <v>229</v>
      </c>
      <c r="D652" s="43">
        <v>0</v>
      </c>
      <c r="E652" s="43">
        <v>0</v>
      </c>
      <c r="F652" s="43">
        <v>0</v>
      </c>
      <c r="G652" s="43">
        <v>0</v>
      </c>
      <c r="H652" s="47">
        <v>0</v>
      </c>
      <c r="I652">
        <v>0</v>
      </c>
      <c r="J652">
        <v>0</v>
      </c>
      <c r="K652" s="48">
        <v>0</v>
      </c>
      <c r="P652">
        <v>0</v>
      </c>
      <c r="Q652">
        <v>0</v>
      </c>
      <c r="R652">
        <v>0</v>
      </c>
      <c r="S652">
        <v>0</v>
      </c>
      <c r="T652">
        <v>0</v>
      </c>
      <c r="U652">
        <v>0</v>
      </c>
      <c r="V652">
        <v>0</v>
      </c>
      <c r="W652">
        <v>0</v>
      </c>
      <c r="Y652" s="48">
        <f t="shared" si="10"/>
        <v>365</v>
      </c>
    </row>
    <row r="653" spans="1:25">
      <c r="A653">
        <v>0</v>
      </c>
      <c r="B653" s="43" t="s">
        <v>347</v>
      </c>
      <c r="C653" s="43" t="s">
        <v>229</v>
      </c>
      <c r="D653" s="43" t="s">
        <v>1757</v>
      </c>
      <c r="E653" s="43">
        <v>44083</v>
      </c>
      <c r="F653" s="43">
        <v>0</v>
      </c>
      <c r="G653" s="43">
        <v>0</v>
      </c>
      <c r="H653" s="47">
        <v>43721</v>
      </c>
      <c r="I653" t="s">
        <v>1970</v>
      </c>
      <c r="J653" t="s">
        <v>1986</v>
      </c>
      <c r="K653" s="48">
        <v>43721</v>
      </c>
      <c r="L653" t="s">
        <v>1759</v>
      </c>
      <c r="P653" t="s">
        <v>1758</v>
      </c>
      <c r="Q653">
        <v>110229040</v>
      </c>
      <c r="R653">
        <v>0</v>
      </c>
      <c r="S653">
        <v>0</v>
      </c>
      <c r="T653">
        <v>292215368</v>
      </c>
      <c r="U653">
        <v>54829049</v>
      </c>
      <c r="V653">
        <v>198589780</v>
      </c>
      <c r="W653">
        <v>655863237</v>
      </c>
      <c r="Y653" s="48">
        <f t="shared" si="10"/>
        <v>44086</v>
      </c>
    </row>
    <row r="654" spans="1:25">
      <c r="A654">
        <v>0</v>
      </c>
      <c r="B654" s="43" t="s">
        <v>360</v>
      </c>
      <c r="C654" s="43" t="s">
        <v>229</v>
      </c>
      <c r="D654" s="43" t="s">
        <v>1760</v>
      </c>
      <c r="E654" s="43">
        <v>44043</v>
      </c>
      <c r="F654" s="43">
        <v>0</v>
      </c>
      <c r="G654" s="43">
        <v>0</v>
      </c>
      <c r="H654" s="47">
        <v>43662</v>
      </c>
      <c r="I654" t="s">
        <v>1970</v>
      </c>
      <c r="J654" t="s">
        <v>1983</v>
      </c>
      <c r="K654" s="48">
        <v>43662</v>
      </c>
      <c r="L654" t="s">
        <v>1761</v>
      </c>
      <c r="P654">
        <v>423651</v>
      </c>
      <c r="Q654">
        <v>27605158</v>
      </c>
      <c r="R654">
        <v>0</v>
      </c>
      <c r="S654">
        <v>0</v>
      </c>
      <c r="T654">
        <v>0</v>
      </c>
      <c r="U654">
        <v>23463558</v>
      </c>
      <c r="V654">
        <v>0</v>
      </c>
      <c r="W654">
        <v>51068716</v>
      </c>
      <c r="Y654" s="48">
        <f t="shared" si="10"/>
        <v>44027</v>
      </c>
    </row>
    <row r="655" spans="1:25">
      <c r="A655">
        <v>0</v>
      </c>
      <c r="B655" s="43" t="s">
        <v>242</v>
      </c>
      <c r="C655" s="43" t="s">
        <v>229</v>
      </c>
      <c r="D655" s="43" t="s">
        <v>1762</v>
      </c>
      <c r="E655" s="43">
        <v>0</v>
      </c>
      <c r="F655" s="43">
        <v>0</v>
      </c>
      <c r="G655" s="43">
        <v>0</v>
      </c>
      <c r="H655" s="47">
        <v>0</v>
      </c>
      <c r="I655">
        <v>0</v>
      </c>
      <c r="J655">
        <v>0</v>
      </c>
      <c r="K655" s="48">
        <v>0</v>
      </c>
      <c r="P655">
        <v>0</v>
      </c>
      <c r="Q655">
        <v>0</v>
      </c>
      <c r="R655">
        <v>0</v>
      </c>
      <c r="S655">
        <v>0</v>
      </c>
      <c r="T655">
        <v>0</v>
      </c>
      <c r="U655">
        <v>0</v>
      </c>
      <c r="V655">
        <v>0</v>
      </c>
      <c r="W655">
        <v>0</v>
      </c>
      <c r="Y655" s="48">
        <f t="shared" si="10"/>
        <v>365</v>
      </c>
    </row>
    <row r="656" spans="1:25">
      <c r="A656">
        <v>1</v>
      </c>
      <c r="B656" s="43" t="s">
        <v>242</v>
      </c>
      <c r="C656" s="43" t="s">
        <v>229</v>
      </c>
      <c r="D656" s="43">
        <v>0</v>
      </c>
      <c r="E656" s="43">
        <v>0</v>
      </c>
      <c r="F656" s="43">
        <v>0</v>
      </c>
      <c r="G656" s="43">
        <v>0</v>
      </c>
      <c r="H656" s="47">
        <v>0</v>
      </c>
      <c r="I656">
        <v>0</v>
      </c>
      <c r="J656">
        <v>0</v>
      </c>
      <c r="K656" s="48">
        <v>0</v>
      </c>
      <c r="P656">
        <v>0</v>
      </c>
      <c r="Q656">
        <v>0</v>
      </c>
      <c r="R656">
        <v>0</v>
      </c>
      <c r="S656">
        <v>0</v>
      </c>
      <c r="T656">
        <v>0</v>
      </c>
      <c r="U656">
        <v>0</v>
      </c>
      <c r="V656">
        <v>0</v>
      </c>
      <c r="W656">
        <v>0</v>
      </c>
      <c r="Y656" s="48">
        <f t="shared" si="10"/>
        <v>365</v>
      </c>
    </row>
    <row r="657" spans="1:25">
      <c r="A657">
        <v>0</v>
      </c>
      <c r="B657" s="43" t="s">
        <v>243</v>
      </c>
      <c r="C657" s="43" t="s">
        <v>229</v>
      </c>
      <c r="D657" s="43" t="s">
        <v>1725</v>
      </c>
      <c r="E657" s="43">
        <v>0</v>
      </c>
      <c r="F657" s="43">
        <v>0</v>
      </c>
      <c r="G657" s="43">
        <v>0</v>
      </c>
      <c r="H657" s="47">
        <v>0</v>
      </c>
      <c r="I657">
        <v>0</v>
      </c>
      <c r="J657">
        <v>0</v>
      </c>
      <c r="K657" s="48">
        <v>0</v>
      </c>
      <c r="P657">
        <v>0</v>
      </c>
      <c r="Q657">
        <v>0</v>
      </c>
      <c r="R657">
        <v>0</v>
      </c>
      <c r="S657">
        <v>0</v>
      </c>
      <c r="T657">
        <v>0</v>
      </c>
      <c r="U657">
        <v>0</v>
      </c>
      <c r="V657">
        <v>0</v>
      </c>
      <c r="W657">
        <v>0</v>
      </c>
      <c r="Y657" s="48">
        <f t="shared" si="10"/>
        <v>365</v>
      </c>
    </row>
    <row r="658" spans="1:25">
      <c r="A658">
        <v>1</v>
      </c>
      <c r="B658" s="43" t="s">
        <v>243</v>
      </c>
      <c r="C658" s="43" t="s">
        <v>229</v>
      </c>
      <c r="D658" s="43">
        <v>0</v>
      </c>
      <c r="E658" s="43">
        <v>0</v>
      </c>
      <c r="F658" s="43">
        <v>0</v>
      </c>
      <c r="G658" s="43">
        <v>0</v>
      </c>
      <c r="H658" s="47">
        <v>0</v>
      </c>
      <c r="I658">
        <v>0</v>
      </c>
      <c r="J658">
        <v>0</v>
      </c>
      <c r="K658" s="48">
        <v>0</v>
      </c>
      <c r="P658">
        <v>0</v>
      </c>
      <c r="Q658">
        <v>0</v>
      </c>
      <c r="R658">
        <v>0</v>
      </c>
      <c r="S658">
        <v>0</v>
      </c>
      <c r="T658">
        <v>0</v>
      </c>
      <c r="U658">
        <v>0</v>
      </c>
      <c r="V658">
        <v>0</v>
      </c>
      <c r="W658">
        <v>0</v>
      </c>
      <c r="Y658" s="48">
        <f t="shared" si="10"/>
        <v>365</v>
      </c>
    </row>
    <row r="659" spans="1:25">
      <c r="A659">
        <v>1</v>
      </c>
      <c r="B659" s="43" t="s">
        <v>243</v>
      </c>
      <c r="C659" s="43" t="s">
        <v>229</v>
      </c>
      <c r="D659" s="43">
        <v>0</v>
      </c>
      <c r="E659" s="43">
        <v>0</v>
      </c>
      <c r="F659" s="43">
        <v>0</v>
      </c>
      <c r="G659" s="43">
        <v>0</v>
      </c>
      <c r="H659" s="47">
        <v>0</v>
      </c>
      <c r="I659">
        <v>0</v>
      </c>
      <c r="J659">
        <v>0</v>
      </c>
      <c r="K659" s="48">
        <v>0</v>
      </c>
      <c r="P659">
        <v>0</v>
      </c>
      <c r="Q659">
        <v>0</v>
      </c>
      <c r="R659">
        <v>0</v>
      </c>
      <c r="S659">
        <v>0</v>
      </c>
      <c r="T659">
        <v>0</v>
      </c>
      <c r="U659">
        <v>0</v>
      </c>
      <c r="V659">
        <v>0</v>
      </c>
      <c r="W659">
        <v>0</v>
      </c>
      <c r="Y659" s="48">
        <f t="shared" si="10"/>
        <v>365</v>
      </c>
    </row>
    <row r="660" spans="1:25">
      <c r="A660">
        <v>0</v>
      </c>
      <c r="B660" s="43" t="s">
        <v>344</v>
      </c>
      <c r="C660" s="43" t="s">
        <v>229</v>
      </c>
      <c r="D660" s="43" t="s">
        <v>1763</v>
      </c>
      <c r="E660" s="43">
        <v>0</v>
      </c>
      <c r="F660" s="43">
        <v>0</v>
      </c>
      <c r="G660" s="43">
        <v>0</v>
      </c>
      <c r="H660" s="47">
        <v>0</v>
      </c>
      <c r="I660">
        <v>0</v>
      </c>
      <c r="J660">
        <v>0</v>
      </c>
      <c r="K660" s="48">
        <v>0</v>
      </c>
      <c r="P660">
        <v>0</v>
      </c>
      <c r="Q660">
        <v>0</v>
      </c>
      <c r="R660">
        <v>0</v>
      </c>
      <c r="S660">
        <v>0</v>
      </c>
      <c r="T660">
        <v>0</v>
      </c>
      <c r="U660">
        <v>0</v>
      </c>
      <c r="V660">
        <v>0</v>
      </c>
      <c r="W660">
        <v>0</v>
      </c>
      <c r="Y660" s="48">
        <f t="shared" si="10"/>
        <v>365</v>
      </c>
    </row>
    <row r="661" spans="1:25">
      <c r="A661">
        <v>0</v>
      </c>
      <c r="B661" s="43" t="s">
        <v>338</v>
      </c>
      <c r="C661" s="43" t="s">
        <v>229</v>
      </c>
      <c r="D661" s="43" t="s">
        <v>1764</v>
      </c>
      <c r="E661" s="43">
        <v>0</v>
      </c>
      <c r="F661" s="43">
        <v>0</v>
      </c>
      <c r="G661" s="43">
        <v>0</v>
      </c>
      <c r="H661" s="47">
        <v>0</v>
      </c>
      <c r="I661">
        <v>0</v>
      </c>
      <c r="J661">
        <v>0</v>
      </c>
      <c r="K661" s="48">
        <v>0</v>
      </c>
      <c r="P661">
        <v>0</v>
      </c>
      <c r="Q661">
        <v>0</v>
      </c>
      <c r="R661">
        <v>0</v>
      </c>
      <c r="S661">
        <v>0</v>
      </c>
      <c r="T661">
        <v>0</v>
      </c>
      <c r="U661">
        <v>0</v>
      </c>
      <c r="V661">
        <v>0</v>
      </c>
      <c r="W661">
        <v>0</v>
      </c>
      <c r="Y661" s="48">
        <f t="shared" si="10"/>
        <v>365</v>
      </c>
    </row>
    <row r="662" spans="1:25">
      <c r="A662">
        <v>0</v>
      </c>
      <c r="B662" s="43" t="s">
        <v>245</v>
      </c>
      <c r="C662" s="43" t="s">
        <v>229</v>
      </c>
      <c r="D662" s="43" t="s">
        <v>1765</v>
      </c>
      <c r="E662" s="43">
        <v>0</v>
      </c>
      <c r="F662" s="43">
        <v>0</v>
      </c>
      <c r="G662" s="43">
        <v>0</v>
      </c>
      <c r="H662" s="47">
        <v>0</v>
      </c>
      <c r="I662">
        <v>0</v>
      </c>
      <c r="J662">
        <v>0</v>
      </c>
      <c r="K662" s="48">
        <v>0</v>
      </c>
      <c r="P662">
        <v>0</v>
      </c>
      <c r="Q662">
        <v>0</v>
      </c>
      <c r="R662">
        <v>0</v>
      </c>
      <c r="S662">
        <v>0</v>
      </c>
      <c r="T662">
        <v>0</v>
      </c>
      <c r="U662">
        <v>0</v>
      </c>
      <c r="V662">
        <v>0</v>
      </c>
      <c r="W662">
        <v>0</v>
      </c>
      <c r="Y662" s="48">
        <f t="shared" si="10"/>
        <v>365</v>
      </c>
    </row>
    <row r="663" spans="1:25">
      <c r="A663">
        <v>0</v>
      </c>
      <c r="B663" s="43" t="s">
        <v>233</v>
      </c>
      <c r="C663" s="43" t="s">
        <v>229</v>
      </c>
      <c r="D663" s="43" t="s">
        <v>1765</v>
      </c>
      <c r="E663" s="43">
        <v>0</v>
      </c>
      <c r="F663" s="43">
        <v>0</v>
      </c>
      <c r="G663" s="43">
        <v>0</v>
      </c>
      <c r="H663" s="47">
        <v>0</v>
      </c>
      <c r="I663">
        <v>0</v>
      </c>
      <c r="J663">
        <v>0</v>
      </c>
      <c r="K663" s="48">
        <v>0</v>
      </c>
      <c r="P663">
        <v>0</v>
      </c>
      <c r="Q663">
        <v>0</v>
      </c>
      <c r="R663">
        <v>0</v>
      </c>
      <c r="S663">
        <v>0</v>
      </c>
      <c r="T663">
        <v>0</v>
      </c>
      <c r="U663">
        <v>0</v>
      </c>
      <c r="V663">
        <v>0</v>
      </c>
      <c r="W663">
        <v>0</v>
      </c>
      <c r="Y663" s="48">
        <f t="shared" si="10"/>
        <v>365</v>
      </c>
    </row>
    <row r="664" spans="1:25">
      <c r="A664">
        <v>0</v>
      </c>
      <c r="B664" s="43" t="s">
        <v>246</v>
      </c>
      <c r="C664" s="43" t="s">
        <v>229</v>
      </c>
      <c r="D664" s="43" t="s">
        <v>1765</v>
      </c>
      <c r="E664" s="43">
        <v>0</v>
      </c>
      <c r="F664" s="43">
        <v>0</v>
      </c>
      <c r="G664" s="43">
        <v>0</v>
      </c>
      <c r="H664" s="47">
        <v>0</v>
      </c>
      <c r="I664">
        <v>0</v>
      </c>
      <c r="J664">
        <v>0</v>
      </c>
      <c r="K664" s="48">
        <v>0</v>
      </c>
      <c r="P664">
        <v>0</v>
      </c>
      <c r="Q664">
        <v>0</v>
      </c>
      <c r="R664">
        <v>0</v>
      </c>
      <c r="S664">
        <v>0</v>
      </c>
      <c r="T664">
        <v>0</v>
      </c>
      <c r="U664">
        <v>0</v>
      </c>
      <c r="V664">
        <v>0</v>
      </c>
      <c r="W664">
        <v>0</v>
      </c>
      <c r="Y664" s="48">
        <f t="shared" si="10"/>
        <v>365</v>
      </c>
    </row>
    <row r="665" spans="1:25">
      <c r="A665">
        <v>0</v>
      </c>
      <c r="B665" s="43" t="s">
        <v>339</v>
      </c>
      <c r="C665" s="43" t="s">
        <v>229</v>
      </c>
      <c r="D665" s="43" t="s">
        <v>1766</v>
      </c>
      <c r="E665" s="43">
        <v>0</v>
      </c>
      <c r="F665" s="43">
        <v>0</v>
      </c>
      <c r="G665" s="43">
        <v>0</v>
      </c>
      <c r="H665" s="47">
        <v>0</v>
      </c>
      <c r="I665">
        <v>0</v>
      </c>
      <c r="J665">
        <v>0</v>
      </c>
      <c r="K665" s="48">
        <v>0</v>
      </c>
      <c r="P665">
        <v>0</v>
      </c>
      <c r="Q665">
        <v>0</v>
      </c>
      <c r="R665">
        <v>0</v>
      </c>
      <c r="S665">
        <v>0</v>
      </c>
      <c r="T665">
        <v>0</v>
      </c>
      <c r="U665">
        <v>0</v>
      </c>
      <c r="V665">
        <v>0</v>
      </c>
      <c r="W665">
        <v>0</v>
      </c>
      <c r="Y665" s="48">
        <f t="shared" si="10"/>
        <v>365</v>
      </c>
    </row>
    <row r="666" spans="1:25">
      <c r="A666">
        <v>0</v>
      </c>
      <c r="B666" s="43" t="s">
        <v>348</v>
      </c>
      <c r="C666" s="43" t="s">
        <v>229</v>
      </c>
      <c r="D666" s="43" t="s">
        <v>1767</v>
      </c>
      <c r="E666" s="43">
        <v>0</v>
      </c>
      <c r="F666" s="43">
        <v>0</v>
      </c>
      <c r="G666" s="43">
        <v>0</v>
      </c>
      <c r="H666" s="47">
        <v>0</v>
      </c>
      <c r="I666">
        <v>0</v>
      </c>
      <c r="J666">
        <v>0</v>
      </c>
      <c r="K666" s="48">
        <v>0</v>
      </c>
      <c r="P666">
        <v>0</v>
      </c>
      <c r="Q666">
        <v>0</v>
      </c>
      <c r="R666">
        <v>0</v>
      </c>
      <c r="S666">
        <v>0</v>
      </c>
      <c r="T666">
        <v>0</v>
      </c>
      <c r="U666">
        <v>0</v>
      </c>
      <c r="V666">
        <v>0</v>
      </c>
      <c r="W666">
        <v>0</v>
      </c>
      <c r="Y666" s="48">
        <f t="shared" si="10"/>
        <v>365</v>
      </c>
    </row>
    <row r="667" spans="1:25">
      <c r="A667">
        <v>0</v>
      </c>
      <c r="B667" s="43" t="s">
        <v>249</v>
      </c>
      <c r="C667" s="43" t="s">
        <v>229</v>
      </c>
      <c r="D667" s="43" t="s">
        <v>1764</v>
      </c>
      <c r="E667" s="43">
        <v>0</v>
      </c>
      <c r="F667" s="43">
        <v>0</v>
      </c>
      <c r="G667" s="43">
        <v>0</v>
      </c>
      <c r="H667" s="47">
        <v>0</v>
      </c>
      <c r="I667">
        <v>0</v>
      </c>
      <c r="J667">
        <v>0</v>
      </c>
      <c r="K667" s="48">
        <v>0</v>
      </c>
      <c r="P667">
        <v>0</v>
      </c>
      <c r="Q667">
        <v>0</v>
      </c>
      <c r="R667">
        <v>0</v>
      </c>
      <c r="S667">
        <v>0</v>
      </c>
      <c r="T667">
        <v>0</v>
      </c>
      <c r="U667">
        <v>0</v>
      </c>
      <c r="V667">
        <v>0</v>
      </c>
      <c r="W667">
        <v>0</v>
      </c>
      <c r="Y667" s="48">
        <f t="shared" si="10"/>
        <v>365</v>
      </c>
    </row>
    <row r="668" spans="1:25">
      <c r="A668">
        <v>0</v>
      </c>
      <c r="B668" s="43" t="s">
        <v>250</v>
      </c>
      <c r="C668" s="43" t="s">
        <v>229</v>
      </c>
      <c r="D668" s="43" t="s">
        <v>1768</v>
      </c>
      <c r="E668" s="43">
        <v>0</v>
      </c>
      <c r="F668" s="43">
        <v>0</v>
      </c>
      <c r="G668" s="43">
        <v>0</v>
      </c>
      <c r="H668" s="47">
        <v>0</v>
      </c>
      <c r="I668">
        <v>0</v>
      </c>
      <c r="J668">
        <v>0</v>
      </c>
      <c r="K668" s="48">
        <v>0</v>
      </c>
      <c r="P668">
        <v>0</v>
      </c>
      <c r="Q668">
        <v>0</v>
      </c>
      <c r="R668">
        <v>0</v>
      </c>
      <c r="S668">
        <v>0</v>
      </c>
      <c r="T668">
        <v>0</v>
      </c>
      <c r="U668">
        <v>0</v>
      </c>
      <c r="V668">
        <v>0</v>
      </c>
      <c r="W668">
        <v>0</v>
      </c>
      <c r="Y668" s="48">
        <f t="shared" si="10"/>
        <v>365</v>
      </c>
    </row>
    <row r="669" spans="1:25">
      <c r="A669">
        <v>0</v>
      </c>
      <c r="B669" s="43" t="s">
        <v>269</v>
      </c>
      <c r="C669" s="43" t="s">
        <v>229</v>
      </c>
      <c r="D669" s="43" t="s">
        <v>1725</v>
      </c>
      <c r="E669" s="43">
        <v>0</v>
      </c>
      <c r="F669" s="43">
        <v>0</v>
      </c>
      <c r="G669" s="43">
        <v>0</v>
      </c>
      <c r="H669" s="47">
        <v>0</v>
      </c>
      <c r="I669">
        <v>0</v>
      </c>
      <c r="J669">
        <v>0</v>
      </c>
      <c r="K669" s="48">
        <v>0</v>
      </c>
      <c r="P669">
        <v>0</v>
      </c>
      <c r="Q669">
        <v>0</v>
      </c>
      <c r="R669">
        <v>0</v>
      </c>
      <c r="S669">
        <v>0</v>
      </c>
      <c r="T669">
        <v>0</v>
      </c>
      <c r="U669">
        <v>0</v>
      </c>
      <c r="V669">
        <v>0</v>
      </c>
      <c r="W669">
        <v>0</v>
      </c>
      <c r="Y669" s="48">
        <f t="shared" si="10"/>
        <v>365</v>
      </c>
    </row>
    <row r="670" spans="1:25">
      <c r="A670">
        <v>1</v>
      </c>
      <c r="B670" s="43" t="s">
        <v>269</v>
      </c>
      <c r="C670" s="43" t="s">
        <v>229</v>
      </c>
      <c r="D670" s="43">
        <v>0</v>
      </c>
      <c r="E670" s="43">
        <v>0</v>
      </c>
      <c r="F670" s="43">
        <v>0</v>
      </c>
      <c r="G670" s="43">
        <v>0</v>
      </c>
      <c r="H670" s="47">
        <v>0</v>
      </c>
      <c r="I670">
        <v>0</v>
      </c>
      <c r="J670">
        <v>0</v>
      </c>
      <c r="K670" s="48">
        <v>0</v>
      </c>
      <c r="P670">
        <v>0</v>
      </c>
      <c r="Q670">
        <v>0</v>
      </c>
      <c r="R670">
        <v>0</v>
      </c>
      <c r="S670">
        <v>0</v>
      </c>
      <c r="T670">
        <v>0</v>
      </c>
      <c r="U670">
        <v>0</v>
      </c>
      <c r="V670">
        <v>0</v>
      </c>
      <c r="W670">
        <v>0</v>
      </c>
      <c r="Y670" s="48">
        <f t="shared" si="10"/>
        <v>365</v>
      </c>
    </row>
    <row r="671" spans="1:25">
      <c r="A671">
        <v>0</v>
      </c>
      <c r="B671" s="43" t="s">
        <v>271</v>
      </c>
      <c r="C671" s="43" t="s">
        <v>229</v>
      </c>
      <c r="D671" s="43" t="s">
        <v>1769</v>
      </c>
      <c r="E671" s="43">
        <v>43344</v>
      </c>
      <c r="F671" s="43">
        <v>0</v>
      </c>
      <c r="G671" s="43">
        <v>229496686.99999994</v>
      </c>
      <c r="H671" s="47">
        <v>42950</v>
      </c>
      <c r="I671" t="s">
        <v>1970</v>
      </c>
      <c r="J671" t="s">
        <v>1971</v>
      </c>
      <c r="K671" s="48">
        <v>42950</v>
      </c>
      <c r="L671" t="s">
        <v>1770</v>
      </c>
      <c r="P671">
        <v>2486.7738579585998</v>
      </c>
      <c r="Q671">
        <v>139358806.99999994</v>
      </c>
      <c r="R671">
        <v>1404.5</v>
      </c>
      <c r="S671">
        <v>0</v>
      </c>
      <c r="T671">
        <v>0</v>
      </c>
      <c r="U671">
        <v>48211100</v>
      </c>
      <c r="V671">
        <v>41476516</v>
      </c>
      <c r="W671">
        <v>229046422.99999994</v>
      </c>
      <c r="Y671" s="48">
        <f t="shared" si="10"/>
        <v>43315</v>
      </c>
    </row>
    <row r="672" spans="1:25">
      <c r="A672">
        <v>0</v>
      </c>
      <c r="B672" s="43" t="s">
        <v>367</v>
      </c>
      <c r="C672" s="43" t="s">
        <v>229</v>
      </c>
      <c r="D672" s="43" t="s">
        <v>1771</v>
      </c>
      <c r="E672" s="43">
        <v>43813</v>
      </c>
      <c r="F672" s="43">
        <v>0</v>
      </c>
      <c r="G672" s="43">
        <v>0</v>
      </c>
      <c r="H672" s="47">
        <v>43417</v>
      </c>
      <c r="I672" t="s">
        <v>1970</v>
      </c>
      <c r="J672" t="s">
        <v>1971</v>
      </c>
      <c r="K672" s="48">
        <v>43417</v>
      </c>
      <c r="L672" t="s">
        <v>1772</v>
      </c>
      <c r="P672">
        <v>4296.17471055028</v>
      </c>
      <c r="Q672">
        <v>198148170</v>
      </c>
      <c r="R672">
        <v>0</v>
      </c>
      <c r="S672">
        <v>0</v>
      </c>
      <c r="T672">
        <v>0</v>
      </c>
      <c r="U672">
        <v>182744991</v>
      </c>
      <c r="V672">
        <v>7629088</v>
      </c>
      <c r="W672">
        <v>388522249</v>
      </c>
      <c r="Y672" s="48">
        <f t="shared" si="10"/>
        <v>43782</v>
      </c>
    </row>
    <row r="673" spans="1:25">
      <c r="A673">
        <v>0</v>
      </c>
      <c r="B673" s="43" t="s">
        <v>390</v>
      </c>
      <c r="C673" s="43" t="s">
        <v>229</v>
      </c>
      <c r="D673" s="43" t="s">
        <v>1773</v>
      </c>
      <c r="E673" s="43">
        <v>43765</v>
      </c>
      <c r="F673" s="43">
        <v>0</v>
      </c>
      <c r="G673" s="43">
        <v>188602000.99999982</v>
      </c>
      <c r="H673" s="47">
        <v>43370</v>
      </c>
      <c r="I673" t="s">
        <v>1970</v>
      </c>
      <c r="J673" t="s">
        <v>1971</v>
      </c>
      <c r="K673" s="48">
        <v>43370</v>
      </c>
      <c r="L673" t="s">
        <v>1774</v>
      </c>
      <c r="P673">
        <v>4344.8860972972898</v>
      </c>
      <c r="Q673">
        <v>100475490.99999982</v>
      </c>
      <c r="R673">
        <v>0</v>
      </c>
      <c r="S673">
        <v>0</v>
      </c>
      <c r="T673">
        <v>0</v>
      </c>
      <c r="U673">
        <v>81367610</v>
      </c>
      <c r="V673">
        <v>6425032</v>
      </c>
      <c r="W673">
        <v>188268132.99999982</v>
      </c>
      <c r="Y673" s="48">
        <f t="shared" si="10"/>
        <v>43735</v>
      </c>
    </row>
    <row r="674" spans="1:25">
      <c r="A674">
        <v>0</v>
      </c>
      <c r="B674" s="43" t="s">
        <v>372</v>
      </c>
      <c r="C674" s="43" t="s">
        <v>229</v>
      </c>
      <c r="D674" s="43" t="s">
        <v>1773</v>
      </c>
      <c r="E674" s="43">
        <v>43768</v>
      </c>
      <c r="F674" s="43">
        <v>0</v>
      </c>
      <c r="G674" s="43">
        <v>1371114926.9999993</v>
      </c>
      <c r="H674" s="47">
        <v>43370</v>
      </c>
      <c r="I674" t="s">
        <v>1970</v>
      </c>
      <c r="J674" t="s">
        <v>1971</v>
      </c>
      <c r="K674" s="48">
        <v>43370</v>
      </c>
      <c r="L674" t="s">
        <v>1775</v>
      </c>
      <c r="P674">
        <v>4551.2037952164401</v>
      </c>
      <c r="Q674">
        <v>506539879.99999934</v>
      </c>
      <c r="R674">
        <v>0</v>
      </c>
      <c r="S674">
        <v>0</v>
      </c>
      <c r="T674">
        <v>327627720</v>
      </c>
      <c r="U674">
        <v>359693650</v>
      </c>
      <c r="V674">
        <v>174659275</v>
      </c>
      <c r="W674">
        <v>1368520524.9999993</v>
      </c>
      <c r="Y674" s="48">
        <f t="shared" si="10"/>
        <v>43735</v>
      </c>
    </row>
    <row r="675" spans="1:25">
      <c r="A675">
        <v>0</v>
      </c>
      <c r="B675" s="43" t="s">
        <v>389</v>
      </c>
      <c r="C675" s="43" t="s">
        <v>229</v>
      </c>
      <c r="D675" s="43" t="s">
        <v>1776</v>
      </c>
      <c r="E675" s="43">
        <v>43841</v>
      </c>
      <c r="F675" s="43">
        <v>0</v>
      </c>
      <c r="G675" s="43">
        <v>13113238.5</v>
      </c>
      <c r="H675" s="47">
        <v>43407</v>
      </c>
      <c r="I675" t="s">
        <v>1970</v>
      </c>
      <c r="J675" t="s">
        <v>1971</v>
      </c>
      <c r="K675" s="48">
        <v>43407</v>
      </c>
      <c r="L675" t="s">
        <v>1777</v>
      </c>
      <c r="P675">
        <v>1430</v>
      </c>
      <c r="Q675">
        <v>45688.5</v>
      </c>
      <c r="R675">
        <v>0</v>
      </c>
      <c r="S675">
        <v>0</v>
      </c>
      <c r="T675">
        <v>0</v>
      </c>
      <c r="U675">
        <v>0</v>
      </c>
      <c r="V675">
        <v>13067550</v>
      </c>
      <c r="W675">
        <v>13113238.5</v>
      </c>
      <c r="Y675" s="48">
        <f t="shared" si="10"/>
        <v>43772</v>
      </c>
    </row>
    <row r="676" spans="1:25">
      <c r="A676">
        <v>0</v>
      </c>
      <c r="B676" s="43" t="s">
        <v>341</v>
      </c>
      <c r="C676" s="43" t="s">
        <v>229</v>
      </c>
      <c r="D676" s="43" t="s">
        <v>1778</v>
      </c>
      <c r="E676" s="43">
        <v>44222</v>
      </c>
      <c r="F676" s="43">
        <v>0</v>
      </c>
      <c r="G676" s="43">
        <v>0</v>
      </c>
      <c r="H676" s="47">
        <v>43748</v>
      </c>
      <c r="I676" t="s">
        <v>1970</v>
      </c>
      <c r="J676" t="s">
        <v>1971</v>
      </c>
      <c r="K676" s="48">
        <v>43748</v>
      </c>
      <c r="L676">
        <v>55639050</v>
      </c>
      <c r="P676">
        <v>1800</v>
      </c>
      <c r="Q676">
        <v>112050</v>
      </c>
      <c r="R676">
        <v>0</v>
      </c>
      <c r="S676">
        <v>0</v>
      </c>
      <c r="T676">
        <v>0</v>
      </c>
      <c r="U676">
        <v>0</v>
      </c>
      <c r="V676">
        <v>55527000</v>
      </c>
      <c r="W676">
        <v>55639050</v>
      </c>
      <c r="Y676" s="48">
        <f t="shared" si="10"/>
        <v>44113</v>
      </c>
    </row>
    <row r="677" spans="1:25">
      <c r="A677">
        <v>0</v>
      </c>
      <c r="B677" s="43" t="s">
        <v>342</v>
      </c>
      <c r="C677" s="43" t="s">
        <v>229</v>
      </c>
      <c r="D677" s="43" t="s">
        <v>1779</v>
      </c>
      <c r="E677" s="43">
        <v>0</v>
      </c>
      <c r="F677" s="43">
        <v>0</v>
      </c>
      <c r="G677" s="43">
        <v>0</v>
      </c>
      <c r="H677" s="47">
        <v>0</v>
      </c>
      <c r="I677">
        <v>0</v>
      </c>
      <c r="J677">
        <v>0</v>
      </c>
      <c r="K677" s="48">
        <v>0</v>
      </c>
      <c r="P677">
        <v>0</v>
      </c>
      <c r="Q677">
        <v>0</v>
      </c>
      <c r="R677">
        <v>0</v>
      </c>
      <c r="S677">
        <v>0</v>
      </c>
      <c r="T677">
        <v>0</v>
      </c>
      <c r="U677">
        <v>0</v>
      </c>
      <c r="V677">
        <v>0</v>
      </c>
      <c r="W677">
        <v>0</v>
      </c>
      <c r="Y677" s="48">
        <f t="shared" si="10"/>
        <v>365</v>
      </c>
    </row>
    <row r="678" spans="1:25">
      <c r="A678">
        <v>0</v>
      </c>
      <c r="B678" s="43" t="s">
        <v>350</v>
      </c>
      <c r="C678" s="43" t="s">
        <v>229</v>
      </c>
      <c r="D678" s="43" t="s">
        <v>1780</v>
      </c>
      <c r="E678" s="43">
        <v>0</v>
      </c>
      <c r="F678" s="43">
        <v>0</v>
      </c>
      <c r="G678" s="43">
        <v>0</v>
      </c>
      <c r="H678" s="47">
        <v>0</v>
      </c>
      <c r="I678">
        <v>0</v>
      </c>
      <c r="J678">
        <v>0</v>
      </c>
      <c r="K678" s="48">
        <v>0</v>
      </c>
      <c r="P678">
        <v>0</v>
      </c>
      <c r="Q678">
        <v>0</v>
      </c>
      <c r="R678">
        <v>0</v>
      </c>
      <c r="S678">
        <v>0</v>
      </c>
      <c r="T678">
        <v>0</v>
      </c>
      <c r="U678">
        <v>0</v>
      </c>
      <c r="V678">
        <v>0</v>
      </c>
      <c r="W678">
        <v>0</v>
      </c>
      <c r="Y678" s="48">
        <f t="shared" si="10"/>
        <v>365</v>
      </c>
    </row>
    <row r="679" spans="1:25">
      <c r="A679">
        <v>0</v>
      </c>
      <c r="B679" s="43" t="s">
        <v>351</v>
      </c>
      <c r="C679" s="43" t="s">
        <v>229</v>
      </c>
      <c r="D679" s="43" t="s">
        <v>1781</v>
      </c>
      <c r="E679" s="43" t="s">
        <v>1783</v>
      </c>
      <c r="F679" s="43">
        <v>0</v>
      </c>
      <c r="G679" s="43">
        <v>2509059416</v>
      </c>
      <c r="H679" s="47" t="s">
        <v>1782</v>
      </c>
      <c r="I679" t="s">
        <v>1970</v>
      </c>
      <c r="J679" t="s">
        <v>1986</v>
      </c>
      <c r="K679" s="48" t="s">
        <v>1782</v>
      </c>
      <c r="L679" t="s">
        <v>1784</v>
      </c>
      <c r="P679">
        <v>1800</v>
      </c>
      <c r="Q679">
        <v>24643800</v>
      </c>
      <c r="R679">
        <v>5340</v>
      </c>
      <c r="S679">
        <v>176737980</v>
      </c>
      <c r="T679">
        <v>2128446486</v>
      </c>
      <c r="U679">
        <v>83036009</v>
      </c>
      <c r="V679">
        <v>96195141</v>
      </c>
      <c r="W679">
        <v>2509059416</v>
      </c>
      <c r="Y679" s="48">
        <f t="shared" si="10"/>
        <v>44002</v>
      </c>
    </row>
    <row r="680" spans="1:25">
      <c r="A680">
        <v>1</v>
      </c>
      <c r="B680" s="43" t="s">
        <v>351</v>
      </c>
      <c r="C680" s="43" t="s">
        <v>229</v>
      </c>
      <c r="D680" s="43">
        <v>0</v>
      </c>
      <c r="E680" s="43">
        <v>0</v>
      </c>
      <c r="F680" s="43">
        <v>0</v>
      </c>
      <c r="G680" s="43">
        <v>0</v>
      </c>
      <c r="H680" s="47">
        <v>0</v>
      </c>
      <c r="I680">
        <v>0</v>
      </c>
      <c r="J680">
        <v>0</v>
      </c>
      <c r="K680" s="48">
        <v>0</v>
      </c>
      <c r="P680">
        <v>0</v>
      </c>
      <c r="Q680">
        <v>0</v>
      </c>
      <c r="R680">
        <v>0</v>
      </c>
      <c r="S680">
        <v>0</v>
      </c>
      <c r="T680">
        <v>0</v>
      </c>
      <c r="U680">
        <v>0</v>
      </c>
      <c r="V680">
        <v>0</v>
      </c>
      <c r="W680">
        <v>0</v>
      </c>
      <c r="Y680" s="48">
        <f t="shared" si="10"/>
        <v>365</v>
      </c>
    </row>
    <row r="681" spans="1:25">
      <c r="A681">
        <v>0</v>
      </c>
      <c r="B681" s="43" t="s">
        <v>354</v>
      </c>
      <c r="C681" s="43" t="s">
        <v>229</v>
      </c>
      <c r="D681" s="43" t="s">
        <v>1785</v>
      </c>
      <c r="E681" s="43">
        <v>44106</v>
      </c>
      <c r="F681" s="43">
        <v>0</v>
      </c>
      <c r="G681" s="43">
        <v>341039411</v>
      </c>
      <c r="H681" s="47">
        <v>43642</v>
      </c>
      <c r="I681" t="s">
        <v>1970</v>
      </c>
      <c r="J681" t="s">
        <v>1986</v>
      </c>
      <c r="K681" s="48">
        <v>43642</v>
      </c>
      <c r="L681" t="s">
        <v>1786</v>
      </c>
      <c r="P681">
        <v>1800</v>
      </c>
      <c r="Q681">
        <v>3780000</v>
      </c>
      <c r="R681">
        <v>0</v>
      </c>
      <c r="S681">
        <v>0</v>
      </c>
      <c r="T681">
        <v>304412225</v>
      </c>
      <c r="U681">
        <v>5807411</v>
      </c>
      <c r="V681">
        <v>22239775</v>
      </c>
      <c r="W681">
        <v>336239411</v>
      </c>
      <c r="Y681" s="48">
        <f t="shared" si="10"/>
        <v>44007</v>
      </c>
    </row>
    <row r="682" spans="1:25">
      <c r="A682">
        <v>0</v>
      </c>
      <c r="B682" s="43" t="s">
        <v>279</v>
      </c>
      <c r="C682" s="43" t="s">
        <v>229</v>
      </c>
      <c r="D682" s="43" t="s">
        <v>1787</v>
      </c>
      <c r="E682" s="43">
        <v>43800</v>
      </c>
      <c r="F682" s="43">
        <v>0</v>
      </c>
      <c r="G682" s="43">
        <v>391539519.9999994</v>
      </c>
      <c r="H682" s="47">
        <v>43431</v>
      </c>
      <c r="I682" t="s">
        <v>1970</v>
      </c>
      <c r="J682" t="s">
        <v>1971</v>
      </c>
      <c r="K682" s="48">
        <v>43431</v>
      </c>
      <c r="L682" t="s">
        <v>1788</v>
      </c>
      <c r="P682">
        <v>4989.9436030381503</v>
      </c>
      <c r="Q682">
        <v>329141669.9999994</v>
      </c>
      <c r="R682">
        <v>0</v>
      </c>
      <c r="S682">
        <v>0</v>
      </c>
      <c r="T682">
        <v>0</v>
      </c>
      <c r="U682">
        <v>62397850</v>
      </c>
      <c r="V682">
        <v>0</v>
      </c>
      <c r="W682">
        <v>391539519.9999994</v>
      </c>
      <c r="Y682" s="48">
        <f t="shared" si="10"/>
        <v>43796</v>
      </c>
    </row>
    <row r="683" spans="1:25">
      <c r="A683">
        <v>0</v>
      </c>
      <c r="B683" s="43" t="s">
        <v>281</v>
      </c>
      <c r="C683" s="43" t="s">
        <v>229</v>
      </c>
      <c r="D683" s="43" t="s">
        <v>1780</v>
      </c>
      <c r="E683" s="43">
        <v>0</v>
      </c>
      <c r="F683" s="43">
        <v>0</v>
      </c>
      <c r="G683" s="43">
        <v>0</v>
      </c>
      <c r="H683" s="47">
        <v>0</v>
      </c>
      <c r="I683">
        <v>0</v>
      </c>
      <c r="J683">
        <v>0</v>
      </c>
      <c r="K683" s="48">
        <v>0</v>
      </c>
      <c r="P683">
        <v>0</v>
      </c>
      <c r="Q683">
        <v>0</v>
      </c>
      <c r="R683">
        <v>0</v>
      </c>
      <c r="S683">
        <v>0</v>
      </c>
      <c r="T683">
        <v>0</v>
      </c>
      <c r="U683">
        <v>0</v>
      </c>
      <c r="V683">
        <v>0</v>
      </c>
      <c r="W683">
        <v>0</v>
      </c>
      <c r="Y683" s="48">
        <f t="shared" si="10"/>
        <v>365</v>
      </c>
    </row>
    <row r="684" spans="1:25">
      <c r="A684">
        <v>0</v>
      </c>
      <c r="B684" s="43" t="s">
        <v>273</v>
      </c>
      <c r="C684" s="43" t="s">
        <v>229</v>
      </c>
      <c r="D684" s="43" t="s">
        <v>1789</v>
      </c>
      <c r="E684" s="43">
        <v>0</v>
      </c>
      <c r="F684" s="43">
        <v>0</v>
      </c>
      <c r="G684" s="43">
        <v>0</v>
      </c>
      <c r="H684" s="47">
        <v>0</v>
      </c>
      <c r="I684">
        <v>0</v>
      </c>
      <c r="J684">
        <v>0</v>
      </c>
      <c r="K684" s="48">
        <v>0</v>
      </c>
      <c r="P684">
        <v>0</v>
      </c>
      <c r="Q684">
        <v>0</v>
      </c>
      <c r="R684">
        <v>0</v>
      </c>
      <c r="S684">
        <v>0</v>
      </c>
      <c r="T684">
        <v>0</v>
      </c>
      <c r="U684">
        <v>0</v>
      </c>
      <c r="V684">
        <v>0</v>
      </c>
      <c r="W684">
        <v>0</v>
      </c>
      <c r="Y684" s="48">
        <f t="shared" si="10"/>
        <v>365</v>
      </c>
    </row>
    <row r="685" spans="1:25">
      <c r="A685">
        <v>0</v>
      </c>
      <c r="B685" s="43" t="s">
        <v>343</v>
      </c>
      <c r="C685" s="43" t="s">
        <v>229</v>
      </c>
      <c r="D685" s="43" t="s">
        <v>1790</v>
      </c>
      <c r="E685" s="43">
        <v>44210</v>
      </c>
      <c r="F685" s="43">
        <v>0</v>
      </c>
      <c r="G685" s="43">
        <v>0</v>
      </c>
      <c r="H685" s="47">
        <v>43748</v>
      </c>
      <c r="I685" t="s">
        <v>1970</v>
      </c>
      <c r="J685" t="s">
        <v>1971</v>
      </c>
      <c r="K685" s="48">
        <v>43748</v>
      </c>
      <c r="L685">
        <v>23805235</v>
      </c>
      <c r="P685">
        <v>7140</v>
      </c>
      <c r="Q685">
        <v>4583760</v>
      </c>
      <c r="R685">
        <v>0</v>
      </c>
      <c r="S685">
        <v>0</v>
      </c>
      <c r="T685">
        <v>0</v>
      </c>
      <c r="U685">
        <v>19221475</v>
      </c>
      <c r="V685">
        <v>0</v>
      </c>
      <c r="W685">
        <v>23805235</v>
      </c>
      <c r="Y685" s="48">
        <f t="shared" si="10"/>
        <v>44113</v>
      </c>
    </row>
    <row r="686" spans="1:25">
      <c r="A686">
        <v>0</v>
      </c>
      <c r="B686" s="43" t="s">
        <v>275</v>
      </c>
      <c r="C686" s="43" t="s">
        <v>229</v>
      </c>
      <c r="D686" s="43" t="s">
        <v>1791</v>
      </c>
      <c r="E686" s="43">
        <v>43358</v>
      </c>
      <c r="F686" s="43">
        <v>0</v>
      </c>
      <c r="G686" s="43">
        <v>0</v>
      </c>
      <c r="H686" s="47">
        <v>42988</v>
      </c>
      <c r="I686" t="s">
        <v>1970</v>
      </c>
      <c r="J686" t="s">
        <v>1971</v>
      </c>
      <c r="K686" s="48">
        <v>42988</v>
      </c>
      <c r="L686" t="s">
        <v>1792</v>
      </c>
      <c r="P686">
        <v>2636.7</v>
      </c>
      <c r="Q686">
        <v>2441584.1999999997</v>
      </c>
      <c r="R686">
        <v>1404.5</v>
      </c>
      <c r="S686">
        <v>3994398</v>
      </c>
      <c r="T686">
        <v>0</v>
      </c>
      <c r="U686">
        <v>3638760</v>
      </c>
      <c r="V686">
        <v>1700200</v>
      </c>
      <c r="W686">
        <v>11774942.199999999</v>
      </c>
      <c r="Y686" s="48">
        <f t="shared" si="10"/>
        <v>43353</v>
      </c>
    </row>
    <row r="687" spans="1:25">
      <c r="A687">
        <v>0</v>
      </c>
      <c r="B687" s="43" t="s">
        <v>1793</v>
      </c>
      <c r="C687" s="43" t="s">
        <v>229</v>
      </c>
      <c r="D687" s="43" t="s">
        <v>1794</v>
      </c>
      <c r="E687" s="43">
        <v>43344</v>
      </c>
      <c r="F687" s="43">
        <v>0</v>
      </c>
      <c r="G687" s="43">
        <v>508704531.99999994</v>
      </c>
      <c r="H687" s="47">
        <v>43162</v>
      </c>
      <c r="I687" t="s">
        <v>1970</v>
      </c>
      <c r="J687" t="s">
        <v>1971</v>
      </c>
      <c r="K687" s="48">
        <v>43162</v>
      </c>
      <c r="L687" t="s">
        <v>1795</v>
      </c>
      <c r="P687">
        <v>4288.5436567164097</v>
      </c>
      <c r="Q687">
        <v>9288985.5604477432</v>
      </c>
      <c r="R687">
        <v>4288.5436567164097</v>
      </c>
      <c r="S687">
        <v>13697608.439552212</v>
      </c>
      <c r="T687">
        <v>284264154</v>
      </c>
      <c r="U687">
        <v>19598930</v>
      </c>
      <c r="V687">
        <v>181854854</v>
      </c>
      <c r="W687">
        <v>508704531.99999994</v>
      </c>
      <c r="Y687" s="48">
        <f t="shared" si="10"/>
        <v>43527</v>
      </c>
    </row>
    <row r="688" spans="1:25">
      <c r="A688">
        <v>0</v>
      </c>
      <c r="B688" s="43" t="s">
        <v>277</v>
      </c>
      <c r="C688" s="43" t="s">
        <v>229</v>
      </c>
      <c r="D688" s="43" t="s">
        <v>1789</v>
      </c>
      <c r="E688" s="43">
        <v>43364</v>
      </c>
      <c r="F688" s="43">
        <v>0</v>
      </c>
      <c r="G688" s="43">
        <v>24198175.996289998</v>
      </c>
      <c r="H688" s="47">
        <v>42975</v>
      </c>
      <c r="I688" t="s">
        <v>1970</v>
      </c>
      <c r="J688" t="s">
        <v>1971</v>
      </c>
      <c r="K688" s="48">
        <v>42975</v>
      </c>
      <c r="L688">
        <v>24198176</v>
      </c>
      <c r="P688">
        <v>2109.8883700000001</v>
      </c>
      <c r="Q688">
        <v>13117175.99629</v>
      </c>
      <c r="R688">
        <v>0</v>
      </c>
      <c r="S688">
        <v>0</v>
      </c>
      <c r="T688">
        <v>0</v>
      </c>
      <c r="U688">
        <v>8689000</v>
      </c>
      <c r="V688">
        <v>2392000</v>
      </c>
      <c r="W688">
        <v>24198175.996289998</v>
      </c>
      <c r="Y688" s="48">
        <f t="shared" si="10"/>
        <v>43340</v>
      </c>
    </row>
    <row r="689" spans="1:25">
      <c r="A689">
        <v>1</v>
      </c>
      <c r="B689" s="43" t="s">
        <v>277</v>
      </c>
      <c r="C689" s="43" t="s">
        <v>229</v>
      </c>
      <c r="D689" s="43">
        <v>0</v>
      </c>
      <c r="E689" s="43">
        <v>0</v>
      </c>
      <c r="F689" s="43">
        <v>0</v>
      </c>
      <c r="G689" s="43">
        <v>0</v>
      </c>
      <c r="H689" s="47">
        <v>0</v>
      </c>
      <c r="I689">
        <v>0</v>
      </c>
      <c r="J689">
        <v>0</v>
      </c>
      <c r="K689" s="48">
        <v>0</v>
      </c>
      <c r="P689">
        <v>0</v>
      </c>
      <c r="Q689">
        <v>0</v>
      </c>
      <c r="R689">
        <v>0</v>
      </c>
      <c r="S689">
        <v>0</v>
      </c>
      <c r="T689">
        <v>0</v>
      </c>
      <c r="U689">
        <v>0</v>
      </c>
      <c r="V689">
        <v>0</v>
      </c>
      <c r="W689">
        <v>0</v>
      </c>
      <c r="Y689" s="48">
        <f t="shared" si="10"/>
        <v>365</v>
      </c>
    </row>
    <row r="690" spans="1:25">
      <c r="A690">
        <v>0</v>
      </c>
      <c r="B690" s="43" t="s">
        <v>282</v>
      </c>
      <c r="C690" s="43" t="s">
        <v>229</v>
      </c>
      <c r="D690" s="43" t="s">
        <v>1796</v>
      </c>
      <c r="E690" s="43">
        <v>0</v>
      </c>
      <c r="F690" s="43">
        <v>0</v>
      </c>
      <c r="G690" s="43">
        <v>0</v>
      </c>
      <c r="H690" s="47">
        <v>0</v>
      </c>
      <c r="I690">
        <v>0</v>
      </c>
      <c r="J690">
        <v>0</v>
      </c>
      <c r="K690" s="48">
        <v>0</v>
      </c>
      <c r="P690">
        <v>0</v>
      </c>
      <c r="Q690">
        <v>0</v>
      </c>
      <c r="R690">
        <v>0</v>
      </c>
      <c r="S690">
        <v>0</v>
      </c>
      <c r="T690">
        <v>0</v>
      </c>
      <c r="U690">
        <v>0</v>
      </c>
      <c r="V690">
        <v>0</v>
      </c>
      <c r="W690">
        <v>0</v>
      </c>
      <c r="Y690" s="48">
        <f t="shared" si="10"/>
        <v>365</v>
      </c>
    </row>
    <row r="691" spans="1:25">
      <c r="A691">
        <v>1</v>
      </c>
      <c r="B691" s="43" t="s">
        <v>282</v>
      </c>
      <c r="C691" s="43" t="s">
        <v>229</v>
      </c>
      <c r="D691" s="43">
        <v>0</v>
      </c>
      <c r="E691" s="43">
        <v>0</v>
      </c>
      <c r="F691" s="43">
        <v>0</v>
      </c>
      <c r="G691" s="43">
        <v>0</v>
      </c>
      <c r="H691" s="47">
        <v>0</v>
      </c>
      <c r="I691">
        <v>0</v>
      </c>
      <c r="J691">
        <v>0</v>
      </c>
      <c r="K691" s="48">
        <v>0</v>
      </c>
      <c r="P691">
        <v>0</v>
      </c>
      <c r="Q691">
        <v>0</v>
      </c>
      <c r="R691">
        <v>0</v>
      </c>
      <c r="S691">
        <v>0</v>
      </c>
      <c r="T691">
        <v>0</v>
      </c>
      <c r="U691">
        <v>0</v>
      </c>
      <c r="V691">
        <v>0</v>
      </c>
      <c r="W691">
        <v>0</v>
      </c>
      <c r="Y691" s="48">
        <f t="shared" si="10"/>
        <v>365</v>
      </c>
    </row>
    <row r="692" spans="1:25">
      <c r="A692">
        <v>0</v>
      </c>
      <c r="B692" s="43" t="s">
        <v>285</v>
      </c>
      <c r="C692" s="43" t="s">
        <v>229</v>
      </c>
      <c r="D692" s="43" t="s">
        <v>1789</v>
      </c>
      <c r="E692" s="43">
        <v>0</v>
      </c>
      <c r="F692" s="43">
        <v>0</v>
      </c>
      <c r="G692" s="43">
        <v>0</v>
      </c>
      <c r="H692" s="47">
        <v>0</v>
      </c>
      <c r="I692">
        <v>0</v>
      </c>
      <c r="J692">
        <v>0</v>
      </c>
      <c r="K692" s="48">
        <v>0</v>
      </c>
      <c r="P692">
        <v>0</v>
      </c>
      <c r="Q692">
        <v>0</v>
      </c>
      <c r="R692">
        <v>0</v>
      </c>
      <c r="S692">
        <v>0</v>
      </c>
      <c r="T692">
        <v>0</v>
      </c>
      <c r="U692">
        <v>0</v>
      </c>
      <c r="V692">
        <v>0</v>
      </c>
      <c r="W692">
        <v>0</v>
      </c>
      <c r="Y692" s="48">
        <f t="shared" si="10"/>
        <v>365</v>
      </c>
    </row>
    <row r="693" spans="1:25">
      <c r="A693">
        <v>0</v>
      </c>
      <c r="B693" s="43" t="s">
        <v>287</v>
      </c>
      <c r="C693" s="43" t="s">
        <v>229</v>
      </c>
      <c r="D693" s="43" t="s">
        <v>1797</v>
      </c>
      <c r="E693" s="43">
        <v>0</v>
      </c>
      <c r="F693" s="43">
        <v>0</v>
      </c>
      <c r="G693" s="43">
        <v>0</v>
      </c>
      <c r="H693" s="47">
        <v>0</v>
      </c>
      <c r="I693">
        <v>0</v>
      </c>
      <c r="J693">
        <v>0</v>
      </c>
      <c r="K693" s="48">
        <v>0</v>
      </c>
      <c r="P693">
        <v>0</v>
      </c>
      <c r="Q693">
        <v>0</v>
      </c>
      <c r="R693">
        <v>0</v>
      </c>
      <c r="S693">
        <v>0</v>
      </c>
      <c r="T693">
        <v>0</v>
      </c>
      <c r="U693">
        <v>0</v>
      </c>
      <c r="V693">
        <v>0</v>
      </c>
      <c r="W693">
        <v>0</v>
      </c>
      <c r="Y693" s="48">
        <f t="shared" si="10"/>
        <v>365</v>
      </c>
    </row>
    <row r="694" spans="1:25">
      <c r="A694">
        <v>0</v>
      </c>
      <c r="B694" s="43" t="s">
        <v>288</v>
      </c>
      <c r="C694" s="43" t="s">
        <v>229</v>
      </c>
      <c r="D694" s="43" t="s">
        <v>1798</v>
      </c>
      <c r="E694" s="43">
        <v>0</v>
      </c>
      <c r="F694" s="43">
        <v>0</v>
      </c>
      <c r="G694" s="43">
        <v>0</v>
      </c>
      <c r="H694" s="47">
        <v>0</v>
      </c>
      <c r="I694">
        <v>0</v>
      </c>
      <c r="J694">
        <v>0</v>
      </c>
      <c r="K694" s="48">
        <v>0</v>
      </c>
      <c r="P694">
        <v>0</v>
      </c>
      <c r="Q694">
        <v>0</v>
      </c>
      <c r="R694">
        <v>0</v>
      </c>
      <c r="S694">
        <v>0</v>
      </c>
      <c r="T694">
        <v>0</v>
      </c>
      <c r="U694">
        <v>0</v>
      </c>
      <c r="V694">
        <v>0</v>
      </c>
      <c r="W694">
        <v>0</v>
      </c>
      <c r="Y694" s="48">
        <f t="shared" si="10"/>
        <v>365</v>
      </c>
    </row>
    <row r="695" spans="1:25">
      <c r="A695">
        <v>0</v>
      </c>
      <c r="B695" s="43" t="s">
        <v>289</v>
      </c>
      <c r="C695" s="43" t="s">
        <v>229</v>
      </c>
      <c r="D695" s="43" t="s">
        <v>1799</v>
      </c>
      <c r="E695" s="43">
        <v>0</v>
      </c>
      <c r="F695" s="43">
        <v>0</v>
      </c>
      <c r="G695" s="43">
        <v>0</v>
      </c>
      <c r="H695" s="47">
        <v>0</v>
      </c>
      <c r="I695">
        <v>0</v>
      </c>
      <c r="J695">
        <v>0</v>
      </c>
      <c r="K695" s="48">
        <v>0</v>
      </c>
      <c r="P695">
        <v>0</v>
      </c>
      <c r="Q695">
        <v>0</v>
      </c>
      <c r="R695">
        <v>0</v>
      </c>
      <c r="S695">
        <v>0</v>
      </c>
      <c r="T695">
        <v>0</v>
      </c>
      <c r="U695">
        <v>0</v>
      </c>
      <c r="V695">
        <v>0</v>
      </c>
      <c r="W695">
        <v>0</v>
      </c>
      <c r="Y695" s="48">
        <f t="shared" si="10"/>
        <v>365</v>
      </c>
    </row>
    <row r="696" spans="1:25">
      <c r="A696">
        <v>0</v>
      </c>
      <c r="B696" s="43" t="s">
        <v>290</v>
      </c>
      <c r="C696" s="43" t="s">
        <v>229</v>
      </c>
      <c r="D696" s="43" t="s">
        <v>1769</v>
      </c>
      <c r="E696" s="43">
        <v>0</v>
      </c>
      <c r="F696" s="43">
        <v>0</v>
      </c>
      <c r="G696" s="43">
        <v>0</v>
      </c>
      <c r="H696" s="47">
        <v>0</v>
      </c>
      <c r="I696">
        <v>0</v>
      </c>
      <c r="J696">
        <v>0</v>
      </c>
      <c r="K696" s="48">
        <v>0</v>
      </c>
      <c r="P696">
        <v>0</v>
      </c>
      <c r="Q696">
        <v>0</v>
      </c>
      <c r="R696">
        <v>0</v>
      </c>
      <c r="S696">
        <v>0</v>
      </c>
      <c r="T696">
        <v>0</v>
      </c>
      <c r="U696">
        <v>0</v>
      </c>
      <c r="V696">
        <v>0</v>
      </c>
      <c r="W696">
        <v>0</v>
      </c>
      <c r="Y696" s="48">
        <f t="shared" si="10"/>
        <v>365</v>
      </c>
    </row>
    <row r="697" spans="1:25">
      <c r="A697">
        <v>0</v>
      </c>
      <c r="B697" s="43" t="s">
        <v>292</v>
      </c>
      <c r="C697" s="43" t="s">
        <v>229</v>
      </c>
      <c r="D697" s="43" t="s">
        <v>1800</v>
      </c>
      <c r="E697" s="43">
        <v>0</v>
      </c>
      <c r="F697" s="43">
        <v>0</v>
      </c>
      <c r="G697" s="43">
        <v>0</v>
      </c>
      <c r="H697" s="47">
        <v>0</v>
      </c>
      <c r="I697">
        <v>0</v>
      </c>
      <c r="J697">
        <v>0</v>
      </c>
      <c r="K697" s="48">
        <v>0</v>
      </c>
      <c r="P697">
        <v>0</v>
      </c>
      <c r="Q697">
        <v>0</v>
      </c>
      <c r="R697">
        <v>0</v>
      </c>
      <c r="S697">
        <v>0</v>
      </c>
      <c r="T697">
        <v>0</v>
      </c>
      <c r="U697">
        <v>0</v>
      </c>
      <c r="V697">
        <v>0</v>
      </c>
      <c r="W697">
        <v>0</v>
      </c>
      <c r="Y697" s="48">
        <f t="shared" si="10"/>
        <v>365</v>
      </c>
    </row>
    <row r="698" spans="1:25">
      <c r="A698">
        <v>0</v>
      </c>
      <c r="B698" s="43" t="s">
        <v>293</v>
      </c>
      <c r="C698" s="43" t="s">
        <v>229</v>
      </c>
      <c r="D698" s="43" t="s">
        <v>1801</v>
      </c>
      <c r="E698" s="43">
        <v>0</v>
      </c>
      <c r="F698" s="43">
        <v>0</v>
      </c>
      <c r="G698" s="43">
        <v>0</v>
      </c>
      <c r="H698" s="47">
        <v>0</v>
      </c>
      <c r="I698">
        <v>0</v>
      </c>
      <c r="J698">
        <v>0</v>
      </c>
      <c r="K698" s="48">
        <v>0</v>
      </c>
      <c r="P698">
        <v>0</v>
      </c>
      <c r="Q698">
        <v>0</v>
      </c>
      <c r="R698">
        <v>0</v>
      </c>
      <c r="S698">
        <v>0</v>
      </c>
      <c r="T698">
        <v>0</v>
      </c>
      <c r="U698">
        <v>0</v>
      </c>
      <c r="V698">
        <v>0</v>
      </c>
      <c r="W698">
        <v>0</v>
      </c>
      <c r="Y698" s="48">
        <f t="shared" si="10"/>
        <v>365</v>
      </c>
    </row>
    <row r="699" spans="1:25">
      <c r="A699">
        <v>0</v>
      </c>
      <c r="B699" s="43" t="s">
        <v>294</v>
      </c>
      <c r="C699" s="43" t="s">
        <v>229</v>
      </c>
      <c r="D699" s="43" t="s">
        <v>1802</v>
      </c>
      <c r="E699" s="43">
        <v>0</v>
      </c>
      <c r="F699" s="43">
        <v>0</v>
      </c>
      <c r="G699" s="43">
        <v>0</v>
      </c>
      <c r="H699" s="47">
        <v>0</v>
      </c>
      <c r="I699">
        <v>0</v>
      </c>
      <c r="J699">
        <v>0</v>
      </c>
      <c r="K699" s="48">
        <v>0</v>
      </c>
      <c r="P699">
        <v>0</v>
      </c>
      <c r="Q699">
        <v>0</v>
      </c>
      <c r="R699">
        <v>0</v>
      </c>
      <c r="S699">
        <v>0</v>
      </c>
      <c r="T699">
        <v>0</v>
      </c>
      <c r="U699">
        <v>0</v>
      </c>
      <c r="V699">
        <v>0</v>
      </c>
      <c r="W699">
        <v>0</v>
      </c>
      <c r="Y699" s="48">
        <f t="shared" si="10"/>
        <v>365</v>
      </c>
    </row>
    <row r="700" spans="1:25">
      <c r="A700">
        <v>1</v>
      </c>
      <c r="B700" s="43" t="s">
        <v>294</v>
      </c>
      <c r="C700" s="43" t="s">
        <v>229</v>
      </c>
      <c r="D700" s="43">
        <v>0</v>
      </c>
      <c r="E700" s="43">
        <v>0</v>
      </c>
      <c r="F700" s="43">
        <v>0</v>
      </c>
      <c r="G700" s="43">
        <v>0</v>
      </c>
      <c r="H700" s="47">
        <v>0</v>
      </c>
      <c r="I700">
        <v>0</v>
      </c>
      <c r="J700">
        <v>0</v>
      </c>
      <c r="K700" s="48">
        <v>0</v>
      </c>
      <c r="P700">
        <v>0</v>
      </c>
      <c r="Q700">
        <v>0</v>
      </c>
      <c r="R700">
        <v>0</v>
      </c>
      <c r="S700">
        <v>0</v>
      </c>
      <c r="T700">
        <v>0</v>
      </c>
      <c r="U700">
        <v>0</v>
      </c>
      <c r="V700">
        <v>0</v>
      </c>
      <c r="W700">
        <v>0</v>
      </c>
      <c r="Y700" s="48">
        <f t="shared" si="10"/>
        <v>365</v>
      </c>
    </row>
    <row r="701" spans="1:25">
      <c r="A701">
        <v>0</v>
      </c>
      <c r="B701" s="43" t="s">
        <v>295</v>
      </c>
      <c r="C701" s="43" t="s">
        <v>229</v>
      </c>
      <c r="D701" s="43" t="s">
        <v>1803</v>
      </c>
      <c r="E701" s="43">
        <v>43364</v>
      </c>
      <c r="F701" s="43">
        <v>0</v>
      </c>
      <c r="G701" s="43">
        <v>50750060.999999963</v>
      </c>
      <c r="H701" s="47">
        <v>42975</v>
      </c>
      <c r="I701" t="s">
        <v>1970</v>
      </c>
      <c r="J701" t="s">
        <v>1971</v>
      </c>
      <c r="K701" s="48">
        <v>42975</v>
      </c>
      <c r="L701" t="s">
        <v>2003</v>
      </c>
      <c r="P701">
        <v>2618.16224071119</v>
      </c>
      <c r="Q701">
        <v>45943510.999999963</v>
      </c>
      <c r="R701">
        <v>0</v>
      </c>
      <c r="S701">
        <v>0</v>
      </c>
      <c r="T701">
        <v>0</v>
      </c>
      <c r="U701">
        <v>4706350</v>
      </c>
      <c r="V701">
        <v>100200</v>
      </c>
      <c r="W701">
        <v>50750060.999999963</v>
      </c>
      <c r="Y701" s="48">
        <f t="shared" si="10"/>
        <v>43340</v>
      </c>
    </row>
    <row r="702" spans="1:25">
      <c r="A702">
        <v>1</v>
      </c>
      <c r="B702" s="43" t="s">
        <v>295</v>
      </c>
      <c r="C702" s="43" t="s">
        <v>229</v>
      </c>
      <c r="D702" s="43">
        <v>0</v>
      </c>
      <c r="E702" s="43">
        <v>0</v>
      </c>
      <c r="F702" s="43">
        <v>0</v>
      </c>
      <c r="G702" s="43">
        <v>0</v>
      </c>
      <c r="H702" s="47">
        <v>0</v>
      </c>
      <c r="I702">
        <v>0</v>
      </c>
      <c r="J702">
        <v>0</v>
      </c>
      <c r="K702" s="48">
        <v>0</v>
      </c>
      <c r="P702">
        <v>0</v>
      </c>
      <c r="Q702">
        <v>0</v>
      </c>
      <c r="R702">
        <v>0</v>
      </c>
      <c r="S702">
        <v>0</v>
      </c>
      <c r="T702">
        <v>0</v>
      </c>
      <c r="U702">
        <v>0</v>
      </c>
      <c r="V702">
        <v>0</v>
      </c>
      <c r="W702">
        <v>0</v>
      </c>
      <c r="Y702" s="48">
        <f t="shared" si="10"/>
        <v>365</v>
      </c>
    </row>
    <row r="703" spans="1:25">
      <c r="A703">
        <v>0</v>
      </c>
      <c r="B703" s="43" t="s">
        <v>297</v>
      </c>
      <c r="C703" s="43" t="s">
        <v>229</v>
      </c>
      <c r="D703" s="43" t="s">
        <v>1804</v>
      </c>
      <c r="E703" s="43">
        <v>0</v>
      </c>
      <c r="F703" s="43">
        <v>0</v>
      </c>
      <c r="G703" s="43">
        <v>0</v>
      </c>
      <c r="H703" s="47">
        <v>0</v>
      </c>
      <c r="I703">
        <v>0</v>
      </c>
      <c r="J703">
        <v>0</v>
      </c>
      <c r="K703" s="48">
        <v>0</v>
      </c>
      <c r="P703">
        <v>0</v>
      </c>
      <c r="Q703">
        <v>0</v>
      </c>
      <c r="R703">
        <v>0</v>
      </c>
      <c r="S703">
        <v>0</v>
      </c>
      <c r="T703">
        <v>0</v>
      </c>
      <c r="U703">
        <v>0</v>
      </c>
      <c r="V703">
        <v>0</v>
      </c>
      <c r="W703">
        <v>0</v>
      </c>
      <c r="Y703" s="48">
        <f t="shared" si="10"/>
        <v>365</v>
      </c>
    </row>
    <row r="704" spans="1:25">
      <c r="A704">
        <v>0</v>
      </c>
      <c r="B704" s="43" t="s">
        <v>298</v>
      </c>
      <c r="C704" s="43" t="s">
        <v>229</v>
      </c>
      <c r="D704" s="43" t="s">
        <v>1804</v>
      </c>
      <c r="E704" s="43">
        <v>43364</v>
      </c>
      <c r="F704" s="43">
        <v>0</v>
      </c>
      <c r="G704" s="43">
        <v>85341691</v>
      </c>
      <c r="H704" s="47">
        <v>42975</v>
      </c>
      <c r="I704" t="s">
        <v>1970</v>
      </c>
      <c r="J704" t="s">
        <v>1971</v>
      </c>
      <c r="K704" s="48">
        <v>42975</v>
      </c>
      <c r="L704" t="s">
        <v>1805</v>
      </c>
      <c r="P704">
        <v>2579.5741979993099</v>
      </c>
      <c r="Q704">
        <v>37390928</v>
      </c>
      <c r="R704">
        <v>0</v>
      </c>
      <c r="S704">
        <v>0</v>
      </c>
      <c r="T704">
        <v>0</v>
      </c>
      <c r="U704">
        <v>22421260</v>
      </c>
      <c r="V704">
        <v>25529503</v>
      </c>
      <c r="W704">
        <v>85341691</v>
      </c>
      <c r="Y704" s="48">
        <f t="shared" si="10"/>
        <v>43340</v>
      </c>
    </row>
    <row r="705" spans="1:25">
      <c r="A705">
        <v>1</v>
      </c>
      <c r="B705" s="43" t="s">
        <v>298</v>
      </c>
      <c r="C705" s="43" t="s">
        <v>229</v>
      </c>
      <c r="D705" s="43">
        <v>0</v>
      </c>
      <c r="E705" s="43">
        <v>0</v>
      </c>
      <c r="F705" s="43">
        <v>0</v>
      </c>
      <c r="G705" s="43">
        <v>0</v>
      </c>
      <c r="H705" s="47">
        <v>0</v>
      </c>
      <c r="I705">
        <v>0</v>
      </c>
      <c r="J705">
        <v>0</v>
      </c>
      <c r="K705" s="48">
        <v>0</v>
      </c>
      <c r="P705">
        <v>0</v>
      </c>
      <c r="Q705">
        <v>0</v>
      </c>
      <c r="R705">
        <v>0</v>
      </c>
      <c r="S705">
        <v>0</v>
      </c>
      <c r="T705">
        <v>0</v>
      </c>
      <c r="U705">
        <v>0</v>
      </c>
      <c r="V705">
        <v>0</v>
      </c>
      <c r="W705">
        <v>0</v>
      </c>
      <c r="Y705" s="48">
        <f t="shared" si="10"/>
        <v>365</v>
      </c>
    </row>
    <row r="706" spans="1:25">
      <c r="A706">
        <v>1</v>
      </c>
      <c r="B706" s="43" t="s">
        <v>298</v>
      </c>
      <c r="C706" s="43" t="s">
        <v>229</v>
      </c>
      <c r="D706" s="43">
        <v>0</v>
      </c>
      <c r="E706" s="43">
        <v>0</v>
      </c>
      <c r="F706" s="43">
        <v>0</v>
      </c>
      <c r="G706" s="43">
        <v>0</v>
      </c>
      <c r="H706" s="47">
        <v>0</v>
      </c>
      <c r="I706">
        <v>0</v>
      </c>
      <c r="J706">
        <v>0</v>
      </c>
      <c r="K706" s="48">
        <v>0</v>
      </c>
      <c r="P706">
        <v>0</v>
      </c>
      <c r="Q706">
        <v>0</v>
      </c>
      <c r="R706">
        <v>0</v>
      </c>
      <c r="S706">
        <v>0</v>
      </c>
      <c r="T706">
        <v>0</v>
      </c>
      <c r="U706">
        <v>0</v>
      </c>
      <c r="V706">
        <v>0</v>
      </c>
      <c r="W706">
        <v>0</v>
      </c>
      <c r="Y706" s="48">
        <f t="shared" si="10"/>
        <v>365</v>
      </c>
    </row>
    <row r="707" spans="1:25">
      <c r="A707">
        <v>1</v>
      </c>
      <c r="B707" s="43" t="s">
        <v>298</v>
      </c>
      <c r="C707" s="43" t="s">
        <v>229</v>
      </c>
      <c r="D707" s="43">
        <v>0</v>
      </c>
      <c r="E707" s="43">
        <v>0</v>
      </c>
      <c r="F707" s="43">
        <v>0</v>
      </c>
      <c r="G707" s="43">
        <v>0</v>
      </c>
      <c r="H707" s="47">
        <v>0</v>
      </c>
      <c r="I707">
        <v>0</v>
      </c>
      <c r="J707">
        <v>0</v>
      </c>
      <c r="K707" s="48">
        <v>0</v>
      </c>
      <c r="P707">
        <v>0</v>
      </c>
      <c r="Q707">
        <v>0</v>
      </c>
      <c r="R707">
        <v>0</v>
      </c>
      <c r="S707">
        <v>0</v>
      </c>
      <c r="T707">
        <v>0</v>
      </c>
      <c r="U707">
        <v>0</v>
      </c>
      <c r="V707">
        <v>0</v>
      </c>
      <c r="W707">
        <v>0</v>
      </c>
      <c r="Y707" s="48">
        <f t="shared" si="10"/>
        <v>365</v>
      </c>
    </row>
    <row r="708" spans="1:25">
      <c r="A708">
        <v>1</v>
      </c>
      <c r="B708" s="43" t="s">
        <v>298</v>
      </c>
      <c r="C708" s="43" t="s">
        <v>229</v>
      </c>
      <c r="D708" s="43">
        <v>0</v>
      </c>
      <c r="E708" s="43">
        <v>0</v>
      </c>
      <c r="F708" s="43">
        <v>0</v>
      </c>
      <c r="G708" s="43">
        <v>0</v>
      </c>
      <c r="H708" s="47">
        <v>0</v>
      </c>
      <c r="I708">
        <v>0</v>
      </c>
      <c r="J708">
        <v>0</v>
      </c>
      <c r="K708" s="48">
        <v>0</v>
      </c>
      <c r="P708">
        <v>0</v>
      </c>
      <c r="Q708">
        <v>0</v>
      </c>
      <c r="R708">
        <v>0</v>
      </c>
      <c r="S708">
        <v>0</v>
      </c>
      <c r="T708">
        <v>0</v>
      </c>
      <c r="U708">
        <v>0</v>
      </c>
      <c r="V708">
        <v>0</v>
      </c>
      <c r="W708">
        <v>0</v>
      </c>
      <c r="Y708" s="48">
        <f t="shared" ref="Y708:Y738" si="11">+K708+365</f>
        <v>365</v>
      </c>
    </row>
    <row r="709" spans="1:25">
      <c r="A709">
        <v>0</v>
      </c>
      <c r="B709" s="43" t="s">
        <v>1806</v>
      </c>
      <c r="C709" s="43" t="s">
        <v>229</v>
      </c>
      <c r="D709" s="43" t="s">
        <v>1807</v>
      </c>
      <c r="E709" s="43">
        <v>43630</v>
      </c>
      <c r="F709" s="43">
        <v>0</v>
      </c>
      <c r="G709" s="43">
        <v>27664000</v>
      </c>
      <c r="H709" s="47">
        <v>43259</v>
      </c>
      <c r="I709" t="s">
        <v>1970</v>
      </c>
      <c r="J709" t="s">
        <v>1971</v>
      </c>
      <c r="K709" s="48">
        <v>43259</v>
      </c>
      <c r="L709" t="s">
        <v>1808</v>
      </c>
      <c r="P709">
        <v>3800</v>
      </c>
      <c r="Q709">
        <v>21014000</v>
      </c>
      <c r="R709">
        <v>0</v>
      </c>
      <c r="S709">
        <v>0</v>
      </c>
      <c r="T709">
        <v>0</v>
      </c>
      <c r="U709">
        <v>6650000</v>
      </c>
      <c r="V709">
        <v>0</v>
      </c>
      <c r="W709">
        <v>27664000</v>
      </c>
      <c r="Y709" s="48">
        <f t="shared" si="11"/>
        <v>43624</v>
      </c>
    </row>
    <row r="710" spans="1:25">
      <c r="A710">
        <v>0</v>
      </c>
      <c r="B710" s="43" t="s">
        <v>313</v>
      </c>
      <c r="C710" s="43" t="s">
        <v>229</v>
      </c>
      <c r="D710" s="43" t="s">
        <v>1809</v>
      </c>
      <c r="E710" s="43">
        <v>43776</v>
      </c>
      <c r="F710" s="43">
        <v>0</v>
      </c>
      <c r="G710" s="43">
        <v>252132779.00216001</v>
      </c>
      <c r="H710" s="47">
        <v>43356</v>
      </c>
      <c r="I710" t="s">
        <v>1970</v>
      </c>
      <c r="J710" t="s">
        <v>1971</v>
      </c>
      <c r="K710" s="48">
        <v>43356</v>
      </c>
      <c r="L710" t="s">
        <v>1810</v>
      </c>
      <c r="P710">
        <v>4969.4359599999998</v>
      </c>
      <c r="Q710">
        <v>106077580.00216</v>
      </c>
      <c r="R710">
        <v>0</v>
      </c>
      <c r="S710">
        <v>0</v>
      </c>
      <c r="T710">
        <v>45660509</v>
      </c>
      <c r="U710">
        <v>67473945</v>
      </c>
      <c r="V710">
        <v>32920745</v>
      </c>
      <c r="W710">
        <v>252132779.00216001</v>
      </c>
      <c r="Y710" s="48">
        <f t="shared" si="11"/>
        <v>43721</v>
      </c>
    </row>
    <row r="711" spans="1:25">
      <c r="A711">
        <v>1</v>
      </c>
      <c r="B711" s="43" t="s">
        <v>313</v>
      </c>
      <c r="C711" s="43" t="s">
        <v>229</v>
      </c>
      <c r="D711" s="43">
        <v>0</v>
      </c>
      <c r="E711" s="43">
        <v>0</v>
      </c>
      <c r="F711" s="43">
        <v>0</v>
      </c>
      <c r="G711" s="43">
        <v>0</v>
      </c>
      <c r="H711" s="47">
        <v>0</v>
      </c>
      <c r="I711">
        <v>0</v>
      </c>
      <c r="J711">
        <v>0</v>
      </c>
      <c r="K711" s="48">
        <v>0</v>
      </c>
      <c r="P711">
        <v>0</v>
      </c>
      <c r="Q711">
        <v>0</v>
      </c>
      <c r="R711">
        <v>0</v>
      </c>
      <c r="S711">
        <v>0</v>
      </c>
      <c r="T711">
        <v>0</v>
      </c>
      <c r="U711">
        <v>0</v>
      </c>
      <c r="V711">
        <v>0</v>
      </c>
      <c r="W711">
        <v>0</v>
      </c>
      <c r="Y711" s="48">
        <f t="shared" si="11"/>
        <v>365</v>
      </c>
    </row>
    <row r="712" spans="1:25">
      <c r="A712">
        <v>0</v>
      </c>
      <c r="B712" s="43" t="s">
        <v>300</v>
      </c>
      <c r="C712" s="43" t="s">
        <v>229</v>
      </c>
      <c r="D712" s="43" t="s">
        <v>1811</v>
      </c>
      <c r="E712" s="43">
        <v>0</v>
      </c>
      <c r="F712" s="43">
        <v>0</v>
      </c>
      <c r="G712" s="43">
        <v>0</v>
      </c>
      <c r="H712" s="47">
        <v>0</v>
      </c>
      <c r="I712">
        <v>0</v>
      </c>
      <c r="J712">
        <v>0</v>
      </c>
      <c r="K712" s="48">
        <v>0</v>
      </c>
      <c r="P712">
        <v>0</v>
      </c>
      <c r="Q712">
        <v>0</v>
      </c>
      <c r="R712">
        <v>0</v>
      </c>
      <c r="S712">
        <v>0</v>
      </c>
      <c r="T712">
        <v>0</v>
      </c>
      <c r="U712">
        <v>0</v>
      </c>
      <c r="V712">
        <v>0</v>
      </c>
      <c r="W712">
        <v>0</v>
      </c>
      <c r="Y712" s="48">
        <f t="shared" si="11"/>
        <v>365</v>
      </c>
    </row>
    <row r="713" spans="1:25">
      <c r="A713">
        <v>0</v>
      </c>
      <c r="B713" s="43" t="s">
        <v>314</v>
      </c>
      <c r="C713" s="43" t="s">
        <v>229</v>
      </c>
      <c r="D713" s="43" t="s">
        <v>1812</v>
      </c>
      <c r="E713" s="43">
        <v>43608</v>
      </c>
      <c r="F713" s="43">
        <v>0</v>
      </c>
      <c r="G713" s="43">
        <v>766460859</v>
      </c>
      <c r="H713" s="47">
        <v>43221</v>
      </c>
      <c r="I713" t="s">
        <v>1970</v>
      </c>
      <c r="J713" t="s">
        <v>1971</v>
      </c>
      <c r="K713" s="48">
        <v>43221</v>
      </c>
      <c r="L713" t="s">
        <v>1813</v>
      </c>
      <c r="P713">
        <v>5060</v>
      </c>
      <c r="Q713">
        <v>464224640</v>
      </c>
      <c r="R713">
        <v>0</v>
      </c>
      <c r="S713">
        <v>0</v>
      </c>
      <c r="T713">
        <v>0</v>
      </c>
      <c r="U713">
        <v>190924886</v>
      </c>
      <c r="V713">
        <v>111311333</v>
      </c>
      <c r="W713">
        <v>766460859</v>
      </c>
      <c r="Y713" s="48">
        <f t="shared" si="11"/>
        <v>43586</v>
      </c>
    </row>
    <row r="714" spans="1:25">
      <c r="A714">
        <v>1</v>
      </c>
      <c r="B714" s="43" t="s">
        <v>314</v>
      </c>
      <c r="C714" s="43" t="s">
        <v>229</v>
      </c>
      <c r="D714" s="43">
        <v>0</v>
      </c>
      <c r="E714" s="43">
        <v>0</v>
      </c>
      <c r="F714" s="43">
        <v>0</v>
      </c>
      <c r="G714" s="43">
        <v>0</v>
      </c>
      <c r="H714" s="47">
        <v>0</v>
      </c>
      <c r="I714">
        <v>0</v>
      </c>
      <c r="J714">
        <v>0</v>
      </c>
      <c r="K714" s="48">
        <v>0</v>
      </c>
      <c r="P714">
        <v>0</v>
      </c>
      <c r="Q714">
        <v>0</v>
      </c>
      <c r="R714">
        <v>0</v>
      </c>
      <c r="S714">
        <v>0</v>
      </c>
      <c r="T714">
        <v>0</v>
      </c>
      <c r="U714">
        <v>0</v>
      </c>
      <c r="V714">
        <v>0</v>
      </c>
      <c r="W714">
        <v>0</v>
      </c>
      <c r="Y714" s="48">
        <f t="shared" si="11"/>
        <v>365</v>
      </c>
    </row>
    <row r="715" spans="1:25">
      <c r="A715">
        <v>1</v>
      </c>
      <c r="B715" s="43" t="s">
        <v>314</v>
      </c>
      <c r="C715" s="43" t="s">
        <v>229</v>
      </c>
      <c r="D715" s="43">
        <v>0</v>
      </c>
      <c r="E715" s="43">
        <v>0</v>
      </c>
      <c r="F715" s="43">
        <v>0</v>
      </c>
      <c r="G715" s="43">
        <v>0</v>
      </c>
      <c r="H715" s="47">
        <v>0</v>
      </c>
      <c r="I715">
        <v>0</v>
      </c>
      <c r="J715">
        <v>0</v>
      </c>
      <c r="K715" s="48">
        <v>0</v>
      </c>
      <c r="P715">
        <v>0</v>
      </c>
      <c r="Q715">
        <v>0</v>
      </c>
      <c r="R715">
        <v>0</v>
      </c>
      <c r="S715">
        <v>0</v>
      </c>
      <c r="T715">
        <v>0</v>
      </c>
      <c r="U715">
        <v>0</v>
      </c>
      <c r="V715">
        <v>0</v>
      </c>
      <c r="W715">
        <v>0</v>
      </c>
      <c r="Y715" s="48">
        <f t="shared" si="11"/>
        <v>365</v>
      </c>
    </row>
    <row r="716" spans="1:25">
      <c r="A716">
        <v>1</v>
      </c>
      <c r="B716" s="43" t="s">
        <v>314</v>
      </c>
      <c r="C716" s="43" t="s">
        <v>229</v>
      </c>
      <c r="D716" s="43">
        <v>0</v>
      </c>
      <c r="E716" s="43">
        <v>0</v>
      </c>
      <c r="F716" s="43">
        <v>0</v>
      </c>
      <c r="G716" s="43">
        <v>0</v>
      </c>
      <c r="H716" s="47">
        <v>0</v>
      </c>
      <c r="I716">
        <v>0</v>
      </c>
      <c r="J716">
        <v>0</v>
      </c>
      <c r="K716" s="48">
        <v>0</v>
      </c>
      <c r="P716">
        <v>0</v>
      </c>
      <c r="Q716">
        <v>0</v>
      </c>
      <c r="R716">
        <v>0</v>
      </c>
      <c r="S716">
        <v>0</v>
      </c>
      <c r="T716">
        <v>0</v>
      </c>
      <c r="U716">
        <v>0</v>
      </c>
      <c r="V716">
        <v>0</v>
      </c>
      <c r="W716">
        <v>0</v>
      </c>
      <c r="Y716" s="48">
        <f t="shared" si="11"/>
        <v>365</v>
      </c>
    </row>
    <row r="717" spans="1:25">
      <c r="A717">
        <v>1</v>
      </c>
      <c r="B717" s="43" t="s">
        <v>314</v>
      </c>
      <c r="C717" s="43" t="s">
        <v>229</v>
      </c>
      <c r="D717" s="43">
        <v>0</v>
      </c>
      <c r="E717" s="43">
        <v>0</v>
      </c>
      <c r="F717" s="43">
        <v>0</v>
      </c>
      <c r="G717" s="43">
        <v>0</v>
      </c>
      <c r="H717" s="47">
        <v>0</v>
      </c>
      <c r="I717">
        <v>0</v>
      </c>
      <c r="J717">
        <v>0</v>
      </c>
      <c r="K717" s="48">
        <v>0</v>
      </c>
      <c r="P717">
        <v>0</v>
      </c>
      <c r="Q717">
        <v>0</v>
      </c>
      <c r="R717">
        <v>0</v>
      </c>
      <c r="S717">
        <v>0</v>
      </c>
      <c r="T717">
        <v>0</v>
      </c>
      <c r="U717">
        <v>0</v>
      </c>
      <c r="V717">
        <v>0</v>
      </c>
      <c r="W717">
        <v>0</v>
      </c>
      <c r="Y717" s="48">
        <f t="shared" si="11"/>
        <v>365</v>
      </c>
    </row>
    <row r="718" spans="1:25">
      <c r="A718">
        <v>1</v>
      </c>
      <c r="B718" s="43" t="s">
        <v>314</v>
      </c>
      <c r="C718" s="43" t="s">
        <v>229</v>
      </c>
      <c r="D718" s="43">
        <v>0</v>
      </c>
      <c r="E718" s="43">
        <v>0</v>
      </c>
      <c r="F718" s="43">
        <v>0</v>
      </c>
      <c r="G718" s="43">
        <v>0</v>
      </c>
      <c r="H718" s="47">
        <v>0</v>
      </c>
      <c r="I718">
        <v>0</v>
      </c>
      <c r="J718">
        <v>0</v>
      </c>
      <c r="K718" s="48">
        <v>0</v>
      </c>
      <c r="P718">
        <v>0</v>
      </c>
      <c r="Q718">
        <v>0</v>
      </c>
      <c r="R718">
        <v>0</v>
      </c>
      <c r="S718">
        <v>0</v>
      </c>
      <c r="T718">
        <v>0</v>
      </c>
      <c r="U718">
        <v>0</v>
      </c>
      <c r="V718">
        <v>0</v>
      </c>
      <c r="W718">
        <v>0</v>
      </c>
      <c r="Y718" s="48">
        <f t="shared" si="11"/>
        <v>365</v>
      </c>
    </row>
    <row r="719" spans="1:25">
      <c r="A719">
        <v>1</v>
      </c>
      <c r="B719" s="43" t="s">
        <v>314</v>
      </c>
      <c r="C719" s="43" t="s">
        <v>229</v>
      </c>
      <c r="D719" s="43">
        <v>0</v>
      </c>
      <c r="E719" s="43">
        <v>0</v>
      </c>
      <c r="F719" s="43">
        <v>0</v>
      </c>
      <c r="G719" s="43">
        <v>0</v>
      </c>
      <c r="H719" s="47">
        <v>0</v>
      </c>
      <c r="I719">
        <v>0</v>
      </c>
      <c r="J719">
        <v>0</v>
      </c>
      <c r="K719" s="48">
        <v>0</v>
      </c>
      <c r="P719">
        <v>0</v>
      </c>
      <c r="Q719">
        <v>0</v>
      </c>
      <c r="R719">
        <v>0</v>
      </c>
      <c r="S719">
        <v>0</v>
      </c>
      <c r="T719">
        <v>0</v>
      </c>
      <c r="U719">
        <v>0</v>
      </c>
      <c r="V719">
        <v>0</v>
      </c>
      <c r="W719">
        <v>0</v>
      </c>
      <c r="Y719" s="48">
        <f t="shared" si="11"/>
        <v>365</v>
      </c>
    </row>
    <row r="720" spans="1:25">
      <c r="A720">
        <v>0</v>
      </c>
      <c r="B720" s="43" t="s">
        <v>373</v>
      </c>
      <c r="C720" s="43" t="s">
        <v>229</v>
      </c>
      <c r="D720" s="43" t="s">
        <v>1814</v>
      </c>
      <c r="E720" s="43">
        <v>43797</v>
      </c>
      <c r="F720" s="43">
        <v>0</v>
      </c>
      <c r="G720" s="43">
        <v>27290440</v>
      </c>
      <c r="H720" s="47">
        <v>43356</v>
      </c>
      <c r="I720" t="s">
        <v>1970</v>
      </c>
      <c r="J720" t="s">
        <v>1971</v>
      </c>
      <c r="K720" s="48">
        <v>43356</v>
      </c>
      <c r="L720" t="s">
        <v>1815</v>
      </c>
      <c r="P720">
        <v>5060</v>
      </c>
      <c r="Q720">
        <v>10069400</v>
      </c>
      <c r="R720">
        <v>0</v>
      </c>
      <c r="S720">
        <v>0</v>
      </c>
      <c r="T720">
        <v>0</v>
      </c>
      <c r="U720">
        <v>5183565</v>
      </c>
      <c r="V720">
        <v>12037475</v>
      </c>
      <c r="W720">
        <v>27290440</v>
      </c>
      <c r="Y720" s="48">
        <f t="shared" si="11"/>
        <v>43721</v>
      </c>
    </row>
    <row r="721" spans="1:25">
      <c r="A721">
        <v>0</v>
      </c>
      <c r="B721" s="43" t="s">
        <v>375</v>
      </c>
      <c r="C721" s="43" t="s">
        <v>229</v>
      </c>
      <c r="D721" s="43" t="s">
        <v>1816</v>
      </c>
      <c r="E721" s="43">
        <v>43797</v>
      </c>
      <c r="F721" s="43">
        <v>0</v>
      </c>
      <c r="G721" s="43">
        <v>0</v>
      </c>
      <c r="H721" s="47">
        <v>43356</v>
      </c>
      <c r="I721" t="s">
        <v>1970</v>
      </c>
      <c r="J721" t="s">
        <v>1971</v>
      </c>
      <c r="K721" s="48">
        <v>43356</v>
      </c>
      <c r="L721" t="s">
        <v>1817</v>
      </c>
      <c r="P721">
        <v>5060</v>
      </c>
      <c r="Q721">
        <v>4508460</v>
      </c>
      <c r="R721">
        <v>0</v>
      </c>
      <c r="S721">
        <v>0</v>
      </c>
      <c r="T721">
        <v>38811256</v>
      </c>
      <c r="U721">
        <v>4267667</v>
      </c>
      <c r="V721">
        <v>5376036</v>
      </c>
      <c r="W721">
        <v>52963419</v>
      </c>
      <c r="Y721" s="48">
        <f t="shared" si="11"/>
        <v>43721</v>
      </c>
    </row>
    <row r="722" spans="1:25">
      <c r="A722">
        <v>0</v>
      </c>
      <c r="B722" s="43" t="s">
        <v>364</v>
      </c>
      <c r="C722" s="43" t="s">
        <v>229</v>
      </c>
      <c r="D722" s="43" t="s">
        <v>1818</v>
      </c>
      <c r="E722" s="43">
        <v>44099</v>
      </c>
      <c r="F722" s="43">
        <v>0</v>
      </c>
      <c r="G722" s="43">
        <v>659517724</v>
      </c>
      <c r="H722" s="47">
        <v>43668</v>
      </c>
      <c r="I722" t="s">
        <v>1970</v>
      </c>
      <c r="J722" t="s">
        <v>1986</v>
      </c>
      <c r="K722" s="48">
        <v>43668</v>
      </c>
      <c r="L722" t="s">
        <v>1819</v>
      </c>
      <c r="P722">
        <v>5340</v>
      </c>
      <c r="Q722">
        <v>221871660</v>
      </c>
      <c r="R722">
        <v>0</v>
      </c>
      <c r="S722">
        <v>0</v>
      </c>
      <c r="T722">
        <v>79217530</v>
      </c>
      <c r="U722">
        <v>40801916</v>
      </c>
      <c r="V722">
        <v>317626618</v>
      </c>
      <c r="W722">
        <v>659517724</v>
      </c>
      <c r="Y722" s="48">
        <f t="shared" si="11"/>
        <v>44033</v>
      </c>
    </row>
    <row r="723" spans="1:25">
      <c r="A723">
        <v>0</v>
      </c>
      <c r="B723" s="43" t="s">
        <v>352</v>
      </c>
      <c r="C723" s="43" t="s">
        <v>229</v>
      </c>
      <c r="D723" s="43" t="s">
        <v>1820</v>
      </c>
      <c r="E723" s="43">
        <v>44099</v>
      </c>
      <c r="F723" s="43">
        <v>0</v>
      </c>
      <c r="G723" s="43">
        <v>0</v>
      </c>
      <c r="H723" s="47">
        <v>43669</v>
      </c>
      <c r="I723" t="s">
        <v>1970</v>
      </c>
      <c r="J723" t="s">
        <v>1971</v>
      </c>
      <c r="K723" s="48">
        <v>43669</v>
      </c>
      <c r="L723" t="s">
        <v>1821</v>
      </c>
      <c r="P723">
        <v>1800</v>
      </c>
      <c r="Q723">
        <v>20338200</v>
      </c>
      <c r="R723">
        <v>5340</v>
      </c>
      <c r="S723">
        <v>54118390</v>
      </c>
      <c r="T723">
        <v>0</v>
      </c>
      <c r="U723">
        <v>32438625</v>
      </c>
      <c r="V723">
        <v>12801700</v>
      </c>
      <c r="W723">
        <v>119696915</v>
      </c>
      <c r="Y723" s="48">
        <f t="shared" si="11"/>
        <v>44034</v>
      </c>
    </row>
    <row r="724" spans="1:25">
      <c r="A724">
        <v>0</v>
      </c>
      <c r="B724" s="43" t="s">
        <v>376</v>
      </c>
      <c r="C724" s="43" t="s">
        <v>229</v>
      </c>
      <c r="D724" s="43" t="s">
        <v>1822</v>
      </c>
      <c r="E724" s="43">
        <v>43797</v>
      </c>
      <c r="F724" s="43">
        <v>0</v>
      </c>
      <c r="G724" s="43">
        <v>598958667.00233006</v>
      </c>
      <c r="H724" s="47">
        <v>43370</v>
      </c>
      <c r="I724" t="s">
        <v>1970</v>
      </c>
      <c r="J724" t="s">
        <v>1971</v>
      </c>
      <c r="K724" s="48">
        <v>43370</v>
      </c>
      <c r="L724" t="s">
        <v>1823</v>
      </c>
      <c r="P724">
        <v>4716.0555899999999</v>
      </c>
      <c r="Q724">
        <v>129630220.00233001</v>
      </c>
      <c r="R724">
        <v>0</v>
      </c>
      <c r="S724">
        <v>0</v>
      </c>
      <c r="T724">
        <v>311831218</v>
      </c>
      <c r="U724">
        <v>31318175</v>
      </c>
      <c r="V724">
        <v>70373304</v>
      </c>
      <c r="W724">
        <v>543152917.00233006</v>
      </c>
      <c r="Y724" s="48">
        <f t="shared" si="11"/>
        <v>43735</v>
      </c>
    </row>
    <row r="725" spans="1:25">
      <c r="A725">
        <v>0</v>
      </c>
      <c r="B725" s="43" t="s">
        <v>379</v>
      </c>
      <c r="C725" s="43" t="s">
        <v>229</v>
      </c>
      <c r="D725" s="43" t="s">
        <v>1822</v>
      </c>
      <c r="E725" s="43">
        <v>43686</v>
      </c>
      <c r="F725" s="43">
        <v>0</v>
      </c>
      <c r="G725" s="43">
        <v>65299405</v>
      </c>
      <c r="H725" s="47">
        <v>43298</v>
      </c>
      <c r="I725" t="s">
        <v>1970</v>
      </c>
      <c r="J725" t="s">
        <v>1971</v>
      </c>
      <c r="K725" s="48">
        <v>43298</v>
      </c>
      <c r="L725" t="s">
        <v>1824</v>
      </c>
      <c r="P725">
        <v>5060</v>
      </c>
      <c r="Q725">
        <v>54081280</v>
      </c>
      <c r="R725">
        <v>0</v>
      </c>
      <c r="S725">
        <v>0</v>
      </c>
      <c r="T725">
        <v>0</v>
      </c>
      <c r="U725">
        <v>11050185</v>
      </c>
      <c r="V725">
        <v>167940</v>
      </c>
      <c r="W725">
        <v>65299405</v>
      </c>
      <c r="Y725" s="48">
        <f t="shared" si="11"/>
        <v>43663</v>
      </c>
    </row>
    <row r="726" spans="1:25">
      <c r="A726">
        <v>0</v>
      </c>
      <c r="B726" s="43" t="s">
        <v>381</v>
      </c>
      <c r="C726" s="43" t="s">
        <v>229</v>
      </c>
      <c r="D726" s="43" t="s">
        <v>1822</v>
      </c>
      <c r="E726" s="43">
        <v>43720</v>
      </c>
      <c r="F726" s="43">
        <v>0</v>
      </c>
      <c r="G726" s="43">
        <v>1275247863.9993663</v>
      </c>
      <c r="H726" s="47">
        <v>43286</v>
      </c>
      <c r="I726" t="s">
        <v>1970</v>
      </c>
      <c r="J726" t="s">
        <v>1971</v>
      </c>
      <c r="K726" s="48">
        <v>43286</v>
      </c>
      <c r="L726" t="s">
        <v>1825</v>
      </c>
      <c r="P726">
        <v>4631.2242032200002</v>
      </c>
      <c r="Q726">
        <v>544191999.99936616</v>
      </c>
      <c r="R726">
        <v>0</v>
      </c>
      <c r="S726">
        <v>0</v>
      </c>
      <c r="T726">
        <v>522755392</v>
      </c>
      <c r="U726">
        <v>101509715</v>
      </c>
      <c r="V726">
        <v>106790757</v>
      </c>
      <c r="W726">
        <v>1275247863.9993663</v>
      </c>
      <c r="Y726" s="48">
        <f t="shared" si="11"/>
        <v>43651</v>
      </c>
    </row>
    <row r="727" spans="1:25">
      <c r="A727">
        <v>1</v>
      </c>
      <c r="B727" s="43" t="s">
        <v>381</v>
      </c>
      <c r="C727" s="43" t="s">
        <v>229</v>
      </c>
      <c r="D727" s="43">
        <v>0</v>
      </c>
      <c r="E727" s="43">
        <v>365</v>
      </c>
      <c r="F727" s="43">
        <v>0</v>
      </c>
      <c r="G727" s="43">
        <v>0</v>
      </c>
      <c r="H727" s="47">
        <v>0</v>
      </c>
      <c r="I727">
        <v>0</v>
      </c>
      <c r="J727">
        <v>0</v>
      </c>
      <c r="K727" s="48">
        <v>0</v>
      </c>
      <c r="P727">
        <v>0</v>
      </c>
      <c r="Q727">
        <v>0</v>
      </c>
      <c r="R727">
        <v>0</v>
      </c>
      <c r="S727">
        <v>0</v>
      </c>
      <c r="T727">
        <v>0</v>
      </c>
      <c r="U727">
        <v>0</v>
      </c>
      <c r="V727">
        <v>0</v>
      </c>
      <c r="W727">
        <v>0</v>
      </c>
      <c r="Y727" s="48">
        <f t="shared" si="11"/>
        <v>365</v>
      </c>
    </row>
    <row r="728" spans="1:25">
      <c r="A728">
        <v>0</v>
      </c>
      <c r="B728" s="43" t="s">
        <v>393</v>
      </c>
      <c r="C728" s="43" t="s">
        <v>229</v>
      </c>
      <c r="D728" s="43" t="s">
        <v>1826</v>
      </c>
      <c r="E728" s="43">
        <v>43630</v>
      </c>
      <c r="F728" s="43">
        <v>0</v>
      </c>
      <c r="G728" s="43">
        <v>426010585.99999982</v>
      </c>
      <c r="H728" s="47">
        <v>43255</v>
      </c>
      <c r="I728" t="s">
        <v>1970</v>
      </c>
      <c r="J728" t="s">
        <v>1971</v>
      </c>
      <c r="K728" s="48">
        <v>43255</v>
      </c>
      <c r="L728" t="s">
        <v>1827</v>
      </c>
      <c r="P728">
        <v>1428.90118577007</v>
      </c>
      <c r="Q728">
        <v>361511.99999982771</v>
      </c>
      <c r="R728">
        <v>0</v>
      </c>
      <c r="S728">
        <v>0</v>
      </c>
      <c r="T728">
        <v>281484803</v>
      </c>
      <c r="U728">
        <v>8638751</v>
      </c>
      <c r="V728">
        <v>135525520</v>
      </c>
      <c r="W728">
        <v>426010585.99999982</v>
      </c>
      <c r="Y728" s="48">
        <f t="shared" si="11"/>
        <v>43620</v>
      </c>
    </row>
    <row r="729" spans="1:25">
      <c r="A729">
        <v>0</v>
      </c>
      <c r="B729" s="43" t="s">
        <v>361</v>
      </c>
      <c r="C729" s="43" t="s">
        <v>229</v>
      </c>
      <c r="D729" s="43" t="s">
        <v>1828</v>
      </c>
      <c r="E729" s="43">
        <v>43736</v>
      </c>
      <c r="F729" s="43">
        <v>0</v>
      </c>
      <c r="G729" s="43">
        <v>2232305790</v>
      </c>
      <c r="H729" s="47">
        <v>43368</v>
      </c>
      <c r="I729" t="s">
        <v>1970</v>
      </c>
      <c r="J729" t="s">
        <v>1971</v>
      </c>
      <c r="K729" s="48">
        <v>43368</v>
      </c>
      <c r="L729" t="s">
        <v>2004</v>
      </c>
      <c r="P729">
        <v>0</v>
      </c>
      <c r="Q729">
        <v>396653290</v>
      </c>
      <c r="R729">
        <v>0</v>
      </c>
      <c r="S729">
        <v>0</v>
      </c>
      <c r="T729">
        <v>1321117240</v>
      </c>
      <c r="U729">
        <v>246965538</v>
      </c>
      <c r="V729">
        <v>267569722</v>
      </c>
      <c r="W729">
        <v>2232305790</v>
      </c>
      <c r="Y729" s="48">
        <f t="shared" si="11"/>
        <v>43733</v>
      </c>
    </row>
    <row r="730" spans="1:25">
      <c r="A730">
        <v>0</v>
      </c>
      <c r="B730" s="43" t="s">
        <v>363</v>
      </c>
      <c r="C730" s="43" t="s">
        <v>229</v>
      </c>
      <c r="D730" s="43" t="s">
        <v>1828</v>
      </c>
      <c r="E730" s="43">
        <v>43841</v>
      </c>
      <c r="F730" s="43">
        <v>0</v>
      </c>
      <c r="G730" s="43">
        <v>91238599</v>
      </c>
      <c r="H730" s="47">
        <v>0</v>
      </c>
      <c r="I730" t="s">
        <v>1985</v>
      </c>
      <c r="J730" t="s">
        <v>1976</v>
      </c>
      <c r="K730" s="48">
        <v>0</v>
      </c>
      <c r="L730" t="s">
        <v>2005</v>
      </c>
      <c r="P730">
        <v>6490</v>
      </c>
      <c r="Q730">
        <v>14546510</v>
      </c>
      <c r="R730">
        <v>0</v>
      </c>
      <c r="S730">
        <v>0</v>
      </c>
      <c r="T730">
        <v>0</v>
      </c>
      <c r="U730">
        <v>19799485</v>
      </c>
      <c r="V730">
        <v>56892604</v>
      </c>
      <c r="W730">
        <v>91238599</v>
      </c>
      <c r="Y730" s="48">
        <f t="shared" si="11"/>
        <v>365</v>
      </c>
    </row>
    <row r="731" spans="1:25">
      <c r="A731">
        <v>0</v>
      </c>
      <c r="B731" s="43" t="s">
        <v>309</v>
      </c>
      <c r="C731" s="43" t="s">
        <v>229</v>
      </c>
      <c r="D731" s="43" t="s">
        <v>1829</v>
      </c>
      <c r="E731" s="43">
        <v>0</v>
      </c>
      <c r="F731" s="43">
        <v>0</v>
      </c>
      <c r="G731" s="43">
        <v>0</v>
      </c>
      <c r="H731" s="47">
        <v>0</v>
      </c>
      <c r="I731">
        <v>0</v>
      </c>
      <c r="J731">
        <v>0</v>
      </c>
      <c r="K731" s="48">
        <v>0</v>
      </c>
      <c r="P731">
        <v>0</v>
      </c>
      <c r="Q731">
        <v>0</v>
      </c>
      <c r="R731">
        <v>0</v>
      </c>
      <c r="S731">
        <v>0</v>
      </c>
      <c r="T731">
        <v>0</v>
      </c>
      <c r="U731">
        <v>0</v>
      </c>
      <c r="V731">
        <v>0</v>
      </c>
      <c r="W731">
        <v>0</v>
      </c>
      <c r="Y731" s="48">
        <f t="shared" si="11"/>
        <v>365</v>
      </c>
    </row>
    <row r="732" spans="1:25">
      <c r="A732">
        <v>0</v>
      </c>
      <c r="B732" s="43" t="s">
        <v>311</v>
      </c>
      <c r="C732" s="43" t="s">
        <v>229</v>
      </c>
      <c r="D732" s="43" t="s">
        <v>1830</v>
      </c>
      <c r="E732" s="43">
        <v>0</v>
      </c>
      <c r="F732" s="43">
        <v>0</v>
      </c>
      <c r="G732" s="43">
        <v>0</v>
      </c>
      <c r="H732" s="47">
        <v>0</v>
      </c>
      <c r="I732">
        <v>0</v>
      </c>
      <c r="J732">
        <v>0</v>
      </c>
      <c r="K732" s="48">
        <v>0</v>
      </c>
      <c r="P732">
        <v>0</v>
      </c>
      <c r="Q732">
        <v>0</v>
      </c>
      <c r="R732">
        <v>0</v>
      </c>
      <c r="S732">
        <v>0</v>
      </c>
      <c r="T732">
        <v>0</v>
      </c>
      <c r="U732">
        <v>0</v>
      </c>
      <c r="V732">
        <v>0</v>
      </c>
      <c r="W732">
        <v>0</v>
      </c>
      <c r="Y732" s="48">
        <f t="shared" si="11"/>
        <v>365</v>
      </c>
    </row>
    <row r="733" spans="1:25">
      <c r="A733">
        <v>1</v>
      </c>
      <c r="B733" s="43" t="s">
        <v>311</v>
      </c>
      <c r="C733" s="43" t="s">
        <v>229</v>
      </c>
      <c r="D733" s="43">
        <v>0</v>
      </c>
      <c r="E733" s="43">
        <v>0</v>
      </c>
      <c r="F733" s="43">
        <v>0</v>
      </c>
      <c r="G733" s="43">
        <v>0</v>
      </c>
      <c r="H733" s="47">
        <v>0</v>
      </c>
      <c r="I733">
        <v>0</v>
      </c>
      <c r="J733">
        <v>0</v>
      </c>
      <c r="K733" s="48">
        <v>0</v>
      </c>
      <c r="P733">
        <v>0</v>
      </c>
      <c r="Q733">
        <v>0</v>
      </c>
      <c r="R733">
        <v>0</v>
      </c>
      <c r="S733">
        <v>0</v>
      </c>
      <c r="T733">
        <v>0</v>
      </c>
      <c r="U733">
        <v>0</v>
      </c>
      <c r="V733">
        <v>0</v>
      </c>
      <c r="W733">
        <v>0</v>
      </c>
      <c r="Y733" s="48">
        <f t="shared" si="11"/>
        <v>365</v>
      </c>
    </row>
    <row r="734" spans="1:25">
      <c r="A734">
        <v>1</v>
      </c>
      <c r="B734" s="43" t="s">
        <v>311</v>
      </c>
      <c r="C734" s="43" t="s">
        <v>229</v>
      </c>
      <c r="D734" s="43">
        <v>0</v>
      </c>
      <c r="E734" s="43">
        <v>0</v>
      </c>
      <c r="F734" s="43">
        <v>0</v>
      </c>
      <c r="G734" s="43">
        <v>0</v>
      </c>
      <c r="H734" s="47">
        <v>0</v>
      </c>
      <c r="I734">
        <v>0</v>
      </c>
      <c r="J734">
        <v>0</v>
      </c>
      <c r="K734" s="48">
        <v>0</v>
      </c>
      <c r="P734">
        <v>0</v>
      </c>
      <c r="Q734">
        <v>0</v>
      </c>
      <c r="R734">
        <v>0</v>
      </c>
      <c r="S734">
        <v>0</v>
      </c>
      <c r="T734">
        <v>0</v>
      </c>
      <c r="U734">
        <v>0</v>
      </c>
      <c r="V734">
        <v>0</v>
      </c>
      <c r="W734">
        <v>0</v>
      </c>
      <c r="Y734" s="48">
        <f t="shared" si="11"/>
        <v>365</v>
      </c>
    </row>
    <row r="735" spans="1:25">
      <c r="A735">
        <v>0</v>
      </c>
      <c r="B735" s="43" t="s">
        <v>302</v>
      </c>
      <c r="C735" s="43" t="s">
        <v>229</v>
      </c>
      <c r="D735" s="43" t="s">
        <v>1831</v>
      </c>
      <c r="E735" s="43">
        <v>0</v>
      </c>
      <c r="F735" s="43">
        <v>0</v>
      </c>
      <c r="G735" s="43">
        <v>0</v>
      </c>
      <c r="H735" s="47">
        <v>0</v>
      </c>
      <c r="I735">
        <v>0</v>
      </c>
      <c r="J735">
        <v>0</v>
      </c>
      <c r="K735" s="48">
        <v>0</v>
      </c>
      <c r="P735">
        <v>0</v>
      </c>
      <c r="Q735">
        <v>0</v>
      </c>
      <c r="R735">
        <v>0</v>
      </c>
      <c r="S735">
        <v>0</v>
      </c>
      <c r="T735">
        <v>0</v>
      </c>
      <c r="U735">
        <v>0</v>
      </c>
      <c r="V735">
        <v>0</v>
      </c>
      <c r="W735">
        <v>0</v>
      </c>
      <c r="Y735" s="48">
        <f t="shared" si="11"/>
        <v>365</v>
      </c>
    </row>
    <row r="736" spans="1:25">
      <c r="A736">
        <v>0</v>
      </c>
      <c r="B736" s="43" t="s">
        <v>305</v>
      </c>
      <c r="C736" s="43" t="s">
        <v>229</v>
      </c>
      <c r="D736" s="43" t="s">
        <v>1831</v>
      </c>
      <c r="E736" s="43">
        <v>0</v>
      </c>
      <c r="F736" s="43">
        <v>0</v>
      </c>
      <c r="G736" s="43">
        <v>0</v>
      </c>
      <c r="H736" s="47">
        <v>0</v>
      </c>
      <c r="I736">
        <v>0</v>
      </c>
      <c r="J736">
        <v>0</v>
      </c>
      <c r="K736" s="48">
        <v>0</v>
      </c>
      <c r="P736">
        <v>0</v>
      </c>
      <c r="Q736">
        <v>0</v>
      </c>
      <c r="R736">
        <v>0</v>
      </c>
      <c r="S736">
        <v>0</v>
      </c>
      <c r="T736">
        <v>0</v>
      </c>
      <c r="U736">
        <v>0</v>
      </c>
      <c r="V736">
        <v>0</v>
      </c>
      <c r="W736">
        <v>0</v>
      </c>
      <c r="Y736" s="48">
        <f t="shared" si="11"/>
        <v>365</v>
      </c>
    </row>
    <row r="737" spans="1:25">
      <c r="A737">
        <v>0</v>
      </c>
      <c r="B737" s="43" t="s">
        <v>307</v>
      </c>
      <c r="C737" s="43" t="s">
        <v>229</v>
      </c>
      <c r="D737" s="43" t="s">
        <v>1831</v>
      </c>
      <c r="E737" s="43">
        <v>0</v>
      </c>
      <c r="F737" s="43">
        <v>0</v>
      </c>
      <c r="G737" s="43">
        <v>0</v>
      </c>
      <c r="H737" s="47">
        <v>0</v>
      </c>
      <c r="I737">
        <v>0</v>
      </c>
      <c r="J737">
        <v>0</v>
      </c>
      <c r="K737" s="48">
        <v>0</v>
      </c>
      <c r="P737">
        <v>0</v>
      </c>
      <c r="Q737">
        <v>0</v>
      </c>
      <c r="R737">
        <v>0</v>
      </c>
      <c r="S737">
        <v>0</v>
      </c>
      <c r="T737">
        <v>0</v>
      </c>
      <c r="U737">
        <v>0</v>
      </c>
      <c r="V737">
        <v>0</v>
      </c>
      <c r="W737">
        <v>0</v>
      </c>
      <c r="Y737" s="48">
        <f t="shared" si="11"/>
        <v>365</v>
      </c>
    </row>
    <row r="738" spans="1:25">
      <c r="A738">
        <v>0</v>
      </c>
      <c r="B738" s="43" t="s">
        <v>308</v>
      </c>
      <c r="C738" s="43" t="s">
        <v>229</v>
      </c>
      <c r="D738" s="43" t="s">
        <v>1832</v>
      </c>
      <c r="E738" s="43">
        <v>0</v>
      </c>
      <c r="F738" s="43">
        <v>0</v>
      </c>
      <c r="G738" s="43">
        <v>0</v>
      </c>
      <c r="H738" s="47">
        <v>0</v>
      </c>
      <c r="I738">
        <v>0</v>
      </c>
      <c r="J738">
        <v>0</v>
      </c>
      <c r="K738" s="48">
        <v>0</v>
      </c>
      <c r="P738">
        <v>0</v>
      </c>
      <c r="Q738">
        <v>0</v>
      </c>
      <c r="R738">
        <v>0</v>
      </c>
      <c r="S738">
        <v>0</v>
      </c>
      <c r="T738">
        <v>0</v>
      </c>
      <c r="U738">
        <v>0</v>
      </c>
      <c r="V738">
        <v>0</v>
      </c>
      <c r="W738">
        <v>0</v>
      </c>
      <c r="Y738" s="48">
        <f t="shared" si="11"/>
        <v>365</v>
      </c>
    </row>
  </sheetData>
  <autoFilter ref="A4:Z738" xr:uid="{60F1FA01-95C8-4407-85BC-AA92D780EA24}"/>
  <mergeCells count="26">
    <mergeCell ref="Y1:Y4"/>
    <mergeCell ref="Z1:Z4"/>
    <mergeCell ref="S1:S4"/>
    <mergeCell ref="T1:T4"/>
    <mergeCell ref="U1:U4"/>
    <mergeCell ref="V1:V4"/>
    <mergeCell ref="W1:W4"/>
    <mergeCell ref="X1:X4"/>
    <mergeCell ref="R1:R4"/>
    <mergeCell ref="G1:G4"/>
    <mergeCell ref="H1:H4"/>
    <mergeCell ref="I1:I4"/>
    <mergeCell ref="J1:J4"/>
    <mergeCell ref="K1:K4"/>
    <mergeCell ref="L1:L4"/>
    <mergeCell ref="M1:M4"/>
    <mergeCell ref="N1:N4"/>
    <mergeCell ref="O1:O4"/>
    <mergeCell ref="P1:P4"/>
    <mergeCell ref="Q1:Q4"/>
    <mergeCell ref="F1:F4"/>
    <mergeCell ref="A1:A4"/>
    <mergeCell ref="B1:B4"/>
    <mergeCell ref="C1:C4"/>
    <mergeCell ref="D1:D4"/>
    <mergeCell ref="E1:E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BE898-6107-42BD-84FB-99B972057553}">
  <dimension ref="A1:G11"/>
  <sheetViews>
    <sheetView workbookViewId="0">
      <selection activeCell="E17" sqref="E17"/>
    </sheetView>
  </sheetViews>
  <sheetFormatPr baseColWidth="10" defaultColWidth="11.42578125" defaultRowHeight="12.75"/>
  <cols>
    <col min="2" max="2" width="48.140625" bestFit="1" customWidth="1"/>
    <col min="4" max="4" width="17" bestFit="1" customWidth="1"/>
    <col min="5" max="5" width="16.28515625" customWidth="1"/>
    <col min="6" max="6" width="17" bestFit="1" customWidth="1"/>
    <col min="7" max="7" width="26.140625" bestFit="1" customWidth="1"/>
  </cols>
  <sheetData>
    <row r="1" spans="1:7">
      <c r="A1" s="164" t="s">
        <v>394</v>
      </c>
      <c r="B1" s="163" t="s">
        <v>395</v>
      </c>
    </row>
    <row r="2" spans="1:7">
      <c r="A2" s="140"/>
      <c r="B2" s="72" t="s">
        <v>396</v>
      </c>
      <c r="E2" t="s">
        <v>397</v>
      </c>
      <c r="F2" t="s">
        <v>398</v>
      </c>
      <c r="G2" t="s">
        <v>399</v>
      </c>
    </row>
    <row r="3" spans="1:7">
      <c r="A3" s="141"/>
      <c r="B3" s="165" t="s">
        <v>400</v>
      </c>
      <c r="G3" t="s">
        <v>401</v>
      </c>
    </row>
    <row r="4" spans="1:7">
      <c r="A4" s="142"/>
      <c r="B4" s="72" t="s">
        <v>402</v>
      </c>
      <c r="E4" t="s">
        <v>403</v>
      </c>
      <c r="F4" t="s">
        <v>404</v>
      </c>
      <c r="G4" t="s">
        <v>405</v>
      </c>
    </row>
    <row r="5" spans="1:7">
      <c r="A5" s="143"/>
      <c r="B5" s="72" t="s">
        <v>406</v>
      </c>
      <c r="E5" t="s">
        <v>407</v>
      </c>
      <c r="F5" t="s">
        <v>408</v>
      </c>
      <c r="G5" t="s">
        <v>409</v>
      </c>
    </row>
    <row r="6" spans="1:7">
      <c r="F6" t="s">
        <v>410</v>
      </c>
      <c r="G6" t="s">
        <v>411</v>
      </c>
    </row>
    <row r="7" spans="1:7">
      <c r="F7" t="s">
        <v>412</v>
      </c>
    </row>
    <row r="8" spans="1:7">
      <c r="F8" t="s">
        <v>413</v>
      </c>
    </row>
    <row r="9" spans="1:7">
      <c r="F9" t="s">
        <v>414</v>
      </c>
    </row>
    <row r="10" spans="1:7">
      <c r="F10" t="s">
        <v>415</v>
      </c>
    </row>
    <row r="11" spans="1:7">
      <c r="F11" t="s">
        <v>416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2:P239"/>
  <sheetViews>
    <sheetView workbookViewId="0">
      <selection activeCell="D3" sqref="D3"/>
    </sheetView>
  </sheetViews>
  <sheetFormatPr baseColWidth="10" defaultColWidth="11.42578125" defaultRowHeight="12.75"/>
  <cols>
    <col min="1" max="1" width="18.28515625" bestFit="1" customWidth="1"/>
    <col min="2" max="2" width="20" bestFit="1" customWidth="1"/>
    <col min="3" max="3" width="22.5703125" bestFit="1" customWidth="1"/>
    <col min="4" max="4" width="18.5703125" bestFit="1" customWidth="1"/>
    <col min="5" max="5" width="18.85546875" bestFit="1" customWidth="1"/>
    <col min="6" max="6" width="19.85546875" bestFit="1" customWidth="1"/>
    <col min="7" max="7" width="22.5703125" bestFit="1" customWidth="1"/>
    <col min="8" max="8" width="15.85546875" bestFit="1" customWidth="1"/>
    <col min="10" max="10" width="19.140625" bestFit="1" customWidth="1"/>
    <col min="12" max="12" width="21.140625" bestFit="1" customWidth="1"/>
    <col min="13" max="13" width="15.85546875" bestFit="1" customWidth="1"/>
    <col min="15" max="15" width="24.5703125" bestFit="1" customWidth="1"/>
  </cols>
  <sheetData>
    <row r="2" spans="1:16" ht="13.5" thickBot="1">
      <c r="A2" s="44" t="s">
        <v>2006</v>
      </c>
      <c r="B2" s="44" t="s">
        <v>2007</v>
      </c>
      <c r="C2" s="44" t="s">
        <v>2008</v>
      </c>
      <c r="D2" s="44" t="s">
        <v>2009</v>
      </c>
      <c r="E2" s="44" t="s">
        <v>2010</v>
      </c>
      <c r="F2" s="44" t="s">
        <v>2011</v>
      </c>
      <c r="G2" s="44" t="s">
        <v>2012</v>
      </c>
      <c r="H2" s="44" t="s">
        <v>2013</v>
      </c>
      <c r="J2" t="s">
        <v>2014</v>
      </c>
      <c r="L2" t="s">
        <v>8</v>
      </c>
      <c r="M2" t="s">
        <v>28</v>
      </c>
      <c r="O2" t="s">
        <v>2015</v>
      </c>
      <c r="P2" t="s">
        <v>2016</v>
      </c>
    </row>
    <row r="3" spans="1:16">
      <c r="A3" s="30" t="s">
        <v>39</v>
      </c>
      <c r="B3" s="15" t="s">
        <v>927</v>
      </c>
      <c r="C3" s="16" t="s">
        <v>169</v>
      </c>
      <c r="D3" s="26" t="s">
        <v>183</v>
      </c>
      <c r="E3" s="17" t="s">
        <v>215</v>
      </c>
      <c r="F3" s="18" t="s">
        <v>356</v>
      </c>
      <c r="G3" s="30" t="s">
        <v>39</v>
      </c>
      <c r="H3" s="14" t="s">
        <v>1912</v>
      </c>
      <c r="J3" s="22" t="s">
        <v>231</v>
      </c>
      <c r="L3" t="s">
        <v>356</v>
      </c>
      <c r="M3" t="s">
        <v>268</v>
      </c>
      <c r="O3" t="s">
        <v>356</v>
      </c>
      <c r="P3">
        <v>1</v>
      </c>
    </row>
    <row r="4" spans="1:16">
      <c r="A4" s="19" t="s">
        <v>51</v>
      </c>
      <c r="B4" s="15" t="s">
        <v>930</v>
      </c>
      <c r="C4" s="20" t="s">
        <v>156</v>
      </c>
      <c r="D4" s="26" t="s">
        <v>182</v>
      </c>
      <c r="E4" s="21" t="s">
        <v>210</v>
      </c>
      <c r="F4" s="22" t="s">
        <v>266</v>
      </c>
      <c r="G4" s="19" t="s">
        <v>51</v>
      </c>
      <c r="H4" s="14" t="s">
        <v>1913</v>
      </c>
      <c r="J4" s="22" t="s">
        <v>336</v>
      </c>
      <c r="L4" t="s">
        <v>318</v>
      </c>
      <c r="M4" t="s">
        <v>252</v>
      </c>
      <c r="O4" t="s">
        <v>318</v>
      </c>
      <c r="P4">
        <v>0</v>
      </c>
    </row>
    <row r="5" spans="1:16">
      <c r="A5" s="24" t="s">
        <v>553</v>
      </c>
      <c r="B5" s="15" t="s">
        <v>933</v>
      </c>
      <c r="C5" s="20" t="s">
        <v>167</v>
      </c>
      <c r="D5" s="26" t="s">
        <v>180</v>
      </c>
      <c r="E5" s="21" t="s">
        <v>224</v>
      </c>
      <c r="F5" s="23" t="s">
        <v>369</v>
      </c>
      <c r="G5" s="24" t="s">
        <v>553</v>
      </c>
      <c r="H5" s="14" t="s">
        <v>1913</v>
      </c>
      <c r="J5" s="22" t="s">
        <v>237</v>
      </c>
      <c r="L5" t="s">
        <v>254</v>
      </c>
      <c r="M5" t="s">
        <v>252</v>
      </c>
      <c r="O5" t="s">
        <v>254</v>
      </c>
      <c r="P5">
        <v>8</v>
      </c>
    </row>
    <row r="6" spans="1:16">
      <c r="A6" s="24" t="s">
        <v>67</v>
      </c>
      <c r="B6" s="15" t="s">
        <v>936</v>
      </c>
      <c r="C6" s="16" t="s">
        <v>132</v>
      </c>
      <c r="D6" s="24" t="s">
        <v>203</v>
      </c>
      <c r="E6" s="21" t="s">
        <v>225</v>
      </c>
      <c r="F6" s="23" t="s">
        <v>391</v>
      </c>
      <c r="G6" s="24" t="s">
        <v>67</v>
      </c>
      <c r="H6" s="14" t="s">
        <v>1913</v>
      </c>
      <c r="J6" s="22" t="s">
        <v>241</v>
      </c>
      <c r="L6" t="s">
        <v>355</v>
      </c>
      <c r="M6" t="s">
        <v>252</v>
      </c>
      <c r="O6" t="s">
        <v>355</v>
      </c>
      <c r="P6">
        <v>14</v>
      </c>
    </row>
    <row r="7" spans="1:16">
      <c r="A7" s="25" t="s">
        <v>587</v>
      </c>
      <c r="B7" s="15" t="s">
        <v>939</v>
      </c>
      <c r="C7" s="16" t="s">
        <v>131</v>
      </c>
      <c r="D7" s="26" t="s">
        <v>178</v>
      </c>
      <c r="E7" s="21" t="s">
        <v>213</v>
      </c>
      <c r="F7" s="22" t="s">
        <v>340</v>
      </c>
      <c r="G7" s="25" t="s">
        <v>587</v>
      </c>
      <c r="H7" s="14" t="s">
        <v>1913</v>
      </c>
      <c r="J7" s="22" t="s">
        <v>269</v>
      </c>
      <c r="L7" t="s">
        <v>320</v>
      </c>
      <c r="M7" t="s">
        <v>256</v>
      </c>
      <c r="O7" t="s">
        <v>320</v>
      </c>
      <c r="P7">
        <v>1</v>
      </c>
    </row>
    <row r="8" spans="1:16">
      <c r="A8" s="26" t="s">
        <v>54</v>
      </c>
      <c r="B8" s="15" t="s">
        <v>942</v>
      </c>
      <c r="C8" s="16" t="s">
        <v>130</v>
      </c>
      <c r="D8" s="24" t="s">
        <v>197</v>
      </c>
      <c r="E8" s="27" t="s">
        <v>206</v>
      </c>
      <c r="F8" s="28" t="s">
        <v>251</v>
      </c>
      <c r="G8" s="26" t="s">
        <v>54</v>
      </c>
      <c r="H8" s="14" t="s">
        <v>1912</v>
      </c>
      <c r="J8" s="22" t="s">
        <v>271</v>
      </c>
      <c r="L8" t="s">
        <v>321</v>
      </c>
      <c r="M8" t="s">
        <v>256</v>
      </c>
      <c r="O8" t="s">
        <v>321</v>
      </c>
    </row>
    <row r="9" spans="1:16">
      <c r="A9" s="24" t="s">
        <v>57</v>
      </c>
      <c r="B9" s="15" t="s">
        <v>945</v>
      </c>
      <c r="C9" s="20" t="s">
        <v>144</v>
      </c>
      <c r="D9" s="24" t="s">
        <v>176</v>
      </c>
      <c r="E9" s="27" t="s">
        <v>1567</v>
      </c>
      <c r="F9" s="23" t="s">
        <v>318</v>
      </c>
      <c r="G9" s="24" t="s">
        <v>57</v>
      </c>
      <c r="H9" s="14" t="s">
        <v>1913</v>
      </c>
      <c r="J9" s="22" t="s">
        <v>2017</v>
      </c>
      <c r="L9" t="s">
        <v>255</v>
      </c>
      <c r="M9" t="s">
        <v>256</v>
      </c>
      <c r="O9" t="s">
        <v>255</v>
      </c>
    </row>
    <row r="10" spans="1:16">
      <c r="A10" s="24" t="s">
        <v>59</v>
      </c>
      <c r="B10" s="15" t="s">
        <v>948</v>
      </c>
      <c r="C10" s="29" t="s">
        <v>133</v>
      </c>
      <c r="D10" s="30" t="s">
        <v>174</v>
      </c>
      <c r="E10" s="27" t="s">
        <v>1569</v>
      </c>
      <c r="F10" s="28" t="s">
        <v>388</v>
      </c>
      <c r="G10" s="24" t="s">
        <v>59</v>
      </c>
      <c r="H10" s="14" t="s">
        <v>1913</v>
      </c>
      <c r="J10" s="22" t="s">
        <v>350</v>
      </c>
      <c r="L10" t="s">
        <v>322</v>
      </c>
      <c r="M10" t="s">
        <v>256</v>
      </c>
      <c r="O10" t="s">
        <v>322</v>
      </c>
    </row>
    <row r="11" spans="1:16">
      <c r="A11" s="26" t="s">
        <v>49</v>
      </c>
      <c r="B11" s="15" t="s">
        <v>951</v>
      </c>
      <c r="C11" s="16" t="s">
        <v>171</v>
      </c>
      <c r="D11" s="24" t="s">
        <v>184</v>
      </c>
      <c r="E11" s="27" t="s">
        <v>222</v>
      </c>
      <c r="F11" s="22" t="s">
        <v>254</v>
      </c>
      <c r="G11" s="26" t="s">
        <v>49</v>
      </c>
      <c r="H11" s="14" t="s">
        <v>1912</v>
      </c>
      <c r="J11" s="22" t="s">
        <v>309</v>
      </c>
      <c r="L11" t="s">
        <v>323</v>
      </c>
      <c r="M11" t="s">
        <v>256</v>
      </c>
      <c r="O11" t="s">
        <v>323</v>
      </c>
    </row>
    <row r="12" spans="1:16">
      <c r="A12" s="24" t="s">
        <v>41</v>
      </c>
      <c r="B12" s="26" t="s">
        <v>73</v>
      </c>
      <c r="C12" s="20" t="s">
        <v>107</v>
      </c>
      <c r="D12" s="36" t="s">
        <v>196</v>
      </c>
      <c r="E12" s="27" t="s">
        <v>212</v>
      </c>
      <c r="F12" s="22" t="s">
        <v>349</v>
      </c>
      <c r="G12" s="24" t="s">
        <v>41</v>
      </c>
      <c r="H12" s="14" t="s">
        <v>1913</v>
      </c>
      <c r="J12" s="22" t="s">
        <v>311</v>
      </c>
      <c r="L12" t="s">
        <v>324</v>
      </c>
      <c r="M12" t="s">
        <v>256</v>
      </c>
      <c r="O12" t="s">
        <v>324</v>
      </c>
    </row>
    <row r="13" spans="1:16">
      <c r="A13" s="24" t="s">
        <v>60</v>
      </c>
      <c r="B13" s="24" t="s">
        <v>976</v>
      </c>
      <c r="C13" s="20" t="s">
        <v>119</v>
      </c>
      <c r="D13" s="26" t="s">
        <v>193</v>
      </c>
      <c r="E13" s="21" t="s">
        <v>208</v>
      </c>
      <c r="F13" s="22" t="s">
        <v>355</v>
      </c>
      <c r="G13" s="24" t="s">
        <v>60</v>
      </c>
      <c r="H13" s="14" t="s">
        <v>1913</v>
      </c>
      <c r="J13" s="22" t="s">
        <v>347</v>
      </c>
      <c r="L13" t="s">
        <v>325</v>
      </c>
      <c r="M13" t="s">
        <v>256</v>
      </c>
      <c r="O13" t="s">
        <v>325</v>
      </c>
    </row>
    <row r="14" spans="1:16">
      <c r="A14" s="24" t="s">
        <v>64</v>
      </c>
      <c r="B14" s="24" t="s">
        <v>96</v>
      </c>
      <c r="C14" s="20" t="s">
        <v>118</v>
      </c>
      <c r="D14" s="24" t="s">
        <v>194</v>
      </c>
      <c r="E14" s="31" t="s">
        <v>228</v>
      </c>
      <c r="F14" s="32" t="s">
        <v>317</v>
      </c>
      <c r="G14" s="24" t="s">
        <v>64</v>
      </c>
      <c r="H14" s="14" t="s">
        <v>1913</v>
      </c>
      <c r="J14" s="22" t="s">
        <v>352</v>
      </c>
      <c r="L14" t="s">
        <v>326</v>
      </c>
      <c r="M14" t="s">
        <v>256</v>
      </c>
      <c r="O14" t="s">
        <v>326</v>
      </c>
    </row>
    <row r="15" spans="1:16">
      <c r="A15" s="24" t="s">
        <v>62</v>
      </c>
      <c r="B15" s="24" t="s">
        <v>90</v>
      </c>
      <c r="C15" s="16" t="s">
        <v>134</v>
      </c>
      <c r="D15" s="26" t="s">
        <v>189</v>
      </c>
      <c r="E15" s="31" t="s">
        <v>217</v>
      </c>
      <c r="F15" s="32" t="s">
        <v>264</v>
      </c>
      <c r="G15" s="24" t="s">
        <v>62</v>
      </c>
      <c r="H15" s="14" t="s">
        <v>1913</v>
      </c>
      <c r="J15" s="22" t="s">
        <v>364</v>
      </c>
      <c r="L15" t="s">
        <v>327</v>
      </c>
      <c r="M15" t="s">
        <v>256</v>
      </c>
      <c r="O15" t="s">
        <v>327</v>
      </c>
    </row>
    <row r="16" spans="1:16">
      <c r="A16" s="24" t="s">
        <v>65</v>
      </c>
      <c r="B16" s="24" t="s">
        <v>93</v>
      </c>
      <c r="C16" s="16" t="s">
        <v>147</v>
      </c>
      <c r="D16" s="24" t="s">
        <v>187</v>
      </c>
      <c r="E16" s="21" t="s">
        <v>219</v>
      </c>
      <c r="F16" s="22" t="s">
        <v>320</v>
      </c>
      <c r="G16" s="24" t="s">
        <v>65</v>
      </c>
      <c r="H16" s="14" t="s">
        <v>1913</v>
      </c>
      <c r="J16" s="22" t="s">
        <v>355</v>
      </c>
      <c r="L16" t="s">
        <v>328</v>
      </c>
      <c r="M16" t="s">
        <v>256</v>
      </c>
      <c r="O16" t="s">
        <v>328</v>
      </c>
    </row>
    <row r="17" spans="1:16">
      <c r="A17" s="26" t="s">
        <v>50</v>
      </c>
      <c r="B17" s="26" t="s">
        <v>75</v>
      </c>
      <c r="C17" s="20" t="s">
        <v>146</v>
      </c>
      <c r="D17" s="24" t="s">
        <v>1512</v>
      </c>
      <c r="E17" s="21" t="s">
        <v>221</v>
      </c>
      <c r="F17" s="22" t="s">
        <v>321</v>
      </c>
      <c r="G17" s="26" t="s">
        <v>50</v>
      </c>
      <c r="H17" s="14" t="s">
        <v>1912</v>
      </c>
      <c r="J17" s="22" t="s">
        <v>358</v>
      </c>
      <c r="L17" t="s">
        <v>329</v>
      </c>
      <c r="M17" t="s">
        <v>256</v>
      </c>
      <c r="O17" t="s">
        <v>329</v>
      </c>
    </row>
    <row r="18" spans="1:16">
      <c r="A18" s="24" t="s">
        <v>43</v>
      </c>
      <c r="B18" s="36" t="s">
        <v>94</v>
      </c>
      <c r="C18" s="29" t="s">
        <v>129</v>
      </c>
      <c r="D18" s="26" t="s">
        <v>192</v>
      </c>
      <c r="E18" s="33" t="s">
        <v>1672</v>
      </c>
      <c r="F18" s="22" t="s">
        <v>255</v>
      </c>
      <c r="G18" s="24" t="s">
        <v>43</v>
      </c>
      <c r="H18" s="14" t="s">
        <v>1913</v>
      </c>
      <c r="J18" s="22" t="s">
        <v>360</v>
      </c>
      <c r="L18" t="s">
        <v>330</v>
      </c>
      <c r="M18" t="s">
        <v>256</v>
      </c>
      <c r="O18" t="s">
        <v>330</v>
      </c>
    </row>
    <row r="19" spans="1:16" ht="15">
      <c r="A19" s="24" t="s">
        <v>44</v>
      </c>
      <c r="B19" s="24" t="s">
        <v>77</v>
      </c>
      <c r="C19" s="34" t="s">
        <v>172</v>
      </c>
      <c r="D19" s="24" t="s">
        <v>201</v>
      </c>
      <c r="E19" s="13"/>
      <c r="F19" s="22" t="s">
        <v>322</v>
      </c>
      <c r="G19" s="24" t="s">
        <v>44</v>
      </c>
      <c r="H19" s="14" t="s">
        <v>1913</v>
      </c>
      <c r="J19" s="22" t="s">
        <v>313</v>
      </c>
      <c r="L19" t="s">
        <v>331</v>
      </c>
      <c r="M19" t="s">
        <v>256</v>
      </c>
      <c r="O19" t="s">
        <v>331</v>
      </c>
    </row>
    <row r="20" spans="1:16" ht="15">
      <c r="A20" s="24" t="s">
        <v>45</v>
      </c>
      <c r="B20" s="24" t="s">
        <v>1118</v>
      </c>
      <c r="C20" s="16" t="s">
        <v>105</v>
      </c>
      <c r="D20" s="35" t="s">
        <v>190</v>
      </c>
      <c r="E20" s="13"/>
      <c r="F20" s="22" t="s">
        <v>323</v>
      </c>
      <c r="G20" s="24" t="s">
        <v>45</v>
      </c>
      <c r="H20" s="14" t="s">
        <v>1913</v>
      </c>
      <c r="J20" s="22" t="s">
        <v>365</v>
      </c>
      <c r="L20" t="s">
        <v>332</v>
      </c>
      <c r="M20" t="s">
        <v>256</v>
      </c>
      <c r="O20" t="s">
        <v>332</v>
      </c>
    </row>
    <row r="21" spans="1:16" ht="15">
      <c r="A21" s="24" t="s">
        <v>46</v>
      </c>
      <c r="B21" s="26" t="s">
        <v>79</v>
      </c>
      <c r="C21" s="16" t="s">
        <v>1296</v>
      </c>
      <c r="D21" s="24" t="s">
        <v>199</v>
      </c>
      <c r="E21" s="13"/>
      <c r="F21" s="22" t="s">
        <v>324</v>
      </c>
      <c r="G21" s="24" t="s">
        <v>46</v>
      </c>
      <c r="H21" s="14" t="s">
        <v>1913</v>
      </c>
      <c r="J21" s="22" t="s">
        <v>372</v>
      </c>
      <c r="L21" t="s">
        <v>333</v>
      </c>
      <c r="M21" t="s">
        <v>256</v>
      </c>
      <c r="O21" t="s">
        <v>333</v>
      </c>
    </row>
    <row r="22" spans="1:16" ht="15">
      <c r="A22" s="36" t="s">
        <v>47</v>
      </c>
      <c r="B22" s="30" t="s">
        <v>86</v>
      </c>
      <c r="C22" s="16" t="s">
        <v>1299</v>
      </c>
      <c r="D22" s="13"/>
      <c r="E22" s="13"/>
      <c r="F22" s="22" t="s">
        <v>325</v>
      </c>
      <c r="G22" s="36" t="s">
        <v>47</v>
      </c>
      <c r="H22" s="14" t="s">
        <v>1913</v>
      </c>
      <c r="J22" s="22" t="s">
        <v>381</v>
      </c>
      <c r="L22" t="s">
        <v>257</v>
      </c>
      <c r="M22" t="s">
        <v>256</v>
      </c>
      <c r="O22" t="s">
        <v>257</v>
      </c>
    </row>
    <row r="23" spans="1:16" ht="15">
      <c r="A23" s="24" t="s">
        <v>66</v>
      </c>
      <c r="B23" s="24" t="s">
        <v>95</v>
      </c>
      <c r="C23" s="16" t="s">
        <v>1305</v>
      </c>
      <c r="D23" s="13"/>
      <c r="E23" s="13"/>
      <c r="F23" s="22" t="s">
        <v>326</v>
      </c>
      <c r="G23" s="24" t="s">
        <v>66</v>
      </c>
      <c r="H23" s="14" t="s">
        <v>1913</v>
      </c>
      <c r="J23" s="22" t="s">
        <v>386</v>
      </c>
      <c r="L23" t="s">
        <v>259</v>
      </c>
      <c r="M23" t="s">
        <v>256</v>
      </c>
      <c r="O23" t="s">
        <v>259</v>
      </c>
    </row>
    <row r="24" spans="1:16" ht="15">
      <c r="A24" s="24" t="s">
        <v>33</v>
      </c>
      <c r="B24" s="24" t="s">
        <v>100</v>
      </c>
      <c r="C24" s="29" t="s">
        <v>165</v>
      </c>
      <c r="D24" s="13"/>
      <c r="E24" s="13"/>
      <c r="F24" s="22" t="s">
        <v>327</v>
      </c>
      <c r="G24" s="24" t="s">
        <v>33</v>
      </c>
      <c r="H24" s="14" t="s">
        <v>1913</v>
      </c>
      <c r="J24" s="22" t="s">
        <v>391</v>
      </c>
      <c r="L24" t="s">
        <v>260</v>
      </c>
      <c r="M24" t="s">
        <v>256</v>
      </c>
      <c r="O24" t="s">
        <v>260</v>
      </c>
    </row>
    <row r="25" spans="1:16" ht="15">
      <c r="A25" s="26" t="s">
        <v>35</v>
      </c>
      <c r="B25" s="24" t="s">
        <v>92</v>
      </c>
      <c r="C25" s="16" t="s">
        <v>159</v>
      </c>
      <c r="D25" s="13"/>
      <c r="E25" s="13"/>
      <c r="F25" s="22" t="s">
        <v>328</v>
      </c>
      <c r="G25" s="26" t="s">
        <v>35</v>
      </c>
      <c r="H25" s="14" t="s">
        <v>1912</v>
      </c>
      <c r="J25" s="22" t="s">
        <v>251</v>
      </c>
      <c r="L25" t="s">
        <v>261</v>
      </c>
      <c r="M25" t="s">
        <v>256</v>
      </c>
      <c r="O25" t="s">
        <v>261</v>
      </c>
    </row>
    <row r="26" spans="1:16" ht="15">
      <c r="A26" s="24" t="s">
        <v>37</v>
      </c>
      <c r="B26" s="24" t="s">
        <v>98</v>
      </c>
      <c r="C26" s="16" t="s">
        <v>1348</v>
      </c>
      <c r="D26" s="13"/>
      <c r="E26" s="13"/>
      <c r="F26" s="22" t="s">
        <v>329</v>
      </c>
      <c r="G26" s="24" t="s">
        <v>37</v>
      </c>
      <c r="H26" s="14" t="s">
        <v>1913</v>
      </c>
      <c r="J26" s="22" t="s">
        <v>393</v>
      </c>
      <c r="L26" t="s">
        <v>262</v>
      </c>
      <c r="M26" t="s">
        <v>256</v>
      </c>
      <c r="O26" t="s">
        <v>262</v>
      </c>
    </row>
    <row r="27" spans="1:16" ht="15">
      <c r="A27" s="24" t="s">
        <v>68</v>
      </c>
      <c r="B27" s="24" t="s">
        <v>88</v>
      </c>
      <c r="C27" s="29" t="s">
        <v>163</v>
      </c>
      <c r="D27" s="13"/>
      <c r="E27" s="13"/>
      <c r="F27" s="22" t="s">
        <v>330</v>
      </c>
      <c r="G27" s="24" t="s">
        <v>68</v>
      </c>
      <c r="H27" s="14" t="s">
        <v>1913</v>
      </c>
      <c r="J27" s="40"/>
      <c r="L27" t="s">
        <v>263</v>
      </c>
      <c r="M27" t="s">
        <v>256</v>
      </c>
      <c r="O27" t="s">
        <v>263</v>
      </c>
    </row>
    <row r="28" spans="1:16" ht="15">
      <c r="A28" s="36" t="s">
        <v>69</v>
      </c>
      <c r="B28" s="13"/>
      <c r="C28" s="29" t="s">
        <v>161</v>
      </c>
      <c r="D28" s="13"/>
      <c r="E28" s="13"/>
      <c r="F28" s="22" t="s">
        <v>331</v>
      </c>
      <c r="G28" s="36" t="s">
        <v>69</v>
      </c>
      <c r="H28" s="14" t="s">
        <v>1913</v>
      </c>
      <c r="J28" s="40"/>
      <c r="L28" t="s">
        <v>334</v>
      </c>
      <c r="M28" t="s">
        <v>256</v>
      </c>
      <c r="O28" t="s">
        <v>334</v>
      </c>
    </row>
    <row r="29" spans="1:16" ht="15">
      <c r="A29" s="13"/>
      <c r="B29" s="13"/>
      <c r="C29" s="16" t="s">
        <v>135</v>
      </c>
      <c r="D29" s="13"/>
      <c r="E29" s="13"/>
      <c r="F29" s="22" t="s">
        <v>332</v>
      </c>
      <c r="G29" s="15"/>
      <c r="H29" s="14"/>
      <c r="J29" s="40"/>
      <c r="L29" t="s">
        <v>335</v>
      </c>
      <c r="M29" t="s">
        <v>256</v>
      </c>
      <c r="O29" t="s">
        <v>335</v>
      </c>
    </row>
    <row r="30" spans="1:16" ht="15">
      <c r="A30" s="13"/>
      <c r="B30" s="13"/>
      <c r="C30" s="16" t="s">
        <v>127</v>
      </c>
      <c r="D30" s="13"/>
      <c r="E30" s="13"/>
      <c r="F30" s="22" t="s">
        <v>333</v>
      </c>
      <c r="G30" s="15"/>
      <c r="H30" s="14"/>
      <c r="J30" s="40"/>
      <c r="L30" t="s">
        <v>264</v>
      </c>
      <c r="M30" t="s">
        <v>256</v>
      </c>
      <c r="O30" t="s">
        <v>264</v>
      </c>
      <c r="P30">
        <v>43</v>
      </c>
    </row>
    <row r="31" spans="1:16" ht="15">
      <c r="A31" s="13"/>
      <c r="B31" s="13"/>
      <c r="C31" s="37" t="s">
        <v>139</v>
      </c>
      <c r="D31" s="13"/>
      <c r="E31" s="13"/>
      <c r="F31" s="22" t="s">
        <v>257</v>
      </c>
      <c r="G31" s="15"/>
      <c r="H31" s="38"/>
      <c r="J31" s="40"/>
      <c r="L31" t="s">
        <v>231</v>
      </c>
      <c r="M31" t="s">
        <v>232</v>
      </c>
      <c r="O31" t="s">
        <v>231</v>
      </c>
      <c r="P31">
        <v>44</v>
      </c>
    </row>
    <row r="32" spans="1:16" ht="15">
      <c r="A32" s="13"/>
      <c r="B32" s="13"/>
      <c r="C32" s="20" t="s">
        <v>143</v>
      </c>
      <c r="D32" s="13"/>
      <c r="E32" s="13"/>
      <c r="F32" s="22" t="s">
        <v>259</v>
      </c>
      <c r="G32" s="15"/>
      <c r="H32" s="38"/>
      <c r="J32" s="40"/>
      <c r="L32" t="s">
        <v>358</v>
      </c>
      <c r="M32" t="s">
        <v>232</v>
      </c>
      <c r="O32" t="s">
        <v>358</v>
      </c>
    </row>
    <row r="33" spans="3:16" ht="15">
      <c r="C33" s="20" t="s">
        <v>103</v>
      </c>
      <c r="D33" s="13"/>
      <c r="E33" s="13"/>
      <c r="F33" s="22" t="s">
        <v>260</v>
      </c>
      <c r="G33" s="15"/>
      <c r="H33" s="38"/>
      <c r="J33" s="40"/>
      <c r="L33" t="s">
        <v>336</v>
      </c>
      <c r="M33" t="s">
        <v>232</v>
      </c>
      <c r="O33" t="s">
        <v>336</v>
      </c>
    </row>
    <row r="34" spans="3:16" ht="15">
      <c r="C34" s="20" t="s">
        <v>140</v>
      </c>
      <c r="D34" s="13"/>
      <c r="E34" s="13"/>
      <c r="F34" s="22" t="s">
        <v>261</v>
      </c>
      <c r="G34" s="15"/>
      <c r="H34" s="38"/>
      <c r="L34" t="s">
        <v>344</v>
      </c>
      <c r="M34" t="s">
        <v>234</v>
      </c>
      <c r="O34" t="s">
        <v>344</v>
      </c>
      <c r="P34">
        <v>3</v>
      </c>
    </row>
    <row r="35" spans="3:16" ht="15">
      <c r="C35" s="20" t="s">
        <v>142</v>
      </c>
      <c r="D35" s="13"/>
      <c r="E35" s="13"/>
      <c r="F35" s="22" t="s">
        <v>262</v>
      </c>
      <c r="G35" s="15"/>
      <c r="H35" s="38"/>
      <c r="L35" t="s">
        <v>233</v>
      </c>
      <c r="M35" t="s">
        <v>234</v>
      </c>
      <c r="O35" t="s">
        <v>233</v>
      </c>
      <c r="P35">
        <v>1</v>
      </c>
    </row>
    <row r="36" spans="3:16" ht="15">
      <c r="C36" s="20" t="s">
        <v>141</v>
      </c>
      <c r="D36" s="13"/>
      <c r="E36" s="13"/>
      <c r="F36" s="22" t="s">
        <v>263</v>
      </c>
      <c r="G36" s="15"/>
      <c r="H36" s="38"/>
      <c r="L36" t="s">
        <v>389</v>
      </c>
      <c r="M36" t="s">
        <v>234</v>
      </c>
      <c r="O36" t="s">
        <v>389</v>
      </c>
    </row>
    <row r="37" spans="3:16" ht="15">
      <c r="C37" s="16" t="s">
        <v>136</v>
      </c>
      <c r="D37" s="13"/>
      <c r="E37" s="13"/>
      <c r="F37" s="22" t="s">
        <v>334</v>
      </c>
      <c r="G37" s="15"/>
      <c r="H37" s="38"/>
      <c r="L37" t="s">
        <v>341</v>
      </c>
      <c r="M37" t="s">
        <v>234</v>
      </c>
      <c r="O37" t="s">
        <v>341</v>
      </c>
    </row>
    <row r="38" spans="3:16" ht="15">
      <c r="C38" s="16" t="s">
        <v>137</v>
      </c>
      <c r="D38" s="13"/>
      <c r="E38" s="13"/>
      <c r="F38" s="22" t="s">
        <v>335</v>
      </c>
      <c r="G38" s="26" t="s">
        <v>73</v>
      </c>
      <c r="H38" s="14" t="s">
        <v>1912</v>
      </c>
      <c r="L38" t="s">
        <v>342</v>
      </c>
      <c r="M38" t="s">
        <v>234</v>
      </c>
      <c r="O38" t="s">
        <v>342</v>
      </c>
    </row>
    <row r="39" spans="3:16" ht="15">
      <c r="C39" s="16" t="s">
        <v>138</v>
      </c>
      <c r="D39" s="13"/>
      <c r="E39" s="13"/>
      <c r="F39" s="23" t="s">
        <v>371</v>
      </c>
      <c r="G39" s="24" t="s">
        <v>976</v>
      </c>
      <c r="H39" s="14" t="s">
        <v>1913</v>
      </c>
      <c r="L39" t="s">
        <v>354</v>
      </c>
      <c r="M39" t="s">
        <v>274</v>
      </c>
      <c r="O39" t="s">
        <v>354</v>
      </c>
      <c r="P39">
        <v>1</v>
      </c>
    </row>
    <row r="40" spans="3:16" ht="15">
      <c r="C40" s="29" t="s">
        <v>158</v>
      </c>
      <c r="D40" s="13"/>
      <c r="E40" s="13"/>
      <c r="F40" s="23" t="s">
        <v>383</v>
      </c>
      <c r="G40" s="24" t="s">
        <v>96</v>
      </c>
      <c r="H40" s="14" t="s">
        <v>1913</v>
      </c>
      <c r="L40" t="s">
        <v>273</v>
      </c>
      <c r="M40" t="s">
        <v>274</v>
      </c>
      <c r="O40" t="s">
        <v>273</v>
      </c>
      <c r="P40">
        <v>6</v>
      </c>
    </row>
    <row r="41" spans="3:16" ht="15">
      <c r="C41" s="13"/>
      <c r="D41" s="13"/>
      <c r="E41" s="13"/>
      <c r="F41" s="22" t="s">
        <v>235</v>
      </c>
      <c r="G41" s="24" t="s">
        <v>90</v>
      </c>
      <c r="H41" s="14" t="s">
        <v>1913</v>
      </c>
      <c r="L41" t="s">
        <v>343</v>
      </c>
      <c r="M41" t="s">
        <v>274</v>
      </c>
      <c r="O41" t="s">
        <v>343</v>
      </c>
    </row>
    <row r="42" spans="3:16" ht="15">
      <c r="C42" s="13"/>
      <c r="D42" s="13"/>
      <c r="E42" s="13"/>
      <c r="F42" s="22" t="s">
        <v>337</v>
      </c>
      <c r="G42" s="24" t="s">
        <v>93</v>
      </c>
      <c r="H42" s="14" t="s">
        <v>1913</v>
      </c>
      <c r="L42" t="s">
        <v>275</v>
      </c>
      <c r="M42" t="s">
        <v>274</v>
      </c>
      <c r="O42" t="s">
        <v>275</v>
      </c>
    </row>
    <row r="43" spans="3:16" ht="15">
      <c r="C43" s="13"/>
      <c r="D43" s="13"/>
      <c r="E43" s="13"/>
      <c r="F43" s="22" t="s">
        <v>345</v>
      </c>
      <c r="G43" s="26" t="s">
        <v>75</v>
      </c>
      <c r="H43" s="14" t="s">
        <v>1912</v>
      </c>
      <c r="L43" t="s">
        <v>277</v>
      </c>
      <c r="M43" t="s">
        <v>274</v>
      </c>
      <c r="O43" t="s">
        <v>1793</v>
      </c>
    </row>
    <row r="44" spans="3:16" ht="15">
      <c r="C44" s="13"/>
      <c r="D44" s="13"/>
      <c r="E44" s="13"/>
      <c r="F44" s="39" t="s">
        <v>1737</v>
      </c>
      <c r="G44" s="36" t="s">
        <v>94</v>
      </c>
      <c r="H44" s="14" t="s">
        <v>1913</v>
      </c>
      <c r="L44" t="s">
        <v>300</v>
      </c>
      <c r="M44" t="s">
        <v>296</v>
      </c>
      <c r="O44" t="s">
        <v>277</v>
      </c>
      <c r="P44">
        <v>1</v>
      </c>
    </row>
    <row r="45" spans="3:16" ht="15">
      <c r="C45" s="13"/>
      <c r="D45" s="13"/>
      <c r="E45" s="13"/>
      <c r="F45" s="23" t="s">
        <v>384</v>
      </c>
      <c r="G45" s="24" t="s">
        <v>77</v>
      </c>
      <c r="H45" s="14" t="s">
        <v>1913</v>
      </c>
      <c r="L45" t="s">
        <v>352</v>
      </c>
      <c r="M45" t="s">
        <v>296</v>
      </c>
      <c r="O45" t="s">
        <v>300</v>
      </c>
    </row>
    <row r="46" spans="3:16" ht="15">
      <c r="C46" s="13"/>
      <c r="D46" s="13"/>
      <c r="E46" s="13"/>
      <c r="F46" s="32" t="s">
        <v>231</v>
      </c>
      <c r="G46" s="24" t="s">
        <v>1118</v>
      </c>
      <c r="H46" s="14" t="s">
        <v>1913</v>
      </c>
      <c r="L46" t="s">
        <v>393</v>
      </c>
      <c r="M46" t="s">
        <v>362</v>
      </c>
      <c r="O46" t="s">
        <v>425</v>
      </c>
    </row>
    <row r="47" spans="3:16" ht="15">
      <c r="C47" s="13"/>
      <c r="D47" s="13"/>
      <c r="E47" s="13"/>
      <c r="F47" s="23" t="s">
        <v>365</v>
      </c>
      <c r="G47" s="26" t="s">
        <v>79</v>
      </c>
      <c r="H47" s="14" t="s">
        <v>1912</v>
      </c>
      <c r="L47" t="s">
        <v>302</v>
      </c>
      <c r="M47" t="s">
        <v>304</v>
      </c>
      <c r="O47" t="s">
        <v>352</v>
      </c>
    </row>
    <row r="48" spans="3:16" ht="15">
      <c r="C48" s="13"/>
      <c r="D48" s="13"/>
      <c r="E48" s="13"/>
      <c r="F48" s="40" t="s">
        <v>1743</v>
      </c>
      <c r="G48" s="30" t="s">
        <v>86</v>
      </c>
      <c r="H48" s="14" t="s">
        <v>1912</v>
      </c>
      <c r="L48" t="s">
        <v>305</v>
      </c>
      <c r="M48" t="s">
        <v>304</v>
      </c>
      <c r="O48" t="s">
        <v>393</v>
      </c>
    </row>
    <row r="49" spans="6:16">
      <c r="F49" s="28" t="s">
        <v>386</v>
      </c>
      <c r="G49" s="24" t="s">
        <v>95</v>
      </c>
      <c r="H49" s="14" t="s">
        <v>1913</v>
      </c>
      <c r="L49" t="s">
        <v>307</v>
      </c>
      <c r="M49" t="s">
        <v>304</v>
      </c>
      <c r="O49" t="s">
        <v>302</v>
      </c>
      <c r="P49">
        <v>1</v>
      </c>
    </row>
    <row r="50" spans="6:16">
      <c r="F50" s="22" t="s">
        <v>237</v>
      </c>
      <c r="G50" s="24" t="s">
        <v>100</v>
      </c>
      <c r="H50" s="14" t="s">
        <v>1913</v>
      </c>
      <c r="L50" t="s">
        <v>308</v>
      </c>
      <c r="M50" t="s">
        <v>304</v>
      </c>
      <c r="O50" t="s">
        <v>305</v>
      </c>
      <c r="P50">
        <v>18</v>
      </c>
    </row>
    <row r="51" spans="6:16">
      <c r="F51" s="22" t="s">
        <v>358</v>
      </c>
      <c r="G51" s="24" t="s">
        <v>92</v>
      </c>
      <c r="H51" s="14" t="s">
        <v>1913</v>
      </c>
      <c r="L51" t="s">
        <v>266</v>
      </c>
      <c r="M51" t="s">
        <v>268</v>
      </c>
      <c r="O51" t="s">
        <v>307</v>
      </c>
    </row>
    <row r="52" spans="6:16">
      <c r="F52" s="41" t="s">
        <v>336</v>
      </c>
      <c r="G52" s="24" t="s">
        <v>98</v>
      </c>
      <c r="H52" s="14" t="s">
        <v>1913</v>
      </c>
      <c r="L52" t="s">
        <v>369</v>
      </c>
      <c r="M52" t="s">
        <v>268</v>
      </c>
      <c r="O52" t="s">
        <v>308</v>
      </c>
    </row>
    <row r="53" spans="6:16">
      <c r="F53" s="40" t="s">
        <v>1751</v>
      </c>
      <c r="G53" s="24" t="s">
        <v>88</v>
      </c>
      <c r="H53" s="14" t="s">
        <v>1913</v>
      </c>
      <c r="L53" t="s">
        <v>391</v>
      </c>
      <c r="M53" t="s">
        <v>252</v>
      </c>
      <c r="O53" t="s">
        <v>266</v>
      </c>
      <c r="P53">
        <v>21</v>
      </c>
    </row>
    <row r="54" spans="6:16">
      <c r="F54" s="40" t="s">
        <v>1753</v>
      </c>
      <c r="G54" s="16" t="s">
        <v>169</v>
      </c>
      <c r="H54" s="14" t="s">
        <v>1913</v>
      </c>
      <c r="L54" t="s">
        <v>340</v>
      </c>
      <c r="M54" t="s">
        <v>252</v>
      </c>
      <c r="O54" t="s">
        <v>369</v>
      </c>
      <c r="P54">
        <v>1</v>
      </c>
    </row>
    <row r="55" spans="6:16">
      <c r="F55" s="32" t="s">
        <v>239</v>
      </c>
      <c r="G55" s="20" t="s">
        <v>156</v>
      </c>
      <c r="H55" s="14" t="s">
        <v>1912</v>
      </c>
      <c r="L55" t="s">
        <v>251</v>
      </c>
      <c r="M55" t="s">
        <v>252</v>
      </c>
      <c r="O55" t="s">
        <v>391</v>
      </c>
    </row>
    <row r="56" spans="6:16">
      <c r="F56" s="32" t="s">
        <v>241</v>
      </c>
      <c r="G56" s="20" t="s">
        <v>167</v>
      </c>
      <c r="H56" s="14" t="s">
        <v>1912</v>
      </c>
      <c r="L56" t="s">
        <v>388</v>
      </c>
      <c r="M56" t="s">
        <v>252</v>
      </c>
      <c r="O56" t="s">
        <v>340</v>
      </c>
    </row>
    <row r="57" spans="6:16">
      <c r="F57" s="22" t="s">
        <v>347</v>
      </c>
      <c r="G57" s="16" t="s">
        <v>132</v>
      </c>
      <c r="H57" s="14" t="s">
        <v>1913</v>
      </c>
      <c r="L57" t="s">
        <v>349</v>
      </c>
      <c r="M57" t="s">
        <v>252</v>
      </c>
      <c r="O57" t="s">
        <v>251</v>
      </c>
      <c r="P57">
        <v>3</v>
      </c>
    </row>
    <row r="58" spans="6:16">
      <c r="F58" s="22" t="s">
        <v>360</v>
      </c>
      <c r="G58" s="16" t="s">
        <v>131</v>
      </c>
      <c r="H58" s="14" t="s">
        <v>1913</v>
      </c>
      <c r="L58" t="s">
        <v>317</v>
      </c>
      <c r="M58" t="s">
        <v>252</v>
      </c>
      <c r="O58" t="s">
        <v>388</v>
      </c>
      <c r="P58">
        <v>2</v>
      </c>
    </row>
    <row r="59" spans="6:16">
      <c r="F59" s="32" t="s">
        <v>242</v>
      </c>
      <c r="G59" s="16" t="s">
        <v>130</v>
      </c>
      <c r="H59" s="14" t="s">
        <v>1913</v>
      </c>
      <c r="L59" t="s">
        <v>371</v>
      </c>
      <c r="M59" t="s">
        <v>256</v>
      </c>
      <c r="O59" t="s">
        <v>349</v>
      </c>
    </row>
    <row r="60" spans="6:16">
      <c r="F60" s="32" t="s">
        <v>243</v>
      </c>
      <c r="G60" s="20" t="s">
        <v>144</v>
      </c>
      <c r="H60" s="14" t="s">
        <v>1912</v>
      </c>
      <c r="L60" t="s">
        <v>383</v>
      </c>
      <c r="M60" t="s">
        <v>256</v>
      </c>
      <c r="O60" t="s">
        <v>317</v>
      </c>
      <c r="P60">
        <v>11</v>
      </c>
    </row>
    <row r="61" spans="6:16">
      <c r="F61" s="22" t="s">
        <v>344</v>
      </c>
      <c r="G61" s="29" t="s">
        <v>133</v>
      </c>
      <c r="H61" s="14" t="s">
        <v>1913</v>
      </c>
      <c r="L61" t="s">
        <v>235</v>
      </c>
      <c r="M61" t="s">
        <v>236</v>
      </c>
      <c r="O61" t="s">
        <v>371</v>
      </c>
    </row>
    <row r="62" spans="6:16">
      <c r="F62" s="22" t="s">
        <v>338</v>
      </c>
      <c r="G62" s="16" t="s">
        <v>171</v>
      </c>
      <c r="H62" s="14" t="s">
        <v>1913</v>
      </c>
      <c r="L62" t="s">
        <v>337</v>
      </c>
      <c r="M62" t="s">
        <v>236</v>
      </c>
      <c r="O62" t="s">
        <v>383</v>
      </c>
    </row>
    <row r="63" spans="6:16">
      <c r="F63" s="22" t="s">
        <v>245</v>
      </c>
      <c r="G63" s="20" t="s">
        <v>107</v>
      </c>
      <c r="H63" s="14" t="s">
        <v>1912</v>
      </c>
      <c r="L63" t="s">
        <v>345</v>
      </c>
      <c r="M63" t="s">
        <v>236</v>
      </c>
      <c r="O63" t="s">
        <v>235</v>
      </c>
      <c r="P63">
        <v>3</v>
      </c>
    </row>
    <row r="64" spans="6:16">
      <c r="F64" s="22" t="s">
        <v>233</v>
      </c>
      <c r="G64" s="20" t="s">
        <v>119</v>
      </c>
      <c r="H64" s="14" t="s">
        <v>1912</v>
      </c>
      <c r="L64" t="s">
        <v>384</v>
      </c>
      <c r="M64" t="s">
        <v>236</v>
      </c>
      <c r="O64" t="s">
        <v>337</v>
      </c>
      <c r="P64">
        <v>0</v>
      </c>
    </row>
    <row r="65" spans="6:16">
      <c r="F65" s="22" t="s">
        <v>246</v>
      </c>
      <c r="G65" s="20" t="s">
        <v>118</v>
      </c>
      <c r="H65" s="14" t="s">
        <v>1912</v>
      </c>
      <c r="L65" t="s">
        <v>365</v>
      </c>
      <c r="M65" t="s">
        <v>232</v>
      </c>
      <c r="O65" t="s">
        <v>345</v>
      </c>
      <c r="P65">
        <v>7</v>
      </c>
    </row>
    <row r="66" spans="6:16">
      <c r="F66" s="22" t="s">
        <v>247</v>
      </c>
      <c r="G66" s="16" t="s">
        <v>134</v>
      </c>
      <c r="H66" s="14" t="s">
        <v>1913</v>
      </c>
      <c r="L66" t="s">
        <v>386</v>
      </c>
      <c r="M66" t="s">
        <v>232</v>
      </c>
      <c r="O66" t="s">
        <v>384</v>
      </c>
    </row>
    <row r="67" spans="6:16">
      <c r="F67" s="22" t="s">
        <v>339</v>
      </c>
      <c r="G67" s="16" t="s">
        <v>147</v>
      </c>
      <c r="H67" s="14" t="s">
        <v>1913</v>
      </c>
      <c r="L67" t="s">
        <v>237</v>
      </c>
      <c r="M67" t="s">
        <v>232</v>
      </c>
      <c r="O67" t="s">
        <v>365</v>
      </c>
    </row>
    <row r="68" spans="6:16">
      <c r="F68" s="22" t="s">
        <v>348</v>
      </c>
      <c r="G68" s="20" t="s">
        <v>146</v>
      </c>
      <c r="H68" s="14" t="s">
        <v>1912</v>
      </c>
      <c r="L68" t="s">
        <v>239</v>
      </c>
      <c r="M68" t="s">
        <v>240</v>
      </c>
      <c r="O68" t="s">
        <v>1743</v>
      </c>
    </row>
    <row r="69" spans="6:16">
      <c r="F69" s="22" t="s">
        <v>249</v>
      </c>
      <c r="G69" s="29" t="s">
        <v>129</v>
      </c>
      <c r="H69" s="14" t="s">
        <v>1913</v>
      </c>
      <c r="L69" t="s">
        <v>241</v>
      </c>
      <c r="M69" t="s">
        <v>240</v>
      </c>
      <c r="O69" t="s">
        <v>386</v>
      </c>
    </row>
    <row r="70" spans="6:16">
      <c r="F70" s="22" t="s">
        <v>250</v>
      </c>
      <c r="G70" s="34" t="s">
        <v>172</v>
      </c>
      <c r="H70" s="14" t="s">
        <v>1913</v>
      </c>
      <c r="L70" t="s">
        <v>347</v>
      </c>
      <c r="M70" t="s">
        <v>240</v>
      </c>
      <c r="O70" t="s">
        <v>237</v>
      </c>
    </row>
    <row r="71" spans="6:16">
      <c r="F71" s="32" t="s">
        <v>269</v>
      </c>
      <c r="G71" s="16" t="s">
        <v>105</v>
      </c>
      <c r="H71" s="14" t="s">
        <v>1913</v>
      </c>
      <c r="L71" t="s">
        <v>360</v>
      </c>
      <c r="M71" t="s">
        <v>240</v>
      </c>
      <c r="O71" t="s">
        <v>1751</v>
      </c>
    </row>
    <row r="72" spans="6:16">
      <c r="F72" s="22" t="s">
        <v>271</v>
      </c>
      <c r="G72" s="16" t="s">
        <v>1296</v>
      </c>
      <c r="H72" s="14" t="s">
        <v>1913</v>
      </c>
      <c r="L72" t="s">
        <v>242</v>
      </c>
      <c r="M72" t="s">
        <v>234</v>
      </c>
      <c r="O72" t="s">
        <v>1753</v>
      </c>
    </row>
    <row r="73" spans="6:16">
      <c r="F73" s="23" t="s">
        <v>367</v>
      </c>
      <c r="G73" s="16" t="s">
        <v>1299</v>
      </c>
      <c r="H73" s="14" t="s">
        <v>1913</v>
      </c>
      <c r="L73" t="s">
        <v>243</v>
      </c>
      <c r="M73" t="s">
        <v>234</v>
      </c>
      <c r="O73" t="s">
        <v>239</v>
      </c>
    </row>
    <row r="74" spans="6:16">
      <c r="F74" s="23" t="s">
        <v>390</v>
      </c>
      <c r="G74" s="16" t="s">
        <v>1305</v>
      </c>
      <c r="H74" s="14" t="s">
        <v>1913</v>
      </c>
      <c r="L74" t="s">
        <v>338</v>
      </c>
      <c r="M74" t="s">
        <v>234</v>
      </c>
      <c r="O74" t="s">
        <v>241</v>
      </c>
    </row>
    <row r="75" spans="6:16">
      <c r="F75" s="23" t="s">
        <v>372</v>
      </c>
      <c r="G75" s="29" t="s">
        <v>165</v>
      </c>
      <c r="H75" s="14" t="s">
        <v>1913</v>
      </c>
      <c r="L75" t="s">
        <v>245</v>
      </c>
      <c r="M75" t="s">
        <v>234</v>
      </c>
      <c r="O75" t="s">
        <v>347</v>
      </c>
      <c r="P75">
        <v>1</v>
      </c>
    </row>
    <row r="76" spans="6:16">
      <c r="F76" s="23" t="s">
        <v>389</v>
      </c>
      <c r="G76" s="16" t="s">
        <v>159</v>
      </c>
      <c r="H76" s="14" t="s">
        <v>1913</v>
      </c>
      <c r="L76" t="s">
        <v>246</v>
      </c>
      <c r="M76" t="s">
        <v>234</v>
      </c>
      <c r="O76" t="s">
        <v>360</v>
      </c>
    </row>
    <row r="77" spans="6:16">
      <c r="F77" s="22" t="s">
        <v>341</v>
      </c>
      <c r="G77" s="16" t="s">
        <v>1348</v>
      </c>
      <c r="H77" s="14" t="s">
        <v>1913</v>
      </c>
      <c r="L77" t="s">
        <v>247</v>
      </c>
      <c r="M77" t="s">
        <v>234</v>
      </c>
      <c r="O77" t="s">
        <v>242</v>
      </c>
      <c r="P77">
        <v>3</v>
      </c>
    </row>
    <row r="78" spans="6:16">
      <c r="F78" s="22" t="s">
        <v>342</v>
      </c>
      <c r="G78" s="29" t="s">
        <v>163</v>
      </c>
      <c r="H78" s="14" t="s">
        <v>1913</v>
      </c>
      <c r="L78" t="s">
        <v>339</v>
      </c>
      <c r="M78" t="s">
        <v>234</v>
      </c>
      <c r="O78" t="s">
        <v>243</v>
      </c>
      <c r="P78">
        <v>6</v>
      </c>
    </row>
    <row r="79" spans="6:16">
      <c r="F79" s="22" t="s">
        <v>350</v>
      </c>
      <c r="G79" s="29" t="s">
        <v>161</v>
      </c>
      <c r="H79" s="14" t="s">
        <v>1913</v>
      </c>
      <c r="L79" t="s">
        <v>348</v>
      </c>
      <c r="M79" t="s">
        <v>234</v>
      </c>
      <c r="O79" t="s">
        <v>338</v>
      </c>
    </row>
    <row r="80" spans="6:16">
      <c r="F80" s="32" t="s">
        <v>351</v>
      </c>
      <c r="G80" s="16" t="s">
        <v>135</v>
      </c>
      <c r="H80" s="14" t="s">
        <v>1913</v>
      </c>
      <c r="L80" t="s">
        <v>249</v>
      </c>
      <c r="M80" t="s">
        <v>234</v>
      </c>
      <c r="O80" t="s">
        <v>245</v>
      </c>
    </row>
    <row r="81" spans="6:16">
      <c r="F81" s="22" t="s">
        <v>354</v>
      </c>
      <c r="G81" s="16" t="s">
        <v>127</v>
      </c>
      <c r="H81" s="14" t="s">
        <v>1913</v>
      </c>
      <c r="L81" t="s">
        <v>250</v>
      </c>
      <c r="M81" t="s">
        <v>234</v>
      </c>
      <c r="O81" t="s">
        <v>246</v>
      </c>
      <c r="P81">
        <v>3</v>
      </c>
    </row>
    <row r="82" spans="6:16">
      <c r="F82" s="23" t="s">
        <v>279</v>
      </c>
      <c r="G82" s="37" t="s">
        <v>139</v>
      </c>
      <c r="H82" s="14" t="s">
        <v>1912</v>
      </c>
      <c r="L82" t="s">
        <v>269</v>
      </c>
      <c r="M82" t="s">
        <v>234</v>
      </c>
      <c r="O82" t="s">
        <v>348</v>
      </c>
      <c r="P82">
        <v>2</v>
      </c>
    </row>
    <row r="83" spans="6:16">
      <c r="F83" s="22" t="s">
        <v>281</v>
      </c>
      <c r="G83" s="20" t="s">
        <v>143</v>
      </c>
      <c r="H83" s="14" t="s">
        <v>1912</v>
      </c>
      <c r="L83" t="s">
        <v>271</v>
      </c>
      <c r="M83" t="s">
        <v>234</v>
      </c>
      <c r="O83" t="s">
        <v>249</v>
      </c>
      <c r="P83">
        <v>21</v>
      </c>
    </row>
    <row r="84" spans="6:16">
      <c r="F84" s="22" t="s">
        <v>273</v>
      </c>
      <c r="G84" s="20" t="s">
        <v>103</v>
      </c>
      <c r="H84" s="14" t="s">
        <v>1912</v>
      </c>
      <c r="L84" t="s">
        <v>367</v>
      </c>
      <c r="M84" t="s">
        <v>234</v>
      </c>
      <c r="O84" t="s">
        <v>250</v>
      </c>
      <c r="P84">
        <v>4</v>
      </c>
    </row>
    <row r="85" spans="6:16">
      <c r="F85" s="22" t="s">
        <v>343</v>
      </c>
      <c r="G85" s="20" t="s">
        <v>140</v>
      </c>
      <c r="H85" s="14" t="s">
        <v>1912</v>
      </c>
      <c r="L85" t="s">
        <v>390</v>
      </c>
      <c r="M85" t="s">
        <v>234</v>
      </c>
      <c r="O85" t="s">
        <v>269</v>
      </c>
    </row>
    <row r="86" spans="6:16">
      <c r="F86" s="22" t="s">
        <v>275</v>
      </c>
      <c r="G86" s="20" t="s">
        <v>142</v>
      </c>
      <c r="H86" s="14" t="s">
        <v>1912</v>
      </c>
      <c r="L86" t="s">
        <v>372</v>
      </c>
      <c r="M86" t="s">
        <v>234</v>
      </c>
      <c r="O86" t="s">
        <v>271</v>
      </c>
    </row>
    <row r="87" spans="6:16">
      <c r="F87" s="40" t="s">
        <v>1793</v>
      </c>
      <c r="G87" s="20" t="s">
        <v>141</v>
      </c>
      <c r="H87" s="14" t="s">
        <v>1912</v>
      </c>
      <c r="L87" t="s">
        <v>350</v>
      </c>
      <c r="M87" t="s">
        <v>234</v>
      </c>
      <c r="O87" t="s">
        <v>367</v>
      </c>
    </row>
    <row r="88" spans="6:16">
      <c r="F88" s="32" t="s">
        <v>277</v>
      </c>
      <c r="G88" s="16" t="s">
        <v>136</v>
      </c>
      <c r="H88" s="14" t="s">
        <v>1913</v>
      </c>
      <c r="L88" t="s">
        <v>351</v>
      </c>
      <c r="M88" t="s">
        <v>274</v>
      </c>
      <c r="O88" t="s">
        <v>390</v>
      </c>
    </row>
    <row r="89" spans="6:16">
      <c r="F89" s="32" t="s">
        <v>282</v>
      </c>
      <c r="G89" s="16" t="s">
        <v>137</v>
      </c>
      <c r="H89" s="14" t="s">
        <v>1913</v>
      </c>
      <c r="L89" t="s">
        <v>279</v>
      </c>
      <c r="M89" t="s">
        <v>274</v>
      </c>
      <c r="O89" t="s">
        <v>372</v>
      </c>
    </row>
    <row r="90" spans="6:16">
      <c r="F90" s="22" t="s">
        <v>285</v>
      </c>
      <c r="G90" s="16" t="s">
        <v>138</v>
      </c>
      <c r="H90" s="14" t="s">
        <v>1913</v>
      </c>
      <c r="L90" t="s">
        <v>281</v>
      </c>
      <c r="M90" t="s">
        <v>274</v>
      </c>
      <c r="O90" t="s">
        <v>350</v>
      </c>
      <c r="P90">
        <v>1</v>
      </c>
    </row>
    <row r="91" spans="6:16" ht="33" customHeight="1">
      <c r="F91" s="22" t="s">
        <v>287</v>
      </c>
      <c r="G91" s="29" t="s">
        <v>158</v>
      </c>
      <c r="H91" s="14" t="s">
        <v>1913</v>
      </c>
      <c r="L91" t="s">
        <v>282</v>
      </c>
      <c r="M91" t="s">
        <v>284</v>
      </c>
      <c r="O91" s="45" t="s">
        <v>351</v>
      </c>
      <c r="P91">
        <v>44</v>
      </c>
    </row>
    <row r="92" spans="6:16">
      <c r="F92" s="22" t="s">
        <v>288</v>
      </c>
      <c r="G92" s="26" t="s">
        <v>183</v>
      </c>
      <c r="H92" s="14" t="s">
        <v>1912</v>
      </c>
      <c r="L92" t="s">
        <v>285</v>
      </c>
      <c r="M92" t="s">
        <v>274</v>
      </c>
      <c r="O92" t="s">
        <v>2018</v>
      </c>
      <c r="P92">
        <v>0</v>
      </c>
    </row>
    <row r="93" spans="6:16">
      <c r="F93" s="22" t="s">
        <v>289</v>
      </c>
      <c r="G93" s="26" t="s">
        <v>182</v>
      </c>
      <c r="H93" s="14" t="s">
        <v>1912</v>
      </c>
      <c r="L93" t="s">
        <v>287</v>
      </c>
      <c r="M93" t="s">
        <v>284</v>
      </c>
      <c r="O93" t="s">
        <v>282</v>
      </c>
    </row>
    <row r="94" spans="6:16">
      <c r="F94" s="22" t="s">
        <v>290</v>
      </c>
      <c r="G94" s="26" t="s">
        <v>180</v>
      </c>
      <c r="H94" s="14" t="s">
        <v>1912</v>
      </c>
      <c r="L94" t="s">
        <v>288</v>
      </c>
      <c r="M94" t="s">
        <v>284</v>
      </c>
      <c r="O94" t="s">
        <v>285</v>
      </c>
      <c r="P94">
        <v>3</v>
      </c>
    </row>
    <row r="95" spans="6:16">
      <c r="F95" s="22" t="s">
        <v>292</v>
      </c>
      <c r="G95" s="24" t="s">
        <v>203</v>
      </c>
      <c r="H95" s="14" t="s">
        <v>1913</v>
      </c>
      <c r="L95" t="s">
        <v>289</v>
      </c>
      <c r="M95" t="s">
        <v>284</v>
      </c>
      <c r="O95" t="s">
        <v>285</v>
      </c>
      <c r="P95">
        <v>3</v>
      </c>
    </row>
    <row r="96" spans="6:16">
      <c r="F96" s="22" t="s">
        <v>293</v>
      </c>
      <c r="G96" s="26" t="s">
        <v>178</v>
      </c>
      <c r="H96" s="14" t="s">
        <v>1912</v>
      </c>
      <c r="L96" t="s">
        <v>290</v>
      </c>
      <c r="M96" t="s">
        <v>284</v>
      </c>
      <c r="O96" t="s">
        <v>287</v>
      </c>
    </row>
    <row r="97" spans="6:16">
      <c r="F97" s="32" t="s">
        <v>294</v>
      </c>
      <c r="G97" s="24" t="s">
        <v>197</v>
      </c>
      <c r="H97" s="14" t="s">
        <v>1913</v>
      </c>
      <c r="L97" t="s">
        <v>292</v>
      </c>
      <c r="M97" t="s">
        <v>284</v>
      </c>
      <c r="O97" t="s">
        <v>288</v>
      </c>
    </row>
    <row r="98" spans="6:16">
      <c r="F98" s="30" t="s">
        <v>295</v>
      </c>
      <c r="G98" s="24" t="s">
        <v>176</v>
      </c>
      <c r="H98" s="14" t="s">
        <v>1913</v>
      </c>
      <c r="L98" t="s">
        <v>293</v>
      </c>
      <c r="M98" t="s">
        <v>284</v>
      </c>
      <c r="O98" t="s">
        <v>289</v>
      </c>
    </row>
    <row r="99" spans="6:16">
      <c r="F99" s="42" t="s">
        <v>297</v>
      </c>
      <c r="G99" s="30" t="s">
        <v>174</v>
      </c>
      <c r="H99" s="14" t="s">
        <v>1912</v>
      </c>
      <c r="L99" t="s">
        <v>294</v>
      </c>
      <c r="M99" t="s">
        <v>284</v>
      </c>
      <c r="O99" t="s">
        <v>290</v>
      </c>
    </row>
    <row r="100" spans="6:16">
      <c r="F100" s="30" t="s">
        <v>298</v>
      </c>
      <c r="G100" s="24" t="s">
        <v>184</v>
      </c>
      <c r="H100" s="14" t="s">
        <v>1913</v>
      </c>
      <c r="L100" t="s">
        <v>295</v>
      </c>
      <c r="M100" t="s">
        <v>296</v>
      </c>
      <c r="O100" t="s">
        <v>292</v>
      </c>
    </row>
    <row r="101" spans="6:16">
      <c r="F101" s="23" t="s">
        <v>1806</v>
      </c>
      <c r="G101" s="36" t="s">
        <v>196</v>
      </c>
      <c r="H101" s="14" t="s">
        <v>1913</v>
      </c>
      <c r="L101" t="s">
        <v>297</v>
      </c>
      <c r="M101" t="s">
        <v>296</v>
      </c>
      <c r="O101" t="s">
        <v>293</v>
      </c>
    </row>
    <row r="102" spans="6:16">
      <c r="F102" s="30" t="s">
        <v>313</v>
      </c>
      <c r="G102" s="26" t="s">
        <v>193</v>
      </c>
      <c r="H102" s="14" t="s">
        <v>1912</v>
      </c>
      <c r="L102" t="s">
        <v>298</v>
      </c>
      <c r="M102" t="s">
        <v>296</v>
      </c>
      <c r="O102" t="s">
        <v>294</v>
      </c>
    </row>
    <row r="103" spans="6:16">
      <c r="F103" s="22" t="s">
        <v>300</v>
      </c>
      <c r="G103" s="24" t="s">
        <v>194</v>
      </c>
      <c r="H103" s="14" t="s">
        <v>1913</v>
      </c>
      <c r="L103" t="s">
        <v>313</v>
      </c>
      <c r="M103" t="s">
        <v>296</v>
      </c>
      <c r="O103" t="s">
        <v>295</v>
      </c>
    </row>
    <row r="104" spans="6:16">
      <c r="F104" s="36" t="s">
        <v>314</v>
      </c>
      <c r="G104" s="26" t="s">
        <v>189</v>
      </c>
      <c r="H104" s="14" t="s">
        <v>1912</v>
      </c>
      <c r="L104" t="s">
        <v>314</v>
      </c>
      <c r="M104" t="s">
        <v>296</v>
      </c>
      <c r="O104" t="s">
        <v>297</v>
      </c>
    </row>
    <row r="105" spans="6:16">
      <c r="F105" s="22" t="s">
        <v>373</v>
      </c>
      <c r="G105" s="24" t="s">
        <v>187</v>
      </c>
      <c r="H105" s="14" t="s">
        <v>1913</v>
      </c>
      <c r="L105" t="s">
        <v>373</v>
      </c>
      <c r="M105" t="s">
        <v>296</v>
      </c>
      <c r="O105" t="s">
        <v>298</v>
      </c>
    </row>
    <row r="106" spans="6:16">
      <c r="F106" s="22" t="s">
        <v>375</v>
      </c>
      <c r="G106" s="24" t="s">
        <v>1512</v>
      </c>
      <c r="H106" s="14" t="s">
        <v>1913</v>
      </c>
      <c r="L106" t="s">
        <v>375</v>
      </c>
      <c r="M106" t="s">
        <v>296</v>
      </c>
      <c r="O106" t="s">
        <v>1806</v>
      </c>
    </row>
    <row r="107" spans="6:16">
      <c r="F107" s="22" t="s">
        <v>364</v>
      </c>
      <c r="G107" s="26" t="s">
        <v>192</v>
      </c>
      <c r="H107" s="14" t="s">
        <v>1912</v>
      </c>
      <c r="L107" t="s">
        <v>364</v>
      </c>
      <c r="M107" t="s">
        <v>296</v>
      </c>
      <c r="O107" t="s">
        <v>313</v>
      </c>
    </row>
    <row r="108" spans="6:16">
      <c r="F108" s="22" t="s">
        <v>352</v>
      </c>
      <c r="G108" s="24" t="s">
        <v>201</v>
      </c>
      <c r="H108" s="14" t="s">
        <v>1913</v>
      </c>
      <c r="L108" t="s">
        <v>376</v>
      </c>
      <c r="M108" t="s">
        <v>378</v>
      </c>
      <c r="O108" t="s">
        <v>314</v>
      </c>
    </row>
    <row r="109" spans="6:16">
      <c r="F109" s="23" t="s">
        <v>376</v>
      </c>
      <c r="G109" s="35" t="s">
        <v>190</v>
      </c>
      <c r="H109" s="14" t="s">
        <v>1913</v>
      </c>
      <c r="L109" t="s">
        <v>379</v>
      </c>
      <c r="M109" t="s">
        <v>378</v>
      </c>
      <c r="O109" t="s">
        <v>373</v>
      </c>
    </row>
    <row r="110" spans="6:16" ht="13.5" thickBot="1">
      <c r="F110" s="23" t="s">
        <v>379</v>
      </c>
      <c r="G110" s="24" t="s">
        <v>199</v>
      </c>
      <c r="H110" s="14" t="s">
        <v>1913</v>
      </c>
      <c r="L110" t="s">
        <v>381</v>
      </c>
      <c r="M110" t="s">
        <v>378</v>
      </c>
      <c r="O110" t="s">
        <v>375</v>
      </c>
    </row>
    <row r="111" spans="6:16">
      <c r="F111" s="36" t="s">
        <v>381</v>
      </c>
      <c r="G111" s="17" t="s">
        <v>215</v>
      </c>
      <c r="H111" s="14" t="s">
        <v>1912</v>
      </c>
      <c r="L111" t="s">
        <v>361</v>
      </c>
      <c r="M111" t="s">
        <v>362</v>
      </c>
      <c r="O111" t="s">
        <v>364</v>
      </c>
      <c r="P111">
        <v>1</v>
      </c>
    </row>
    <row r="112" spans="6:16">
      <c r="F112" s="23" t="s">
        <v>393</v>
      </c>
      <c r="G112" s="21" t="s">
        <v>210</v>
      </c>
      <c r="H112" s="14" t="s">
        <v>1913</v>
      </c>
      <c r="L112" t="s">
        <v>363</v>
      </c>
      <c r="M112" t="s">
        <v>362</v>
      </c>
      <c r="O112" t="s">
        <v>376</v>
      </c>
      <c r="P112">
        <v>1</v>
      </c>
    </row>
    <row r="113" spans="6:16">
      <c r="F113" s="22" t="s">
        <v>361</v>
      </c>
      <c r="G113" s="21" t="s">
        <v>224</v>
      </c>
      <c r="H113" s="14" t="s">
        <v>1913</v>
      </c>
      <c r="L113" t="s">
        <v>309</v>
      </c>
      <c r="M113" t="s">
        <v>304</v>
      </c>
      <c r="O113" t="s">
        <v>379</v>
      </c>
    </row>
    <row r="114" spans="6:16">
      <c r="F114" s="22" t="s">
        <v>363</v>
      </c>
      <c r="G114" s="21" t="s">
        <v>225</v>
      </c>
      <c r="H114" s="14" t="s">
        <v>1913</v>
      </c>
      <c r="L114" t="s">
        <v>311</v>
      </c>
      <c r="M114" t="s">
        <v>304</v>
      </c>
      <c r="O114" t="s">
        <v>381</v>
      </c>
      <c r="P114">
        <v>14</v>
      </c>
    </row>
    <row r="115" spans="6:16">
      <c r="F115" s="42" t="s">
        <v>309</v>
      </c>
      <c r="G115" s="21" t="s">
        <v>213</v>
      </c>
      <c r="H115" s="14" t="s">
        <v>1913</v>
      </c>
      <c r="O115" t="s">
        <v>361</v>
      </c>
      <c r="P115">
        <v>71</v>
      </c>
    </row>
    <row r="116" spans="6:16">
      <c r="F116" s="30" t="s">
        <v>311</v>
      </c>
      <c r="G116" s="27" t="s">
        <v>206</v>
      </c>
      <c r="H116" s="38" t="s">
        <v>1913</v>
      </c>
      <c r="O116" t="s">
        <v>363</v>
      </c>
      <c r="P116">
        <v>1</v>
      </c>
    </row>
    <row r="117" spans="6:16">
      <c r="F117" s="26" t="s">
        <v>302</v>
      </c>
      <c r="G117" s="27" t="s">
        <v>1567</v>
      </c>
      <c r="H117" s="38" t="s">
        <v>1913</v>
      </c>
      <c r="O117" t="s">
        <v>309</v>
      </c>
      <c r="P117">
        <v>10</v>
      </c>
    </row>
    <row r="118" spans="6:16">
      <c r="F118" s="26" t="s">
        <v>305</v>
      </c>
      <c r="G118" s="27" t="s">
        <v>1569</v>
      </c>
      <c r="H118" s="38" t="s">
        <v>1913</v>
      </c>
      <c r="O118" t="s">
        <v>311</v>
      </c>
      <c r="P118">
        <v>120</v>
      </c>
    </row>
    <row r="119" spans="6:16">
      <c r="F119" s="26" t="s">
        <v>307</v>
      </c>
      <c r="G119" s="27" t="s">
        <v>222</v>
      </c>
      <c r="H119" s="38" t="s">
        <v>1913</v>
      </c>
      <c r="O119" t="s">
        <v>2019</v>
      </c>
      <c r="P119">
        <v>9</v>
      </c>
    </row>
    <row r="120" spans="6:16">
      <c r="F120" s="26" t="s">
        <v>308</v>
      </c>
      <c r="G120" s="27" t="s">
        <v>212</v>
      </c>
      <c r="H120" s="38" t="s">
        <v>1913</v>
      </c>
      <c r="O120" t="s">
        <v>1737</v>
      </c>
    </row>
    <row r="121" spans="6:16" ht="15">
      <c r="F121" s="13"/>
      <c r="G121" s="21" t="s">
        <v>208</v>
      </c>
      <c r="H121" s="14" t="s">
        <v>1913</v>
      </c>
    </row>
    <row r="122" spans="6:16" ht="15">
      <c r="F122" s="13"/>
      <c r="G122" s="31" t="s">
        <v>228</v>
      </c>
      <c r="H122" s="14" t="s">
        <v>1913</v>
      </c>
    </row>
    <row r="123" spans="6:16" ht="15">
      <c r="F123" s="13"/>
      <c r="G123" s="31" t="s">
        <v>217</v>
      </c>
      <c r="H123" s="14" t="s">
        <v>1913</v>
      </c>
    </row>
    <row r="124" spans="6:16" ht="15">
      <c r="F124" s="13"/>
      <c r="G124" s="21" t="s">
        <v>219</v>
      </c>
      <c r="H124" s="14" t="s">
        <v>1913</v>
      </c>
    </row>
    <row r="125" spans="6:16" ht="15">
      <c r="F125" s="13"/>
      <c r="G125" s="21" t="s">
        <v>221</v>
      </c>
      <c r="H125" s="14" t="s">
        <v>1913</v>
      </c>
    </row>
    <row r="126" spans="6:16" ht="15">
      <c r="F126" s="13"/>
      <c r="G126" s="33" t="s">
        <v>1672</v>
      </c>
      <c r="H126" s="14" t="s">
        <v>1913</v>
      </c>
    </row>
    <row r="127" spans="6:16" ht="15">
      <c r="F127" s="13"/>
      <c r="G127" s="18" t="s">
        <v>356</v>
      </c>
      <c r="H127" s="14" t="s">
        <v>1912</v>
      </c>
    </row>
    <row r="128" spans="6:16" ht="15">
      <c r="F128" s="13"/>
      <c r="G128" s="22" t="s">
        <v>266</v>
      </c>
      <c r="H128" s="14" t="s">
        <v>1912</v>
      </c>
    </row>
    <row r="129" spans="6:8" ht="15">
      <c r="F129" s="13"/>
      <c r="G129" s="23" t="s">
        <v>369</v>
      </c>
      <c r="H129" s="14" t="s">
        <v>1913</v>
      </c>
    </row>
    <row r="130" spans="6:8" ht="15">
      <c r="F130" s="13"/>
      <c r="G130" s="23" t="s">
        <v>391</v>
      </c>
      <c r="H130" s="14" t="s">
        <v>1913</v>
      </c>
    </row>
    <row r="131" spans="6:8" ht="15">
      <c r="F131" s="13"/>
      <c r="G131" s="22" t="s">
        <v>340</v>
      </c>
      <c r="H131" s="14" t="s">
        <v>1912</v>
      </c>
    </row>
    <row r="132" spans="6:8" ht="15">
      <c r="F132" s="13"/>
      <c r="G132" s="28" t="s">
        <v>251</v>
      </c>
      <c r="H132" s="14" t="s">
        <v>1913</v>
      </c>
    </row>
    <row r="133" spans="6:8" ht="15">
      <c r="F133" s="13"/>
      <c r="G133" s="23" t="s">
        <v>318</v>
      </c>
      <c r="H133" s="14" t="s">
        <v>1913</v>
      </c>
    </row>
    <row r="134" spans="6:8" ht="15">
      <c r="F134" s="13"/>
      <c r="G134" s="28" t="s">
        <v>388</v>
      </c>
      <c r="H134" s="14" t="s">
        <v>1913</v>
      </c>
    </row>
    <row r="135" spans="6:8" ht="15">
      <c r="F135" s="13"/>
      <c r="G135" s="22" t="s">
        <v>254</v>
      </c>
      <c r="H135" s="14" t="s">
        <v>1912</v>
      </c>
    </row>
    <row r="136" spans="6:8" ht="15">
      <c r="F136" s="13"/>
      <c r="G136" s="22" t="s">
        <v>349</v>
      </c>
      <c r="H136" s="14" t="s">
        <v>1912</v>
      </c>
    </row>
    <row r="137" spans="6:8" ht="15">
      <c r="F137" s="13"/>
      <c r="G137" s="22" t="s">
        <v>355</v>
      </c>
      <c r="H137" s="14" t="s">
        <v>1912</v>
      </c>
    </row>
    <row r="138" spans="6:8" ht="15">
      <c r="F138" s="13"/>
      <c r="G138" s="32" t="s">
        <v>317</v>
      </c>
      <c r="H138" s="14" t="s">
        <v>1912</v>
      </c>
    </row>
    <row r="139" spans="6:8" ht="15">
      <c r="F139" s="13"/>
      <c r="G139" s="32" t="s">
        <v>264</v>
      </c>
      <c r="H139" s="14" t="s">
        <v>1912</v>
      </c>
    </row>
    <row r="140" spans="6:8" ht="15">
      <c r="F140" s="13"/>
      <c r="G140" s="22" t="s">
        <v>320</v>
      </c>
      <c r="H140" s="14" t="s">
        <v>1912</v>
      </c>
    </row>
    <row r="141" spans="6:8" ht="15">
      <c r="F141" s="13"/>
      <c r="G141" s="22" t="s">
        <v>321</v>
      </c>
      <c r="H141" s="14" t="s">
        <v>1912</v>
      </c>
    </row>
    <row r="142" spans="6:8" ht="15">
      <c r="F142" s="13"/>
      <c r="G142" s="22" t="s">
        <v>255</v>
      </c>
      <c r="H142" s="14" t="s">
        <v>1912</v>
      </c>
    </row>
    <row r="143" spans="6:8" ht="15">
      <c r="F143" s="13"/>
      <c r="G143" s="22" t="s">
        <v>322</v>
      </c>
      <c r="H143" s="14" t="s">
        <v>1912</v>
      </c>
    </row>
    <row r="144" spans="6:8" ht="15">
      <c r="F144" s="13"/>
      <c r="G144" s="22" t="s">
        <v>323</v>
      </c>
      <c r="H144" s="14" t="s">
        <v>1912</v>
      </c>
    </row>
    <row r="145" spans="7:8">
      <c r="G145" s="22" t="s">
        <v>324</v>
      </c>
      <c r="H145" s="14" t="s">
        <v>1912</v>
      </c>
    </row>
    <row r="146" spans="7:8">
      <c r="G146" s="22" t="s">
        <v>325</v>
      </c>
      <c r="H146" s="14" t="s">
        <v>1912</v>
      </c>
    </row>
    <row r="147" spans="7:8">
      <c r="G147" s="22" t="s">
        <v>326</v>
      </c>
      <c r="H147" s="14" t="s">
        <v>1912</v>
      </c>
    </row>
    <row r="148" spans="7:8">
      <c r="G148" s="22" t="s">
        <v>327</v>
      </c>
      <c r="H148" s="14" t="s">
        <v>1912</v>
      </c>
    </row>
    <row r="149" spans="7:8">
      <c r="G149" s="22" t="s">
        <v>328</v>
      </c>
      <c r="H149" s="14" t="s">
        <v>1912</v>
      </c>
    </row>
    <row r="150" spans="7:8">
      <c r="G150" s="22" t="s">
        <v>329</v>
      </c>
      <c r="H150" s="14" t="s">
        <v>1912</v>
      </c>
    </row>
    <row r="151" spans="7:8">
      <c r="G151" s="22" t="s">
        <v>330</v>
      </c>
      <c r="H151" s="14" t="s">
        <v>1912</v>
      </c>
    </row>
    <row r="152" spans="7:8">
      <c r="G152" s="22" t="s">
        <v>331</v>
      </c>
      <c r="H152" s="14" t="s">
        <v>1912</v>
      </c>
    </row>
    <row r="153" spans="7:8">
      <c r="G153" s="22" t="s">
        <v>332</v>
      </c>
      <c r="H153" s="14" t="s">
        <v>1912</v>
      </c>
    </row>
    <row r="154" spans="7:8">
      <c r="G154" s="22" t="s">
        <v>333</v>
      </c>
      <c r="H154" s="14" t="s">
        <v>1912</v>
      </c>
    </row>
    <row r="155" spans="7:8">
      <c r="G155" s="22" t="s">
        <v>257</v>
      </c>
      <c r="H155" s="14" t="s">
        <v>1912</v>
      </c>
    </row>
    <row r="156" spans="7:8">
      <c r="G156" s="22" t="s">
        <v>259</v>
      </c>
      <c r="H156" s="14" t="s">
        <v>1912</v>
      </c>
    </row>
    <row r="157" spans="7:8">
      <c r="G157" s="22" t="s">
        <v>260</v>
      </c>
      <c r="H157" s="14" t="s">
        <v>1912</v>
      </c>
    </row>
    <row r="158" spans="7:8">
      <c r="G158" s="22" t="s">
        <v>261</v>
      </c>
      <c r="H158" s="14" t="s">
        <v>1912</v>
      </c>
    </row>
    <row r="159" spans="7:8">
      <c r="G159" s="22" t="s">
        <v>262</v>
      </c>
      <c r="H159" s="14" t="s">
        <v>1912</v>
      </c>
    </row>
    <row r="160" spans="7:8">
      <c r="G160" s="22" t="s">
        <v>263</v>
      </c>
      <c r="H160" s="14" t="s">
        <v>1912</v>
      </c>
    </row>
    <row r="161" spans="7:8">
      <c r="G161" s="22" t="s">
        <v>334</v>
      </c>
      <c r="H161" s="14" t="s">
        <v>1912</v>
      </c>
    </row>
    <row r="162" spans="7:8">
      <c r="G162" s="22" t="s">
        <v>335</v>
      </c>
      <c r="H162" s="14" t="s">
        <v>1912</v>
      </c>
    </row>
    <row r="163" spans="7:8">
      <c r="G163" s="23" t="s">
        <v>371</v>
      </c>
      <c r="H163" s="14" t="s">
        <v>1913</v>
      </c>
    </row>
    <row r="164" spans="7:8">
      <c r="G164" s="23" t="s">
        <v>383</v>
      </c>
      <c r="H164" s="14" t="s">
        <v>1913</v>
      </c>
    </row>
    <row r="165" spans="7:8">
      <c r="G165" s="22" t="s">
        <v>235</v>
      </c>
      <c r="H165" s="14" t="s">
        <v>1912</v>
      </c>
    </row>
    <row r="166" spans="7:8">
      <c r="G166" s="22" t="s">
        <v>337</v>
      </c>
      <c r="H166" s="14" t="s">
        <v>1912</v>
      </c>
    </row>
    <row r="167" spans="7:8">
      <c r="G167" s="22" t="s">
        <v>345</v>
      </c>
      <c r="H167" s="14" t="s">
        <v>1912</v>
      </c>
    </row>
    <row r="168" spans="7:8">
      <c r="G168" s="23" t="s">
        <v>384</v>
      </c>
      <c r="H168" s="14" t="s">
        <v>1913</v>
      </c>
    </row>
    <row r="169" spans="7:8">
      <c r="G169" s="32" t="s">
        <v>231</v>
      </c>
      <c r="H169" s="14" t="s">
        <v>1912</v>
      </c>
    </row>
    <row r="170" spans="7:8">
      <c r="G170" s="23" t="s">
        <v>365</v>
      </c>
      <c r="H170" s="14" t="s">
        <v>1913</v>
      </c>
    </row>
    <row r="171" spans="7:8">
      <c r="G171" s="28" t="s">
        <v>386</v>
      </c>
      <c r="H171" s="14" t="s">
        <v>1913</v>
      </c>
    </row>
    <row r="172" spans="7:8">
      <c r="G172" s="22" t="s">
        <v>237</v>
      </c>
      <c r="H172" s="14" t="s">
        <v>1912</v>
      </c>
    </row>
    <row r="173" spans="7:8">
      <c r="G173" s="22" t="s">
        <v>358</v>
      </c>
      <c r="H173" s="14" t="s">
        <v>1912</v>
      </c>
    </row>
    <row r="174" spans="7:8">
      <c r="G174" s="41" t="s">
        <v>336</v>
      </c>
      <c r="H174" s="14" t="s">
        <v>1912</v>
      </c>
    </row>
    <row r="175" spans="7:8">
      <c r="G175" s="32" t="s">
        <v>239</v>
      </c>
      <c r="H175" s="14" t="s">
        <v>1912</v>
      </c>
    </row>
    <row r="176" spans="7:8">
      <c r="G176" s="32" t="s">
        <v>241</v>
      </c>
      <c r="H176" s="14" t="s">
        <v>1912</v>
      </c>
    </row>
    <row r="177" spans="7:8">
      <c r="G177" s="22" t="s">
        <v>347</v>
      </c>
      <c r="H177" s="14" t="s">
        <v>1912</v>
      </c>
    </row>
    <row r="178" spans="7:8">
      <c r="G178" s="22" t="s">
        <v>360</v>
      </c>
      <c r="H178" s="14" t="s">
        <v>1912</v>
      </c>
    </row>
    <row r="179" spans="7:8">
      <c r="G179" s="32" t="s">
        <v>242</v>
      </c>
      <c r="H179" s="14" t="s">
        <v>1912</v>
      </c>
    </row>
    <row r="180" spans="7:8">
      <c r="G180" s="32" t="s">
        <v>243</v>
      </c>
      <c r="H180" s="14" t="s">
        <v>1912</v>
      </c>
    </row>
    <row r="181" spans="7:8">
      <c r="G181" s="22" t="s">
        <v>344</v>
      </c>
      <c r="H181" s="14" t="s">
        <v>1912</v>
      </c>
    </row>
    <row r="182" spans="7:8">
      <c r="G182" s="22" t="s">
        <v>338</v>
      </c>
      <c r="H182" s="14" t="s">
        <v>1912</v>
      </c>
    </row>
    <row r="183" spans="7:8">
      <c r="G183" s="22" t="s">
        <v>245</v>
      </c>
      <c r="H183" s="14" t="s">
        <v>1912</v>
      </c>
    </row>
    <row r="184" spans="7:8">
      <c r="G184" s="22" t="s">
        <v>233</v>
      </c>
      <c r="H184" s="14" t="s">
        <v>1912</v>
      </c>
    </row>
    <row r="185" spans="7:8">
      <c r="G185" s="22" t="s">
        <v>246</v>
      </c>
      <c r="H185" s="14" t="s">
        <v>1912</v>
      </c>
    </row>
    <row r="186" spans="7:8">
      <c r="G186" s="22" t="s">
        <v>247</v>
      </c>
      <c r="H186" s="14" t="s">
        <v>1912</v>
      </c>
    </row>
    <row r="187" spans="7:8">
      <c r="G187" s="22" t="s">
        <v>339</v>
      </c>
      <c r="H187" s="14" t="s">
        <v>1912</v>
      </c>
    </row>
    <row r="188" spans="7:8">
      <c r="G188" s="22" t="s">
        <v>348</v>
      </c>
      <c r="H188" s="14" t="s">
        <v>1912</v>
      </c>
    </row>
    <row r="189" spans="7:8">
      <c r="G189" s="22" t="s">
        <v>249</v>
      </c>
      <c r="H189" s="14" t="s">
        <v>1912</v>
      </c>
    </row>
    <row r="190" spans="7:8">
      <c r="G190" s="22" t="s">
        <v>250</v>
      </c>
      <c r="H190" s="14" t="s">
        <v>1912</v>
      </c>
    </row>
    <row r="191" spans="7:8">
      <c r="G191" s="32" t="s">
        <v>269</v>
      </c>
      <c r="H191" s="14" t="s">
        <v>1912</v>
      </c>
    </row>
    <row r="192" spans="7:8">
      <c r="G192" s="22" t="s">
        <v>271</v>
      </c>
      <c r="H192" s="14" t="s">
        <v>1912</v>
      </c>
    </row>
    <row r="193" spans="7:8">
      <c r="G193" s="23" t="s">
        <v>367</v>
      </c>
      <c r="H193" s="14" t="s">
        <v>1913</v>
      </c>
    </row>
    <row r="194" spans="7:8">
      <c r="G194" s="23" t="s">
        <v>390</v>
      </c>
      <c r="H194" s="14" t="s">
        <v>1913</v>
      </c>
    </row>
    <row r="195" spans="7:8">
      <c r="G195" s="23" t="s">
        <v>372</v>
      </c>
      <c r="H195" s="14" t="s">
        <v>1913</v>
      </c>
    </row>
    <row r="196" spans="7:8">
      <c r="G196" s="23" t="s">
        <v>389</v>
      </c>
      <c r="H196" s="14" t="s">
        <v>1913</v>
      </c>
    </row>
    <row r="197" spans="7:8">
      <c r="G197" s="22" t="s">
        <v>341</v>
      </c>
      <c r="H197" s="14" t="s">
        <v>1912</v>
      </c>
    </row>
    <row r="198" spans="7:8">
      <c r="G198" s="22" t="s">
        <v>342</v>
      </c>
      <c r="H198" s="14" t="s">
        <v>1912</v>
      </c>
    </row>
    <row r="199" spans="7:8">
      <c r="G199" s="22" t="s">
        <v>350</v>
      </c>
      <c r="H199" s="14" t="s">
        <v>1912</v>
      </c>
    </row>
    <row r="200" spans="7:8">
      <c r="G200" s="32" t="s">
        <v>351</v>
      </c>
      <c r="H200" s="14" t="s">
        <v>1912</v>
      </c>
    </row>
    <row r="201" spans="7:8">
      <c r="G201" s="22" t="s">
        <v>354</v>
      </c>
      <c r="H201" s="14" t="s">
        <v>1912</v>
      </c>
    </row>
    <row r="202" spans="7:8">
      <c r="G202" s="23" t="s">
        <v>279</v>
      </c>
      <c r="H202" s="14" t="s">
        <v>1913</v>
      </c>
    </row>
    <row r="203" spans="7:8">
      <c r="G203" s="22" t="s">
        <v>281</v>
      </c>
      <c r="H203" s="14" t="s">
        <v>1912</v>
      </c>
    </row>
    <row r="204" spans="7:8">
      <c r="G204" s="22" t="s">
        <v>273</v>
      </c>
      <c r="H204" s="14" t="s">
        <v>1912</v>
      </c>
    </row>
    <row r="205" spans="7:8">
      <c r="G205" s="22" t="s">
        <v>343</v>
      </c>
      <c r="H205" s="14" t="s">
        <v>1912</v>
      </c>
    </row>
    <row r="206" spans="7:8">
      <c r="G206" s="22" t="s">
        <v>275</v>
      </c>
      <c r="H206" s="14" t="s">
        <v>1912</v>
      </c>
    </row>
    <row r="207" spans="7:8">
      <c r="G207" s="32" t="s">
        <v>277</v>
      </c>
      <c r="H207" s="14" t="s">
        <v>1912</v>
      </c>
    </row>
    <row r="208" spans="7:8">
      <c r="G208" s="32" t="s">
        <v>282</v>
      </c>
      <c r="H208" s="14" t="s">
        <v>1912</v>
      </c>
    </row>
    <row r="209" spans="7:8">
      <c r="G209" s="22" t="s">
        <v>285</v>
      </c>
      <c r="H209" s="14" t="s">
        <v>1912</v>
      </c>
    </row>
    <row r="210" spans="7:8">
      <c r="G210" s="22" t="s">
        <v>287</v>
      </c>
      <c r="H210" s="14" t="s">
        <v>1912</v>
      </c>
    </row>
    <row r="211" spans="7:8">
      <c r="G211" s="22" t="s">
        <v>288</v>
      </c>
      <c r="H211" s="14" t="s">
        <v>1912</v>
      </c>
    </row>
    <row r="212" spans="7:8">
      <c r="G212" s="22" t="s">
        <v>289</v>
      </c>
      <c r="H212" s="14" t="s">
        <v>1912</v>
      </c>
    </row>
    <row r="213" spans="7:8">
      <c r="G213" s="22" t="s">
        <v>290</v>
      </c>
      <c r="H213" s="14" t="s">
        <v>1912</v>
      </c>
    </row>
    <row r="214" spans="7:8">
      <c r="G214" s="22" t="s">
        <v>292</v>
      </c>
      <c r="H214" s="14" t="s">
        <v>1912</v>
      </c>
    </row>
    <row r="215" spans="7:8">
      <c r="G215" s="22" t="s">
        <v>293</v>
      </c>
      <c r="H215" s="14" t="s">
        <v>1912</v>
      </c>
    </row>
    <row r="216" spans="7:8">
      <c r="G216" s="32" t="s">
        <v>294</v>
      </c>
      <c r="H216" s="14" t="s">
        <v>1912</v>
      </c>
    </row>
    <row r="217" spans="7:8">
      <c r="G217" s="30" t="s">
        <v>295</v>
      </c>
      <c r="H217" s="14" t="s">
        <v>1912</v>
      </c>
    </row>
    <row r="218" spans="7:8">
      <c r="G218" s="42" t="s">
        <v>297</v>
      </c>
      <c r="H218" s="14" t="s">
        <v>1912</v>
      </c>
    </row>
    <row r="219" spans="7:8">
      <c r="G219" s="30" t="s">
        <v>298</v>
      </c>
      <c r="H219" s="14" t="s">
        <v>1912</v>
      </c>
    </row>
    <row r="220" spans="7:8">
      <c r="G220" s="23" t="s">
        <v>1806</v>
      </c>
      <c r="H220" s="14" t="s">
        <v>1913</v>
      </c>
    </row>
    <row r="221" spans="7:8">
      <c r="G221" s="30" t="s">
        <v>313</v>
      </c>
      <c r="H221" s="14" t="s">
        <v>1912</v>
      </c>
    </row>
    <row r="222" spans="7:8">
      <c r="G222" s="22" t="s">
        <v>300</v>
      </c>
      <c r="H222" s="14" t="s">
        <v>1912</v>
      </c>
    </row>
    <row r="223" spans="7:8">
      <c r="G223" s="36" t="s">
        <v>314</v>
      </c>
      <c r="H223" s="14" t="s">
        <v>1913</v>
      </c>
    </row>
    <row r="224" spans="7:8">
      <c r="G224" s="22" t="s">
        <v>373</v>
      </c>
      <c r="H224" s="14" t="s">
        <v>1912</v>
      </c>
    </row>
    <row r="225" spans="7:8">
      <c r="G225" s="22" t="s">
        <v>375</v>
      </c>
      <c r="H225" s="14" t="s">
        <v>1912</v>
      </c>
    </row>
    <row r="226" spans="7:8">
      <c r="G226" s="22" t="s">
        <v>364</v>
      </c>
      <c r="H226" s="14" t="s">
        <v>1912</v>
      </c>
    </row>
    <row r="227" spans="7:8">
      <c r="G227" s="22" t="s">
        <v>352</v>
      </c>
      <c r="H227" s="14" t="s">
        <v>1912</v>
      </c>
    </row>
    <row r="228" spans="7:8">
      <c r="G228" s="23" t="s">
        <v>376</v>
      </c>
      <c r="H228" s="14" t="s">
        <v>1913</v>
      </c>
    </row>
    <row r="229" spans="7:8">
      <c r="G229" s="23" t="s">
        <v>379</v>
      </c>
      <c r="H229" s="14" t="s">
        <v>1913</v>
      </c>
    </row>
    <row r="230" spans="7:8">
      <c r="G230" s="36" t="s">
        <v>381</v>
      </c>
      <c r="H230" s="14" t="s">
        <v>1913</v>
      </c>
    </row>
    <row r="231" spans="7:8">
      <c r="G231" s="23" t="s">
        <v>393</v>
      </c>
      <c r="H231" s="14" t="s">
        <v>1913</v>
      </c>
    </row>
    <row r="232" spans="7:8">
      <c r="G232" s="22" t="s">
        <v>361</v>
      </c>
      <c r="H232" s="14" t="s">
        <v>1912</v>
      </c>
    </row>
    <row r="233" spans="7:8">
      <c r="G233" s="22" t="s">
        <v>363</v>
      </c>
      <c r="H233" s="14" t="s">
        <v>1912</v>
      </c>
    </row>
    <row r="234" spans="7:8">
      <c r="G234" s="42" t="s">
        <v>309</v>
      </c>
      <c r="H234" s="14" t="s">
        <v>1912</v>
      </c>
    </row>
    <row r="235" spans="7:8">
      <c r="G235" s="30" t="s">
        <v>311</v>
      </c>
      <c r="H235" s="14" t="s">
        <v>1912</v>
      </c>
    </row>
    <row r="236" spans="7:8">
      <c r="G236" s="26" t="s">
        <v>302</v>
      </c>
      <c r="H236" s="14" t="s">
        <v>1912</v>
      </c>
    </row>
    <row r="237" spans="7:8">
      <c r="G237" s="26" t="s">
        <v>305</v>
      </c>
      <c r="H237" s="14" t="s">
        <v>1912</v>
      </c>
    </row>
    <row r="238" spans="7:8">
      <c r="G238" s="26" t="s">
        <v>307</v>
      </c>
      <c r="H238" s="14" t="s">
        <v>1912</v>
      </c>
    </row>
    <row r="239" spans="7:8">
      <c r="G239" s="26" t="s">
        <v>308</v>
      </c>
      <c r="H239" s="14" t="s">
        <v>1912</v>
      </c>
    </row>
  </sheetData>
  <autoFilter ref="O2:P135" xr:uid="{7813300C-5D05-45AF-8B60-4179CA087A04}">
    <sortState xmlns:xlrd2="http://schemas.microsoft.com/office/spreadsheetml/2017/richdata2" ref="O3:P135">
      <sortCondition ref="O2:O13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pageSetUpPr fitToPage="1"/>
  </sheetPr>
  <dimension ref="A1:BI1124"/>
  <sheetViews>
    <sheetView tabSelected="1" topLeftCell="N1" zoomScale="93" zoomScaleNormal="93" workbookViewId="0">
      <selection activeCell="T7" sqref="T7"/>
    </sheetView>
  </sheetViews>
  <sheetFormatPr baseColWidth="10" defaultColWidth="11.42578125" defaultRowHeight="15" customHeight="1"/>
  <cols>
    <col min="1" max="1" width="4.85546875" style="1" customWidth="1"/>
    <col min="2" max="2" width="18.85546875" style="1" bestFit="1" customWidth="1"/>
    <col min="3" max="3" width="10.5703125" style="1" customWidth="1"/>
    <col min="4" max="4" width="13" style="1" bestFit="1" customWidth="1"/>
    <col min="5" max="6" width="13" style="1" customWidth="1"/>
    <col min="7" max="7" width="11.42578125" style="4" customWidth="1"/>
    <col min="8" max="8" width="16.42578125" style="229" customWidth="1"/>
    <col min="9" max="9" width="15.85546875" style="229" customWidth="1"/>
    <col min="10" max="13" width="16.42578125" style="6" customWidth="1"/>
    <col min="14" max="14" width="15.140625" style="229" customWidth="1"/>
    <col min="15" max="15" width="18" style="229" customWidth="1"/>
    <col min="16" max="17" width="17" style="229" customWidth="1"/>
    <col min="18" max="18" width="16.7109375" style="6" customWidth="1"/>
    <col min="19" max="19" width="18.85546875" style="229" customWidth="1"/>
    <col min="20" max="20" width="17.140625" style="228" customWidth="1"/>
    <col min="21" max="22" width="15.7109375" style="156" customWidth="1"/>
    <col min="23" max="23" width="24.5703125" style="156" customWidth="1"/>
    <col min="24" max="24" width="18.7109375" style="158" bestFit="1" customWidth="1"/>
    <col min="25" max="25" width="16" style="158" bestFit="1" customWidth="1"/>
    <col min="26" max="26" width="38.42578125" style="1" customWidth="1"/>
    <col min="27" max="27" width="17.42578125" style="219" customWidth="1"/>
    <col min="28" max="30" width="11.42578125" style="219"/>
    <col min="31" max="31" width="17.28515625" style="266" hidden="1" customWidth="1"/>
    <col min="32" max="32" width="21.7109375" style="275" hidden="1" customWidth="1"/>
    <col min="33" max="35" width="11.42578125" style="219"/>
    <col min="36" max="16384" width="11.42578125" style="1"/>
  </cols>
  <sheetData>
    <row r="1" spans="1:38" ht="15" customHeight="1">
      <c r="A1" s="10" t="s">
        <v>401</v>
      </c>
      <c r="B1" s="10"/>
      <c r="H1" s="226"/>
      <c r="I1" s="226"/>
      <c r="J1" s="7"/>
      <c r="K1" s="7"/>
      <c r="L1" s="7"/>
      <c r="M1" s="7"/>
      <c r="N1" s="226"/>
      <c r="O1" s="226"/>
      <c r="P1" s="226"/>
      <c r="Q1" s="226"/>
      <c r="R1" s="7"/>
      <c r="S1" s="226"/>
      <c r="T1" s="230"/>
      <c r="U1" s="222"/>
      <c r="V1" s="222"/>
      <c r="W1" s="217"/>
      <c r="X1" s="157"/>
      <c r="Y1" s="157"/>
      <c r="Z1" s="2"/>
      <c r="AE1" s="254"/>
      <c r="AF1" s="255"/>
    </row>
    <row r="2" spans="1:38" ht="15" customHeight="1">
      <c r="C2" s="5"/>
      <c r="D2" s="5"/>
      <c r="E2" s="5"/>
      <c r="F2" s="5"/>
      <c r="H2" s="226"/>
      <c r="I2" s="226"/>
      <c r="J2" s="7"/>
      <c r="K2" s="7"/>
      <c r="L2" s="7"/>
      <c r="M2" s="7"/>
      <c r="N2" s="226"/>
      <c r="O2" s="226"/>
      <c r="P2" s="226"/>
      <c r="Q2" s="226"/>
      <c r="R2" s="7"/>
      <c r="S2" s="226"/>
      <c r="T2" s="230"/>
      <c r="U2" s="222"/>
      <c r="V2" s="222"/>
      <c r="W2" s="217"/>
      <c r="X2" s="157"/>
      <c r="Y2" s="157"/>
      <c r="Z2" s="2"/>
      <c r="AE2" s="254"/>
      <c r="AF2" s="255"/>
    </row>
    <row r="3" spans="1:38" s="166" customFormat="1" ht="21.75" customHeight="1">
      <c r="A3" s="351" t="s">
        <v>2029</v>
      </c>
      <c r="B3" s="352"/>
      <c r="C3" s="352"/>
      <c r="D3" s="352"/>
      <c r="E3" s="352"/>
      <c r="F3" s="352"/>
      <c r="G3" s="353"/>
      <c r="H3" s="344" t="s">
        <v>2020</v>
      </c>
      <c r="I3" s="345"/>
      <c r="J3" s="346"/>
      <c r="K3" s="347" t="s">
        <v>2023</v>
      </c>
      <c r="L3" s="348"/>
      <c r="M3" s="348"/>
      <c r="N3" s="348"/>
      <c r="O3" s="348"/>
      <c r="P3" s="348"/>
      <c r="Q3" s="348"/>
      <c r="R3" s="348"/>
      <c r="S3" s="354" t="s">
        <v>2034</v>
      </c>
      <c r="T3" s="354"/>
      <c r="U3" s="355" t="s">
        <v>2050</v>
      </c>
      <c r="V3" s="355"/>
      <c r="W3" s="355"/>
      <c r="X3" s="355"/>
      <c r="Y3" s="355"/>
      <c r="Z3" s="221" t="s">
        <v>446</v>
      </c>
      <c r="AA3" s="256"/>
      <c r="AB3" s="256"/>
      <c r="AC3" s="256"/>
      <c r="AD3" s="256"/>
      <c r="AE3" s="257"/>
      <c r="AF3" s="257"/>
      <c r="AG3" s="256"/>
      <c r="AH3" s="256"/>
      <c r="AI3" s="256"/>
    </row>
    <row r="4" spans="1:38" s="171" customFormat="1" ht="39.75" customHeight="1">
      <c r="A4" s="218" t="s">
        <v>426</v>
      </c>
      <c r="B4" s="170" t="s">
        <v>427</v>
      </c>
      <c r="C4" s="170" t="s">
        <v>428</v>
      </c>
      <c r="D4" s="170" t="s">
        <v>429</v>
      </c>
      <c r="E4" s="170" t="s">
        <v>2030</v>
      </c>
      <c r="F4" s="170" t="s">
        <v>2031</v>
      </c>
      <c r="G4" s="220" t="s">
        <v>431</v>
      </c>
      <c r="H4" s="251" t="s">
        <v>2021</v>
      </c>
      <c r="I4" s="251" t="s">
        <v>2032</v>
      </c>
      <c r="J4" s="170" t="s">
        <v>2022</v>
      </c>
      <c r="K4" s="227" t="s">
        <v>437</v>
      </c>
      <c r="L4" s="227" t="s">
        <v>2033</v>
      </c>
      <c r="M4" s="170" t="s">
        <v>2024</v>
      </c>
      <c r="N4" s="170" t="s">
        <v>2025</v>
      </c>
      <c r="O4" s="170" t="s">
        <v>2042</v>
      </c>
      <c r="P4" s="227" t="s">
        <v>438</v>
      </c>
      <c r="Q4" s="227" t="s">
        <v>2047</v>
      </c>
      <c r="R4" s="227" t="s">
        <v>2046</v>
      </c>
      <c r="S4" s="227" t="s">
        <v>437</v>
      </c>
      <c r="T4" s="227" t="s">
        <v>2025</v>
      </c>
      <c r="U4" s="335" t="s">
        <v>2043</v>
      </c>
      <c r="V4" s="335" t="s">
        <v>2025</v>
      </c>
      <c r="W4" s="335" t="s">
        <v>2044</v>
      </c>
      <c r="X4" s="336" t="s">
        <v>444</v>
      </c>
      <c r="Y4" s="337" t="s">
        <v>2045</v>
      </c>
      <c r="Z4" s="336"/>
      <c r="AA4" s="258"/>
      <c r="AB4" s="258"/>
      <c r="AC4" s="258"/>
      <c r="AD4" s="258"/>
      <c r="AE4" s="259" t="s">
        <v>443</v>
      </c>
      <c r="AF4" s="260" t="s">
        <v>447</v>
      </c>
      <c r="AG4" s="258"/>
      <c r="AH4" s="258"/>
      <c r="AI4" s="258"/>
    </row>
    <row r="5" spans="1:38" s="8" customFormat="1" ht="15" customHeight="1">
      <c r="A5" s="231">
        <v>1</v>
      </c>
      <c r="B5" s="247"/>
      <c r="C5" s="232"/>
      <c r="D5" s="247"/>
      <c r="E5" s="249"/>
      <c r="F5" s="249" t="s">
        <v>1845</v>
      </c>
      <c r="G5" s="247"/>
      <c r="H5" s="234"/>
      <c r="I5" s="234"/>
      <c r="J5" s="235"/>
      <c r="K5" s="235"/>
      <c r="L5" s="235"/>
      <c r="M5" s="235" t="s">
        <v>2035</v>
      </c>
      <c r="N5" s="234"/>
      <c r="O5" s="234"/>
      <c r="P5" s="234"/>
      <c r="Q5" s="234"/>
      <c r="R5" s="235" t="s">
        <v>2048</v>
      </c>
      <c r="S5" s="234"/>
      <c r="T5" s="234"/>
      <c r="U5" s="236"/>
      <c r="V5" s="236"/>
      <c r="W5" s="237"/>
      <c r="X5" s="238"/>
      <c r="Y5" s="276"/>
      <c r="Z5" s="239"/>
      <c r="AA5" s="261"/>
      <c r="AB5" s="261"/>
      <c r="AC5" s="261"/>
      <c r="AD5" s="261"/>
      <c r="AE5" s="262"/>
      <c r="AF5" s="255"/>
      <c r="AG5" s="261"/>
      <c r="AH5" s="261"/>
      <c r="AI5" s="261"/>
      <c r="AJ5" s="215"/>
      <c r="AK5" s="215"/>
      <c r="AL5" s="215"/>
    </row>
    <row r="6" spans="1:38" s="3" customFormat="1" ht="15" customHeight="1">
      <c r="A6" s="231"/>
      <c r="B6" s="247"/>
      <c r="C6" s="232"/>
      <c r="D6" s="247"/>
      <c r="E6" s="249"/>
      <c r="F6" s="249" t="s">
        <v>2026</v>
      </c>
      <c r="G6" s="247"/>
      <c r="H6" s="233"/>
      <c r="I6" s="233"/>
      <c r="J6" s="240"/>
      <c r="K6" s="240"/>
      <c r="L6" s="240"/>
      <c r="M6" s="253" t="s">
        <v>2041</v>
      </c>
      <c r="N6" s="233"/>
      <c r="O6" s="233"/>
      <c r="P6" s="233"/>
      <c r="Q6" s="233"/>
      <c r="R6" s="247" t="s">
        <v>2049</v>
      </c>
      <c r="S6" s="233"/>
      <c r="T6" s="233"/>
      <c r="U6" s="160"/>
      <c r="V6" s="160"/>
      <c r="W6" s="160"/>
      <c r="X6" s="160"/>
      <c r="Y6" s="277"/>
      <c r="Z6" s="241"/>
      <c r="AA6" s="250"/>
      <c r="AB6" s="263"/>
      <c r="AC6" s="263"/>
      <c r="AD6" s="263"/>
      <c r="AE6" s="349"/>
      <c r="AF6" s="349"/>
      <c r="AG6" s="263"/>
      <c r="AH6" s="263"/>
      <c r="AI6" s="263"/>
    </row>
    <row r="7" spans="1:38" s="3" customFormat="1" ht="15" customHeight="1">
      <c r="A7" s="231"/>
      <c r="B7" s="247"/>
      <c r="C7" s="232"/>
      <c r="D7" s="247"/>
      <c r="E7" s="249"/>
      <c r="F7" s="249" t="s">
        <v>2027</v>
      </c>
      <c r="G7" s="247"/>
      <c r="H7" s="233"/>
      <c r="I7" s="233"/>
      <c r="J7" s="240"/>
      <c r="K7" s="240"/>
      <c r="L7" s="240"/>
      <c r="M7" s="240" t="s">
        <v>2036</v>
      </c>
      <c r="N7" s="233"/>
      <c r="O7" s="233"/>
      <c r="P7" s="233"/>
      <c r="Q7" s="233"/>
      <c r="R7" s="247"/>
      <c r="S7" s="233"/>
      <c r="T7" s="233"/>
      <c r="U7" s="160"/>
      <c r="V7" s="160"/>
      <c r="W7" s="237"/>
      <c r="X7" s="160"/>
      <c r="Y7" s="277"/>
      <c r="Z7" s="241"/>
      <c r="AA7" s="250"/>
      <c r="AB7" s="263"/>
      <c r="AC7" s="263"/>
      <c r="AD7" s="263"/>
      <c r="AE7" s="349"/>
      <c r="AF7" s="349"/>
      <c r="AG7" s="263"/>
      <c r="AH7" s="263"/>
      <c r="AI7" s="263"/>
    </row>
    <row r="8" spans="1:38" s="3" customFormat="1" ht="15" customHeight="1">
      <c r="A8" s="252"/>
      <c r="B8" s="247"/>
      <c r="C8" s="232"/>
      <c r="D8" s="247"/>
      <c r="E8" s="249"/>
      <c r="F8" s="249" t="s">
        <v>2028</v>
      </c>
      <c r="G8" s="247"/>
      <c r="H8" s="242"/>
      <c r="I8" s="242"/>
      <c r="J8" s="240"/>
      <c r="K8" s="240"/>
      <c r="L8" s="240"/>
      <c r="M8" s="240" t="s">
        <v>2037</v>
      </c>
      <c r="N8" s="233"/>
      <c r="O8" s="233"/>
      <c r="P8" s="233"/>
      <c r="Q8" s="233"/>
      <c r="R8" s="240"/>
      <c r="S8" s="233"/>
      <c r="T8" s="233"/>
      <c r="U8" s="160"/>
      <c r="V8" s="160"/>
      <c r="W8" s="237"/>
      <c r="X8" s="160"/>
      <c r="Y8" s="277"/>
      <c r="Z8" s="246"/>
      <c r="AA8" s="250"/>
      <c r="AB8" s="263"/>
      <c r="AC8" s="263"/>
      <c r="AD8" s="263"/>
      <c r="AE8" s="264"/>
      <c r="AF8" s="264"/>
      <c r="AG8" s="263"/>
      <c r="AH8" s="263"/>
      <c r="AI8" s="263"/>
    </row>
    <row r="9" spans="1:38" s="3" customFormat="1" ht="15" customHeight="1">
      <c r="A9" s="252"/>
      <c r="B9" s="247"/>
      <c r="C9" s="232"/>
      <c r="D9" s="247"/>
      <c r="E9" s="249"/>
      <c r="G9" s="247"/>
      <c r="H9" s="242"/>
      <c r="I9" s="242"/>
      <c r="J9" s="240"/>
      <c r="K9" s="240"/>
      <c r="L9" s="240"/>
      <c r="M9" s="240" t="s">
        <v>2038</v>
      </c>
      <c r="N9" s="233"/>
      <c r="O9" s="233"/>
      <c r="P9" s="233"/>
      <c r="Q9" s="233"/>
      <c r="R9" s="240"/>
      <c r="S9" s="233"/>
      <c r="T9" s="233"/>
      <c r="U9" s="160"/>
      <c r="V9" s="160"/>
      <c r="W9" s="160"/>
      <c r="X9" s="244"/>
      <c r="Y9" s="278"/>
      <c r="Z9" s="245"/>
      <c r="AA9" s="265"/>
      <c r="AB9" s="250"/>
      <c r="AC9" s="250"/>
      <c r="AD9" s="263"/>
      <c r="AE9" s="263"/>
      <c r="AF9" s="263"/>
      <c r="AG9" s="264"/>
      <c r="AH9" s="264"/>
      <c r="AI9" s="263"/>
    </row>
    <row r="10" spans="1:38" s="3" customFormat="1" ht="15" customHeight="1">
      <c r="A10" s="252"/>
      <c r="B10" s="249"/>
      <c r="C10" s="232"/>
      <c r="D10" s="249"/>
      <c r="E10" s="249"/>
      <c r="F10" s="249"/>
      <c r="G10" s="249"/>
      <c r="H10" s="242"/>
      <c r="I10" s="242"/>
      <c r="J10" s="240"/>
      <c r="K10" s="240"/>
      <c r="L10" s="240"/>
      <c r="M10" s="240" t="s">
        <v>2039</v>
      </c>
      <c r="N10" s="233"/>
      <c r="O10" s="233"/>
      <c r="P10" s="233"/>
      <c r="Q10" s="233"/>
      <c r="R10" s="240"/>
      <c r="S10" s="242"/>
      <c r="T10" s="242"/>
      <c r="U10" s="236"/>
      <c r="V10" s="236"/>
      <c r="W10" s="237"/>
      <c r="X10" s="244"/>
      <c r="Y10" s="244"/>
      <c r="Z10" s="246"/>
      <c r="AA10" s="250"/>
      <c r="AB10" s="263"/>
      <c r="AC10" s="263"/>
      <c r="AD10" s="263"/>
      <c r="AE10" s="266"/>
      <c r="AF10" s="264"/>
      <c r="AG10" s="263"/>
      <c r="AH10" s="263"/>
      <c r="AI10" s="263"/>
    </row>
    <row r="11" spans="1:38" s="3" customFormat="1" ht="15" customHeight="1">
      <c r="A11" s="252"/>
      <c r="B11" s="249"/>
      <c r="C11" s="232"/>
      <c r="D11" s="249"/>
      <c r="E11" s="249"/>
      <c r="F11" s="249"/>
      <c r="G11" s="231"/>
      <c r="H11" s="242"/>
      <c r="I11" s="242"/>
      <c r="J11" s="243"/>
      <c r="K11" s="243"/>
      <c r="L11" s="243"/>
      <c r="M11" s="243" t="s">
        <v>2040</v>
      </c>
      <c r="N11" s="242"/>
      <c r="O11" s="242"/>
      <c r="P11" s="242"/>
      <c r="Q11" s="242"/>
      <c r="R11" s="243"/>
      <c r="S11" s="233"/>
      <c r="T11" s="233"/>
      <c r="U11" s="160"/>
      <c r="V11" s="160"/>
      <c r="W11" s="237"/>
      <c r="X11" s="160"/>
      <c r="Y11" s="160"/>
      <c r="Z11" s="246"/>
      <c r="AA11" s="250"/>
      <c r="AB11" s="263"/>
      <c r="AC11" s="263"/>
      <c r="AD11" s="263"/>
      <c r="AE11" s="264"/>
      <c r="AF11" s="264"/>
      <c r="AG11" s="263"/>
      <c r="AH11" s="263"/>
      <c r="AI11" s="263"/>
    </row>
    <row r="12" spans="1:38" s="3" customFormat="1" ht="15" customHeight="1">
      <c r="A12" s="279"/>
      <c r="B12" s="279"/>
      <c r="C12" s="261"/>
      <c r="D12" s="279"/>
      <c r="E12" s="279"/>
      <c r="F12" s="279"/>
      <c r="G12" s="280"/>
      <c r="H12" s="281"/>
      <c r="I12" s="281"/>
      <c r="J12" s="282"/>
      <c r="K12" s="282"/>
      <c r="L12" s="282"/>
      <c r="M12" s="282"/>
      <c r="N12" s="281"/>
      <c r="O12" s="281"/>
      <c r="P12" s="281"/>
      <c r="Q12" s="281"/>
      <c r="R12" s="282"/>
      <c r="S12" s="283"/>
      <c r="T12" s="283"/>
      <c r="U12" s="284"/>
      <c r="V12" s="284"/>
      <c r="W12" s="285"/>
      <c r="X12" s="284"/>
      <c r="Y12" s="284"/>
      <c r="Z12" s="250"/>
      <c r="AA12" s="250"/>
      <c r="AB12" s="263"/>
      <c r="AC12" s="263"/>
      <c r="AD12" s="263"/>
      <c r="AE12" s="264"/>
      <c r="AF12" s="264"/>
      <c r="AG12" s="263"/>
      <c r="AH12" s="263"/>
      <c r="AI12" s="263"/>
    </row>
    <row r="13" spans="1:38" s="3" customFormat="1" ht="15" customHeight="1">
      <c r="A13" s="279"/>
      <c r="B13" s="279"/>
      <c r="C13" s="261"/>
      <c r="D13" s="279"/>
      <c r="E13" s="279"/>
      <c r="F13" s="279"/>
      <c r="G13" s="279"/>
      <c r="H13" s="281"/>
      <c r="I13" s="286"/>
      <c r="J13" s="282"/>
      <c r="K13" s="282"/>
      <c r="L13" s="282"/>
      <c r="M13" s="282"/>
      <c r="N13" s="286"/>
      <c r="O13" s="286"/>
      <c r="P13" s="286"/>
      <c r="Q13" s="286"/>
      <c r="R13" s="282"/>
      <c r="S13" s="283"/>
      <c r="T13" s="283"/>
      <c r="U13" s="284"/>
      <c r="V13" s="284"/>
      <c r="W13" s="285"/>
      <c r="X13" s="284"/>
      <c r="Y13" s="284"/>
      <c r="Z13" s="250"/>
      <c r="AA13" s="250"/>
      <c r="AB13" s="263"/>
      <c r="AC13" s="263"/>
      <c r="AD13" s="263"/>
      <c r="AE13" s="264"/>
      <c r="AF13" s="264"/>
      <c r="AG13" s="263"/>
      <c r="AH13" s="263"/>
      <c r="AI13" s="263"/>
    </row>
    <row r="14" spans="1:38" s="3" customFormat="1" ht="15" customHeight="1">
      <c r="A14" s="279"/>
      <c r="B14" s="279"/>
      <c r="C14" s="261"/>
      <c r="D14" s="279"/>
      <c r="E14" s="279"/>
      <c r="F14" s="279"/>
      <c r="G14" s="279"/>
      <c r="H14" s="281"/>
      <c r="I14" s="286"/>
      <c r="J14" s="282"/>
      <c r="K14" s="282"/>
      <c r="L14" s="282"/>
      <c r="M14" s="282"/>
      <c r="N14" s="281"/>
      <c r="O14" s="281"/>
      <c r="P14" s="281"/>
      <c r="Q14" s="281"/>
      <c r="R14" s="282"/>
      <c r="S14" s="283"/>
      <c r="T14" s="283"/>
      <c r="U14" s="284"/>
      <c r="V14" s="284"/>
      <c r="W14" s="285"/>
      <c r="X14" s="284"/>
      <c r="Y14" s="284"/>
      <c r="Z14" s="250"/>
      <c r="AA14" s="250"/>
      <c r="AB14" s="263"/>
      <c r="AC14" s="263"/>
      <c r="AD14" s="263"/>
      <c r="AE14" s="264"/>
      <c r="AF14" s="264"/>
      <c r="AG14" s="263"/>
      <c r="AH14" s="263"/>
      <c r="AI14" s="263"/>
    </row>
    <row r="15" spans="1:38" s="3" customFormat="1" ht="15" customHeight="1">
      <c r="A15" s="279"/>
      <c r="B15" s="279"/>
      <c r="C15" s="261"/>
      <c r="D15" s="279"/>
      <c r="E15" s="279"/>
      <c r="F15" s="279"/>
      <c r="G15" s="279"/>
      <c r="H15" s="281"/>
      <c r="I15" s="286"/>
      <c r="J15" s="282"/>
      <c r="K15" s="282"/>
      <c r="L15" s="282"/>
      <c r="M15" s="282"/>
      <c r="N15" s="281"/>
      <c r="O15" s="281"/>
      <c r="P15" s="281"/>
      <c r="Q15" s="281"/>
      <c r="R15" s="282"/>
      <c r="S15" s="283"/>
      <c r="T15" s="283"/>
      <c r="U15" s="284"/>
      <c r="V15" s="284"/>
      <c r="W15" s="285"/>
      <c r="X15" s="284"/>
      <c r="Y15" s="284"/>
      <c r="Z15" s="250"/>
      <c r="AA15" s="250"/>
      <c r="AB15" s="263"/>
      <c r="AC15" s="263"/>
      <c r="AD15" s="263"/>
      <c r="AE15" s="264"/>
      <c r="AF15" s="264"/>
      <c r="AG15" s="263"/>
      <c r="AH15" s="263"/>
      <c r="AI15" s="263"/>
    </row>
    <row r="16" spans="1:38" s="3" customFormat="1" ht="15" customHeight="1">
      <c r="A16" s="279"/>
      <c r="B16" s="279"/>
      <c r="C16" s="261"/>
      <c r="D16" s="279"/>
      <c r="E16" s="279"/>
      <c r="F16" s="279"/>
      <c r="G16" s="279"/>
      <c r="H16" s="281"/>
      <c r="I16" s="286"/>
      <c r="J16" s="282"/>
      <c r="K16" s="282"/>
      <c r="L16" s="282"/>
      <c r="M16" s="282"/>
      <c r="N16" s="281"/>
      <c r="O16" s="281"/>
      <c r="P16" s="281"/>
      <c r="Q16" s="281"/>
      <c r="R16" s="282"/>
      <c r="S16" s="283"/>
      <c r="T16" s="283"/>
      <c r="U16" s="284"/>
      <c r="V16" s="284"/>
      <c r="W16" s="285"/>
      <c r="X16" s="284"/>
      <c r="Y16" s="284"/>
      <c r="Z16" s="250"/>
      <c r="AA16" s="250"/>
      <c r="AB16" s="263"/>
      <c r="AC16" s="263"/>
      <c r="AD16" s="263"/>
      <c r="AE16" s="264"/>
      <c r="AF16" s="264"/>
      <c r="AG16" s="263"/>
      <c r="AH16" s="263"/>
      <c r="AI16" s="263"/>
    </row>
    <row r="17" spans="1:61" s="3" customFormat="1" ht="15" customHeight="1">
      <c r="A17" s="279"/>
      <c r="B17" s="279"/>
      <c r="C17" s="261"/>
      <c r="D17" s="279"/>
      <c r="E17" s="279"/>
      <c r="F17" s="279"/>
      <c r="G17" s="279"/>
      <c r="H17" s="281"/>
      <c r="I17" s="286"/>
      <c r="J17" s="282"/>
      <c r="K17" s="282"/>
      <c r="L17" s="282"/>
      <c r="M17" s="282"/>
      <c r="N17" s="281"/>
      <c r="O17" s="281"/>
      <c r="P17" s="281"/>
      <c r="Q17" s="281"/>
      <c r="R17" s="282"/>
      <c r="S17" s="283"/>
      <c r="T17" s="283"/>
      <c r="U17" s="284"/>
      <c r="V17" s="284"/>
      <c r="W17" s="285"/>
      <c r="X17" s="284"/>
      <c r="Y17" s="284"/>
      <c r="Z17" s="250"/>
      <c r="AA17" s="250"/>
      <c r="AB17" s="263"/>
      <c r="AC17" s="263"/>
      <c r="AD17" s="263"/>
      <c r="AE17" s="264"/>
      <c r="AF17" s="264"/>
      <c r="AG17" s="263"/>
      <c r="AH17" s="263"/>
      <c r="AI17" s="263"/>
    </row>
    <row r="18" spans="1:61" s="3" customFormat="1" ht="15" customHeight="1">
      <c r="A18" s="279"/>
      <c r="B18" s="279"/>
      <c r="C18" s="261"/>
      <c r="D18" s="279"/>
      <c r="E18" s="279"/>
      <c r="F18" s="279"/>
      <c r="G18" s="280"/>
      <c r="H18" s="281"/>
      <c r="I18" s="281"/>
      <c r="J18" s="282"/>
      <c r="K18" s="282"/>
      <c r="L18" s="282"/>
      <c r="M18" s="282"/>
      <c r="N18" s="281"/>
      <c r="O18" s="281"/>
      <c r="P18" s="281"/>
      <c r="Q18" s="281"/>
      <c r="R18" s="282"/>
      <c r="S18" s="281"/>
      <c r="T18" s="281"/>
      <c r="U18" s="248"/>
      <c r="V18" s="248"/>
      <c r="W18" s="285"/>
      <c r="X18" s="287"/>
      <c r="Y18" s="287"/>
      <c r="Z18" s="250"/>
      <c r="AA18" s="250"/>
      <c r="AB18" s="263"/>
      <c r="AC18" s="263"/>
      <c r="AD18" s="263"/>
      <c r="AE18" s="266"/>
      <c r="AF18" s="255"/>
      <c r="AG18" s="263"/>
      <c r="AH18" s="263"/>
      <c r="AI18" s="263"/>
    </row>
    <row r="19" spans="1:61" s="3" customFormat="1" ht="15" customHeight="1">
      <c r="A19" s="288"/>
      <c r="B19" s="288"/>
      <c r="C19" s="261"/>
      <c r="D19" s="279"/>
      <c r="E19" s="279"/>
      <c r="F19" s="279"/>
      <c r="G19" s="280"/>
      <c r="H19" s="281"/>
      <c r="I19" s="281"/>
      <c r="J19" s="279"/>
      <c r="K19" s="261"/>
      <c r="L19" s="279"/>
      <c r="M19" s="279"/>
      <c r="N19" s="279"/>
      <c r="O19" s="279"/>
      <c r="P19" s="281"/>
      <c r="Q19" s="286"/>
      <c r="R19" s="282"/>
      <c r="S19" s="282"/>
      <c r="T19" s="282"/>
      <c r="U19" s="281"/>
      <c r="V19" s="281"/>
      <c r="W19" s="281"/>
      <c r="X19" s="281"/>
      <c r="Y19" s="282"/>
      <c r="Z19" s="283"/>
      <c r="AA19" s="283"/>
      <c r="AB19" s="283"/>
      <c r="AC19" s="284"/>
      <c r="AD19" s="284"/>
      <c r="AE19" s="285"/>
      <c r="AF19" s="264"/>
      <c r="AG19" s="263"/>
      <c r="AH19" s="263"/>
      <c r="AI19" s="263"/>
    </row>
    <row r="20" spans="1:61" s="3" customFormat="1" ht="15" customHeight="1">
      <c r="A20" s="288"/>
      <c r="B20" s="288"/>
      <c r="C20" s="261"/>
      <c r="D20" s="279"/>
      <c r="E20" s="279"/>
      <c r="F20" s="279"/>
      <c r="G20" s="279"/>
      <c r="H20" s="281"/>
      <c r="I20" s="281"/>
      <c r="J20" s="279"/>
      <c r="K20" s="261"/>
      <c r="L20" s="279"/>
      <c r="M20" s="279"/>
      <c r="N20" s="279"/>
      <c r="O20" s="279"/>
      <c r="P20" s="281"/>
      <c r="Q20" s="286"/>
      <c r="R20" s="282"/>
      <c r="S20" s="282"/>
      <c r="T20" s="282"/>
      <c r="U20" s="281"/>
      <c r="V20" s="281"/>
      <c r="W20" s="281"/>
      <c r="X20" s="281"/>
      <c r="Y20" s="282"/>
      <c r="Z20" s="283"/>
      <c r="AA20" s="283"/>
      <c r="AB20" s="283"/>
      <c r="AC20" s="284"/>
      <c r="AD20" s="284"/>
      <c r="AE20" s="285"/>
      <c r="AF20" s="264"/>
      <c r="AG20" s="263"/>
      <c r="AH20" s="263"/>
      <c r="AI20" s="263"/>
    </row>
    <row r="21" spans="1:61" s="3" customFormat="1" ht="15" customHeight="1">
      <c r="A21" s="288"/>
      <c r="B21" s="288"/>
      <c r="C21" s="261"/>
      <c r="D21" s="279"/>
      <c r="E21" s="279"/>
      <c r="F21" s="279"/>
      <c r="G21" s="280"/>
      <c r="H21" s="281"/>
      <c r="I21" s="281"/>
      <c r="J21" s="279"/>
      <c r="K21" s="261"/>
      <c r="L21" s="279"/>
      <c r="M21" s="279"/>
      <c r="N21" s="279"/>
      <c r="O21" s="279"/>
      <c r="P21" s="281"/>
      <c r="Q21" s="286"/>
      <c r="R21" s="282"/>
      <c r="S21" s="282"/>
      <c r="T21" s="282"/>
      <c r="U21" s="281"/>
      <c r="V21" s="281"/>
      <c r="W21" s="281"/>
      <c r="X21" s="281"/>
      <c r="Y21" s="282"/>
      <c r="Z21" s="283"/>
      <c r="AA21" s="283"/>
      <c r="AB21" s="283"/>
      <c r="AC21" s="284"/>
      <c r="AD21" s="284"/>
      <c r="AE21" s="285"/>
      <c r="AF21" s="255"/>
      <c r="AG21" s="263"/>
      <c r="AH21" s="263"/>
      <c r="AI21" s="263"/>
    </row>
    <row r="22" spans="1:61" s="3" customFormat="1" ht="15" customHeight="1">
      <c r="A22" s="288"/>
      <c r="B22" s="288"/>
      <c r="C22" s="261"/>
      <c r="D22" s="279"/>
      <c r="E22" s="279"/>
      <c r="F22" s="279"/>
      <c r="G22" s="280"/>
      <c r="H22" s="281"/>
      <c r="I22" s="281"/>
      <c r="J22" s="279"/>
      <c r="K22" s="261"/>
      <c r="L22" s="279"/>
      <c r="M22" s="279"/>
      <c r="N22" s="279"/>
      <c r="O22" s="280"/>
      <c r="P22" s="281"/>
      <c r="Q22" s="281"/>
      <c r="R22" s="282"/>
      <c r="S22" s="282"/>
      <c r="T22" s="282"/>
      <c r="U22" s="281"/>
      <c r="V22" s="281"/>
      <c r="W22" s="281"/>
      <c r="X22" s="281"/>
      <c r="Y22" s="282"/>
      <c r="Z22" s="281"/>
      <c r="AA22" s="281"/>
      <c r="AB22" s="281"/>
      <c r="AC22" s="248"/>
      <c r="AD22" s="248"/>
      <c r="AE22" s="285"/>
      <c r="AF22" s="255"/>
      <c r="AG22" s="263"/>
      <c r="AH22" s="263"/>
      <c r="AI22" s="263"/>
    </row>
    <row r="23" spans="1:61" s="3" customFormat="1" ht="15" customHeight="1">
      <c r="A23" s="288"/>
      <c r="B23" s="279"/>
      <c r="C23" s="261"/>
      <c r="D23" s="279"/>
      <c r="E23" s="279"/>
      <c r="F23" s="279"/>
      <c r="G23" s="279"/>
      <c r="H23" s="281"/>
      <c r="I23" s="286"/>
      <c r="J23" s="288"/>
      <c r="K23" s="261"/>
      <c r="L23" s="279"/>
      <c r="M23" s="279"/>
      <c r="N23" s="279"/>
      <c r="O23" s="280"/>
      <c r="P23" s="281"/>
      <c r="Q23" s="281"/>
      <c r="R23" s="282"/>
      <c r="S23" s="282"/>
      <c r="T23" s="282"/>
      <c r="U23" s="281"/>
      <c r="V23" s="281"/>
      <c r="W23" s="281"/>
      <c r="X23" s="281"/>
      <c r="Y23" s="282"/>
      <c r="Z23" s="283"/>
      <c r="AA23" s="283"/>
      <c r="AB23" s="283"/>
      <c r="AC23" s="284"/>
      <c r="AD23" s="284"/>
      <c r="AE23" s="285"/>
      <c r="AF23" s="279"/>
      <c r="AG23" s="279"/>
      <c r="AH23" s="281"/>
      <c r="AI23" s="286"/>
      <c r="AJ23" s="282"/>
      <c r="AK23" s="279"/>
      <c r="AL23" s="261"/>
      <c r="AM23" s="279"/>
      <c r="AN23" s="279"/>
      <c r="AO23" s="279"/>
      <c r="AP23" s="279"/>
      <c r="AQ23" s="281"/>
      <c r="AR23" s="286"/>
      <c r="AS23" s="282"/>
      <c r="AT23" s="279"/>
      <c r="AU23" s="261"/>
      <c r="AV23" s="279"/>
      <c r="AW23" s="279"/>
      <c r="AX23" s="279"/>
      <c r="AY23" s="279"/>
      <c r="AZ23" s="281"/>
      <c r="BA23" s="286"/>
      <c r="BB23" s="282"/>
      <c r="BC23" s="279"/>
      <c r="BD23" s="261"/>
      <c r="BE23" s="279"/>
      <c r="BF23" s="279"/>
      <c r="BG23" s="279"/>
      <c r="BH23" s="279"/>
      <c r="BI23" s="281"/>
    </row>
    <row r="24" spans="1:61" s="3" customFormat="1" ht="15" customHeight="1">
      <c r="A24" s="288"/>
      <c r="B24" s="279"/>
      <c r="C24" s="261"/>
      <c r="D24" s="279"/>
      <c r="E24" s="279"/>
      <c r="F24" s="279"/>
      <c r="G24" s="279"/>
      <c r="H24" s="281"/>
      <c r="I24" s="286"/>
      <c r="J24" s="288"/>
      <c r="K24" s="261"/>
      <c r="L24" s="279"/>
      <c r="M24" s="279"/>
      <c r="N24" s="279"/>
      <c r="O24" s="279"/>
      <c r="P24" s="281"/>
      <c r="Q24" s="281"/>
      <c r="R24" s="282"/>
      <c r="S24" s="282"/>
      <c r="T24" s="282"/>
      <c r="U24" s="281"/>
      <c r="V24" s="281"/>
      <c r="W24" s="281"/>
      <c r="X24" s="281"/>
      <c r="Y24" s="282"/>
      <c r="Z24" s="283"/>
      <c r="AA24" s="283"/>
      <c r="AB24" s="283"/>
      <c r="AC24" s="284"/>
      <c r="AD24" s="284"/>
      <c r="AE24" s="285"/>
      <c r="AF24" s="279"/>
      <c r="AG24" s="279"/>
      <c r="AH24" s="281"/>
      <c r="AI24" s="286"/>
      <c r="AJ24" s="282"/>
      <c r="AK24" s="279"/>
      <c r="AL24" s="261"/>
      <c r="AM24" s="279"/>
      <c r="AN24" s="279"/>
      <c r="AO24" s="279"/>
      <c r="AP24" s="279"/>
      <c r="AQ24" s="281"/>
      <c r="AR24" s="286"/>
      <c r="AS24" s="282"/>
      <c r="AT24" s="279"/>
      <c r="AU24" s="261"/>
      <c r="AV24" s="279"/>
      <c r="AW24" s="279"/>
      <c r="AX24" s="279"/>
      <c r="AY24" s="279"/>
      <c r="AZ24" s="281"/>
      <c r="BA24" s="286"/>
      <c r="BB24" s="282"/>
      <c r="BC24" s="279"/>
      <c r="BD24" s="261"/>
      <c r="BE24" s="279"/>
      <c r="BF24" s="279"/>
      <c r="BG24" s="279"/>
      <c r="BH24" s="279"/>
      <c r="BI24" s="281"/>
    </row>
    <row r="25" spans="1:61" s="3" customFormat="1" ht="15" customHeight="1">
      <c r="A25" s="288"/>
      <c r="B25" s="279"/>
      <c r="C25" s="261"/>
      <c r="D25" s="279"/>
      <c r="E25" s="279"/>
      <c r="F25" s="279"/>
      <c r="G25" s="280"/>
      <c r="H25" s="281"/>
      <c r="I25" s="281"/>
      <c r="J25" s="288"/>
      <c r="K25" s="261"/>
      <c r="L25" s="279"/>
      <c r="M25" s="279"/>
      <c r="N25" s="279"/>
      <c r="O25" s="280"/>
      <c r="P25" s="281"/>
      <c r="Q25" s="281"/>
      <c r="R25" s="282"/>
      <c r="S25" s="282"/>
      <c r="T25" s="282"/>
      <c r="U25" s="281"/>
      <c r="V25" s="281"/>
      <c r="W25" s="281"/>
      <c r="X25" s="281"/>
      <c r="Y25" s="282"/>
      <c r="Z25" s="281"/>
      <c r="AA25" s="281"/>
      <c r="AB25" s="281"/>
      <c r="AC25" s="248"/>
      <c r="AD25" s="248"/>
      <c r="AE25" s="285"/>
      <c r="AF25" s="279"/>
      <c r="AG25" s="280"/>
      <c r="AH25" s="281"/>
      <c r="AI25" s="281"/>
      <c r="AJ25" s="282"/>
      <c r="AK25" s="279"/>
      <c r="AL25" s="261"/>
      <c r="AM25" s="279"/>
      <c r="AN25" s="279"/>
      <c r="AO25" s="279"/>
      <c r="AP25" s="280"/>
      <c r="AQ25" s="281"/>
      <c r="AR25" s="281"/>
      <c r="AS25" s="282"/>
      <c r="AT25" s="279"/>
      <c r="AU25" s="261"/>
      <c r="AV25" s="279"/>
      <c r="AW25" s="279"/>
      <c r="AX25" s="279"/>
      <c r="AY25" s="280"/>
      <c r="AZ25" s="281"/>
      <c r="BA25" s="281"/>
      <c r="BB25" s="282"/>
      <c r="BC25" s="279"/>
      <c r="BD25" s="261"/>
      <c r="BE25" s="279"/>
      <c r="BF25" s="279"/>
      <c r="BG25" s="279"/>
      <c r="BH25" s="280"/>
      <c r="BI25" s="281"/>
    </row>
    <row r="26" spans="1:61" s="3" customFormat="1" ht="15" customHeight="1">
      <c r="A26" s="288"/>
      <c r="B26" s="288"/>
      <c r="C26" s="261"/>
      <c r="D26" s="279"/>
      <c r="E26" s="279"/>
      <c r="F26" s="279"/>
      <c r="G26" s="280"/>
      <c r="H26" s="281"/>
      <c r="I26" s="281"/>
      <c r="J26" s="288"/>
      <c r="K26" s="261"/>
      <c r="L26" s="279"/>
      <c r="M26" s="279"/>
      <c r="N26" s="279"/>
      <c r="O26" s="280"/>
      <c r="P26" s="281"/>
      <c r="Q26" s="281"/>
      <c r="R26" s="282"/>
      <c r="S26" s="282"/>
      <c r="T26" s="282"/>
      <c r="U26" s="281"/>
      <c r="V26" s="281"/>
      <c r="W26" s="281"/>
      <c r="X26" s="281"/>
      <c r="Y26" s="282"/>
      <c r="Z26" s="281"/>
      <c r="AA26" s="281"/>
      <c r="AB26" s="281"/>
      <c r="AC26" s="248"/>
      <c r="AD26" s="248"/>
      <c r="AE26" s="285"/>
      <c r="AF26" s="279"/>
      <c r="AG26" s="280"/>
      <c r="AH26" s="281"/>
      <c r="AI26" s="281"/>
      <c r="AJ26" s="282"/>
      <c r="AK26" s="288"/>
      <c r="AL26" s="261"/>
      <c r="AM26" s="279"/>
      <c r="AN26" s="279"/>
      <c r="AO26" s="279"/>
      <c r="AP26" s="280"/>
      <c r="AQ26" s="281"/>
      <c r="AR26" s="281"/>
      <c r="AS26" s="282"/>
      <c r="AT26" s="288"/>
      <c r="AU26" s="261"/>
      <c r="AV26" s="279"/>
      <c r="AW26" s="279"/>
      <c r="AX26" s="279"/>
      <c r="AY26" s="280"/>
      <c r="AZ26" s="281"/>
      <c r="BA26" s="281"/>
      <c r="BB26" s="282"/>
      <c r="BC26" s="288"/>
      <c r="BD26" s="261"/>
      <c r="BE26" s="279"/>
      <c r="BF26" s="279"/>
      <c r="BG26" s="279"/>
      <c r="BH26" s="280"/>
      <c r="BI26" s="281"/>
    </row>
    <row r="27" spans="1:61" s="159" customFormat="1" ht="15" customHeight="1">
      <c r="A27" s="288"/>
      <c r="B27" s="288"/>
      <c r="C27" s="261"/>
      <c r="D27" s="279"/>
      <c r="E27" s="279"/>
      <c r="F27" s="279"/>
      <c r="G27" s="279"/>
      <c r="H27" s="281"/>
      <c r="I27" s="281"/>
      <c r="J27" s="279"/>
      <c r="K27" s="261"/>
      <c r="L27" s="279"/>
      <c r="M27" s="279"/>
      <c r="N27" s="279"/>
      <c r="O27" s="279"/>
      <c r="P27" s="281"/>
      <c r="Q27" s="286"/>
      <c r="R27" s="282"/>
      <c r="S27" s="279"/>
      <c r="T27" s="261"/>
      <c r="U27" s="279"/>
      <c r="V27" s="279"/>
      <c r="W27" s="279"/>
      <c r="X27" s="281"/>
      <c r="Y27" s="286"/>
      <c r="Z27" s="282"/>
      <c r="AA27" s="279"/>
      <c r="AB27" s="261"/>
      <c r="AC27" s="279"/>
      <c r="AD27" s="279"/>
      <c r="AE27" s="279"/>
      <c r="AF27" s="279"/>
      <c r="AG27" s="279"/>
      <c r="AH27" s="281"/>
      <c r="AI27" s="281"/>
      <c r="AJ27" s="282"/>
      <c r="AK27" s="288"/>
      <c r="AL27" s="261"/>
      <c r="AM27" s="279"/>
      <c r="AN27" s="279"/>
      <c r="AO27" s="279"/>
      <c r="AP27" s="279"/>
      <c r="AQ27" s="281"/>
      <c r="AR27" s="281"/>
      <c r="AS27" s="282"/>
      <c r="AT27" s="288"/>
      <c r="AU27" s="261"/>
      <c r="AV27" s="279"/>
      <c r="AW27" s="279"/>
      <c r="AX27" s="279"/>
      <c r="AY27" s="279"/>
      <c r="AZ27" s="281"/>
      <c r="BA27" s="281"/>
      <c r="BB27" s="282"/>
      <c r="BC27" s="288"/>
      <c r="BD27" s="261"/>
      <c r="BE27" s="279"/>
      <c r="BF27" s="279"/>
      <c r="BG27" s="279"/>
      <c r="BH27" s="279"/>
      <c r="BI27" s="281"/>
    </row>
    <row r="28" spans="1:61" s="3" customFormat="1" ht="15" customHeight="1">
      <c r="A28" s="288"/>
      <c r="B28" s="288"/>
      <c r="C28" s="261"/>
      <c r="D28" s="279"/>
      <c r="E28" s="279"/>
      <c r="F28" s="279"/>
      <c r="G28" s="280"/>
      <c r="H28" s="281"/>
      <c r="I28" s="281"/>
      <c r="J28" s="282"/>
      <c r="K28" s="288"/>
      <c r="L28" s="261"/>
      <c r="M28" s="279"/>
      <c r="N28" s="279"/>
      <c r="O28" s="279"/>
      <c r="P28" s="280"/>
      <c r="Q28" s="281"/>
      <c r="R28" s="281"/>
      <c r="S28" s="282"/>
      <c r="T28" s="288"/>
      <c r="U28" s="279"/>
      <c r="V28" s="279"/>
      <c r="W28" s="279"/>
      <c r="X28" s="280"/>
      <c r="Y28" s="281"/>
      <c r="Z28" s="281"/>
      <c r="AA28" s="282"/>
      <c r="AB28" s="288"/>
      <c r="AC28" s="261"/>
      <c r="AD28" s="279"/>
      <c r="AE28" s="279"/>
      <c r="AF28" s="279"/>
      <c r="AG28" s="280"/>
      <c r="AH28" s="281"/>
      <c r="AI28" s="281"/>
      <c r="AJ28" s="282"/>
      <c r="AK28" s="288"/>
      <c r="AL28" s="261"/>
      <c r="AM28" s="279"/>
      <c r="AN28" s="279"/>
      <c r="AO28" s="279"/>
      <c r="AP28" s="280"/>
      <c r="AQ28" s="281"/>
      <c r="AR28" s="281"/>
      <c r="AS28" s="282"/>
      <c r="AT28" s="288"/>
      <c r="AU28" s="261"/>
      <c r="AV28" s="279"/>
      <c r="AW28" s="279"/>
      <c r="AX28" s="279"/>
      <c r="AY28" s="280"/>
      <c r="AZ28" s="281"/>
      <c r="BA28" s="281"/>
      <c r="BB28" s="282"/>
      <c r="BC28" s="288"/>
      <c r="BD28" s="261"/>
      <c r="BE28" s="279"/>
      <c r="BF28" s="279"/>
      <c r="BG28" s="279"/>
      <c r="BH28" s="280"/>
      <c r="BI28" s="281"/>
    </row>
    <row r="29" spans="1:61" s="3" customFormat="1" ht="15" customHeight="1">
      <c r="A29" s="288"/>
      <c r="B29" s="288"/>
      <c r="C29" s="261"/>
      <c r="D29" s="279"/>
      <c r="E29" s="279"/>
      <c r="F29" s="279"/>
      <c r="G29" s="280"/>
      <c r="H29" s="281"/>
      <c r="I29" s="281"/>
      <c r="J29" s="282"/>
      <c r="K29" s="288"/>
      <c r="L29" s="261"/>
      <c r="M29" s="279"/>
      <c r="N29" s="279"/>
      <c r="O29" s="279"/>
      <c r="P29" s="280"/>
      <c r="Q29" s="281"/>
      <c r="R29" s="281"/>
      <c r="S29" s="282"/>
      <c r="T29" s="288"/>
      <c r="U29" s="279"/>
      <c r="V29" s="279"/>
      <c r="W29" s="279"/>
      <c r="X29" s="280"/>
      <c r="Y29" s="281"/>
      <c r="Z29" s="281"/>
      <c r="AA29" s="282"/>
      <c r="AB29" s="288"/>
      <c r="AC29" s="261"/>
      <c r="AD29" s="279"/>
      <c r="AE29" s="279"/>
      <c r="AF29" s="279"/>
      <c r="AG29" s="280"/>
      <c r="AH29" s="281"/>
      <c r="AI29" s="281"/>
      <c r="AJ29" s="282"/>
      <c r="AK29" s="288"/>
      <c r="AL29" s="261"/>
      <c r="AM29" s="279"/>
      <c r="AN29" s="279"/>
      <c r="AO29" s="279"/>
      <c r="AP29" s="280"/>
      <c r="AQ29" s="281"/>
      <c r="AR29" s="281"/>
      <c r="AS29" s="282"/>
      <c r="AT29" s="288"/>
      <c r="AU29" s="261"/>
      <c r="AV29" s="279"/>
      <c r="AW29" s="279"/>
      <c r="AX29" s="279"/>
      <c r="AY29" s="280"/>
      <c r="AZ29" s="281"/>
      <c r="BA29" s="281"/>
      <c r="BB29" s="282"/>
      <c r="BC29" s="288"/>
      <c r="BD29" s="261"/>
      <c r="BE29" s="279"/>
      <c r="BF29" s="279"/>
      <c r="BG29" s="279"/>
      <c r="BH29" s="280"/>
      <c r="BI29" s="281"/>
    </row>
    <row r="30" spans="1:61" s="3" customFormat="1" ht="15" customHeight="1">
      <c r="A30" s="288"/>
      <c r="B30" s="279"/>
      <c r="C30" s="261"/>
      <c r="D30" s="279"/>
      <c r="E30" s="279"/>
      <c r="F30" s="279"/>
      <c r="G30" s="279"/>
      <c r="H30" s="281"/>
      <c r="I30" s="286"/>
      <c r="J30" s="282"/>
      <c r="K30" s="279"/>
      <c r="L30" s="261"/>
      <c r="M30" s="279"/>
      <c r="N30" s="279"/>
      <c r="O30" s="279"/>
      <c r="P30" s="279"/>
      <c r="Q30" s="281"/>
      <c r="R30" s="286"/>
      <c r="S30" s="282"/>
      <c r="T30" s="279"/>
      <c r="U30" s="279"/>
      <c r="V30" s="279"/>
      <c r="W30" s="279"/>
      <c r="X30" s="279"/>
      <c r="Y30" s="281"/>
      <c r="Z30" s="286"/>
      <c r="AA30" s="282"/>
      <c r="AB30" s="279"/>
      <c r="AC30" s="261"/>
      <c r="AD30" s="279"/>
      <c r="AE30" s="279"/>
      <c r="AF30" s="279"/>
      <c r="AG30" s="279"/>
      <c r="AH30" s="281"/>
      <c r="AI30" s="286"/>
      <c r="AJ30" s="282"/>
      <c r="AK30" s="279"/>
      <c r="AL30" s="261"/>
      <c r="AM30" s="279"/>
      <c r="AN30" s="279"/>
      <c r="AO30" s="279"/>
      <c r="AP30" s="279"/>
      <c r="AQ30" s="281"/>
      <c r="AR30" s="286"/>
      <c r="AS30" s="282"/>
      <c r="AT30" s="279"/>
      <c r="AU30" s="261"/>
      <c r="AV30" s="279"/>
      <c r="AW30" s="279"/>
      <c r="AX30" s="279"/>
      <c r="AY30" s="279"/>
      <c r="AZ30" s="281"/>
      <c r="BA30" s="286"/>
      <c r="BB30" s="282"/>
      <c r="BC30" s="279"/>
      <c r="BD30" s="261"/>
      <c r="BE30" s="279"/>
      <c r="BF30" s="279"/>
      <c r="BG30" s="279"/>
      <c r="BH30" s="279"/>
      <c r="BI30" s="281"/>
    </row>
    <row r="31" spans="1:61" s="3" customFormat="1" ht="15" customHeight="1">
      <c r="A31" s="288"/>
      <c r="B31" s="279"/>
      <c r="C31" s="261"/>
      <c r="D31" s="279"/>
      <c r="E31" s="279"/>
      <c r="F31" s="279"/>
      <c r="G31" s="279"/>
      <c r="H31" s="281"/>
      <c r="I31" s="286"/>
      <c r="J31" s="282"/>
      <c r="K31" s="279"/>
      <c r="L31" s="261"/>
      <c r="M31" s="279"/>
      <c r="N31" s="279"/>
      <c r="O31" s="279"/>
      <c r="P31" s="279"/>
      <c r="Q31" s="281"/>
      <c r="R31" s="286"/>
      <c r="S31" s="282"/>
      <c r="T31" s="279"/>
      <c r="U31" s="279"/>
      <c r="V31" s="279"/>
      <c r="W31" s="279"/>
      <c r="X31" s="279"/>
      <c r="Y31" s="281"/>
      <c r="Z31" s="286"/>
      <c r="AA31" s="282"/>
      <c r="AB31" s="279"/>
      <c r="AC31" s="261"/>
      <c r="AD31" s="279"/>
      <c r="AE31" s="279"/>
      <c r="AF31" s="279"/>
      <c r="AG31" s="279"/>
      <c r="AH31" s="281"/>
      <c r="AI31" s="286"/>
      <c r="AJ31" s="282"/>
      <c r="AK31" s="279"/>
      <c r="AL31" s="261"/>
      <c r="AM31" s="279"/>
      <c r="AN31" s="279"/>
      <c r="AO31" s="279"/>
      <c r="AP31" s="279"/>
      <c r="AQ31" s="281"/>
      <c r="AR31" s="286"/>
      <c r="AS31" s="282"/>
      <c r="AT31" s="279"/>
      <c r="AU31" s="261"/>
      <c r="AV31" s="279"/>
      <c r="AW31" s="279"/>
      <c r="AX31" s="279"/>
      <c r="AY31" s="279"/>
      <c r="AZ31" s="281"/>
      <c r="BA31" s="286"/>
      <c r="BB31" s="282"/>
      <c r="BC31" s="279"/>
      <c r="BD31" s="261"/>
      <c r="BE31" s="279"/>
      <c r="BF31" s="279"/>
      <c r="BG31" s="279"/>
      <c r="BH31" s="279"/>
      <c r="BI31" s="281"/>
    </row>
    <row r="32" spans="1:61" s="3" customFormat="1" ht="15" customHeight="1">
      <c r="A32" s="288"/>
      <c r="B32" s="279"/>
      <c r="C32" s="261"/>
      <c r="D32" s="279"/>
      <c r="E32" s="279"/>
      <c r="F32" s="279"/>
      <c r="G32" s="280"/>
      <c r="H32" s="281"/>
      <c r="I32" s="281"/>
      <c r="J32" s="282"/>
      <c r="K32" s="279"/>
      <c r="L32" s="261"/>
      <c r="M32" s="279"/>
      <c r="N32" s="279"/>
      <c r="O32" s="279"/>
      <c r="P32" s="280"/>
      <c r="Q32" s="281"/>
      <c r="R32" s="281"/>
      <c r="S32" s="282"/>
      <c r="T32" s="279"/>
      <c r="U32" s="279"/>
      <c r="V32" s="279"/>
      <c r="W32" s="279"/>
      <c r="X32" s="280"/>
      <c r="Y32" s="281"/>
      <c r="Z32" s="281"/>
      <c r="AA32" s="282"/>
      <c r="AB32" s="279"/>
      <c r="AC32" s="261"/>
      <c r="AD32" s="279"/>
      <c r="AE32" s="279"/>
      <c r="AF32" s="279"/>
      <c r="AG32" s="280"/>
      <c r="AH32" s="281"/>
      <c r="AI32" s="281"/>
      <c r="AJ32" s="282"/>
      <c r="AK32" s="279"/>
      <c r="AL32" s="261"/>
      <c r="AM32" s="279"/>
      <c r="AN32" s="279"/>
      <c r="AO32" s="279"/>
      <c r="AP32" s="280"/>
      <c r="AQ32" s="281"/>
      <c r="AR32" s="281"/>
      <c r="AS32" s="282"/>
      <c r="AT32" s="279"/>
      <c r="AU32" s="261"/>
      <c r="AV32" s="279"/>
      <c r="AW32" s="279"/>
      <c r="AX32" s="279"/>
      <c r="AY32" s="280"/>
      <c r="AZ32" s="281"/>
      <c r="BA32" s="281"/>
      <c r="BB32" s="282"/>
      <c r="BC32" s="279"/>
      <c r="BD32" s="261"/>
      <c r="BE32" s="279"/>
      <c r="BF32" s="279"/>
      <c r="BG32" s="279"/>
      <c r="BH32" s="280"/>
      <c r="BI32" s="281"/>
    </row>
    <row r="33" spans="1:61" s="3" customFormat="1" ht="15" customHeight="1">
      <c r="A33" s="288"/>
      <c r="B33" s="288"/>
      <c r="C33" s="261"/>
      <c r="D33" s="279"/>
      <c r="E33" s="279"/>
      <c r="F33" s="279"/>
      <c r="G33" s="280"/>
      <c r="H33" s="281"/>
      <c r="I33" s="281"/>
      <c r="J33" s="282"/>
      <c r="K33" s="288"/>
      <c r="L33" s="261"/>
      <c r="M33" s="279"/>
      <c r="N33" s="279"/>
      <c r="O33" s="279"/>
      <c r="P33" s="280"/>
      <c r="Q33" s="281"/>
      <c r="R33" s="281"/>
      <c r="S33" s="282"/>
      <c r="T33" s="288"/>
      <c r="U33" s="279"/>
      <c r="V33" s="279"/>
      <c r="W33" s="279"/>
      <c r="X33" s="280"/>
      <c r="Y33" s="281"/>
      <c r="Z33" s="281"/>
      <c r="AA33" s="282"/>
      <c r="AB33" s="288"/>
      <c r="AC33" s="261"/>
      <c r="AD33" s="279"/>
      <c r="AE33" s="279"/>
      <c r="AF33" s="279"/>
      <c r="AG33" s="280"/>
      <c r="AH33" s="281"/>
      <c r="AI33" s="281"/>
      <c r="AJ33" s="282"/>
      <c r="AK33" s="288"/>
      <c r="AL33" s="261"/>
      <c r="AM33" s="279"/>
      <c r="AN33" s="279"/>
      <c r="AO33" s="279"/>
      <c r="AP33" s="280"/>
      <c r="AQ33" s="281"/>
      <c r="AR33" s="281"/>
      <c r="AS33" s="282"/>
      <c r="AT33" s="288"/>
      <c r="AU33" s="261"/>
      <c r="AV33" s="279"/>
      <c r="AW33" s="279"/>
      <c r="AX33" s="279"/>
      <c r="AY33" s="280"/>
      <c r="AZ33" s="281"/>
      <c r="BA33" s="281"/>
      <c r="BB33" s="282"/>
      <c r="BC33" s="288"/>
      <c r="BD33" s="261"/>
      <c r="BE33" s="279"/>
      <c r="BF33" s="279"/>
      <c r="BG33" s="279"/>
      <c r="BH33" s="280"/>
      <c r="BI33" s="281"/>
    </row>
    <row r="34" spans="1:61" s="3" customFormat="1" ht="15" customHeight="1">
      <c r="A34" s="279"/>
      <c r="B34" s="288"/>
      <c r="C34" s="261"/>
      <c r="D34" s="279"/>
      <c r="E34" s="279"/>
      <c r="F34" s="279"/>
      <c r="G34" s="279"/>
      <c r="H34" s="281"/>
      <c r="I34" s="281"/>
      <c r="J34" s="282"/>
      <c r="K34" s="288"/>
      <c r="L34" s="261"/>
      <c r="M34" s="279"/>
      <c r="N34" s="279"/>
      <c r="O34" s="279"/>
      <c r="P34" s="279"/>
      <c r="Q34" s="281"/>
      <c r="R34" s="281"/>
      <c r="S34" s="282"/>
      <c r="T34" s="288"/>
      <c r="U34" s="279"/>
      <c r="V34" s="279"/>
      <c r="W34" s="279"/>
      <c r="X34" s="279"/>
      <c r="Y34" s="281"/>
      <c r="Z34" s="281"/>
      <c r="AA34" s="282"/>
      <c r="AB34" s="288"/>
      <c r="AC34" s="261"/>
      <c r="AD34" s="279"/>
      <c r="AE34" s="279"/>
      <c r="AF34" s="279"/>
      <c r="AG34" s="279"/>
      <c r="AH34" s="281"/>
      <c r="AI34" s="281"/>
      <c r="AJ34" s="282"/>
      <c r="AK34" s="288"/>
      <c r="AL34" s="261"/>
      <c r="AM34" s="279"/>
      <c r="AN34" s="279"/>
      <c r="AO34" s="279"/>
      <c r="AP34" s="279"/>
      <c r="AQ34" s="281"/>
      <c r="AR34" s="281"/>
      <c r="AS34" s="282"/>
      <c r="AT34" s="288"/>
      <c r="AU34" s="261"/>
      <c r="AV34" s="279"/>
      <c r="AW34" s="279"/>
      <c r="AX34" s="279"/>
      <c r="AY34" s="279"/>
      <c r="AZ34" s="281"/>
      <c r="BA34" s="281"/>
      <c r="BB34" s="282"/>
      <c r="BC34" s="288"/>
      <c r="BD34" s="261"/>
      <c r="BE34" s="279"/>
      <c r="BF34" s="279"/>
      <c r="BG34" s="279"/>
      <c r="BH34" s="279"/>
      <c r="BI34" s="281"/>
    </row>
    <row r="35" spans="1:61" s="3" customFormat="1" ht="15" customHeight="1">
      <c r="A35" s="279"/>
      <c r="B35" s="288"/>
      <c r="C35" s="261"/>
      <c r="D35" s="279"/>
      <c r="E35" s="279"/>
      <c r="F35" s="279"/>
      <c r="G35" s="280"/>
      <c r="H35" s="281"/>
      <c r="I35" s="281"/>
      <c r="J35" s="282"/>
      <c r="K35" s="288"/>
      <c r="L35" s="261"/>
      <c r="M35" s="279"/>
      <c r="N35" s="279"/>
      <c r="O35" s="279"/>
      <c r="P35" s="280"/>
      <c r="Q35" s="281"/>
      <c r="R35" s="281"/>
      <c r="S35" s="282"/>
      <c r="T35" s="288"/>
      <c r="U35" s="279"/>
      <c r="V35" s="279"/>
      <c r="W35" s="279"/>
      <c r="X35" s="280"/>
      <c r="Y35" s="281"/>
      <c r="Z35" s="281"/>
      <c r="AA35" s="282"/>
      <c r="AB35" s="288"/>
      <c r="AC35" s="261"/>
      <c r="AD35" s="279"/>
      <c r="AE35" s="279"/>
      <c r="AF35" s="279"/>
      <c r="AG35" s="280"/>
      <c r="AH35" s="281"/>
      <c r="AI35" s="281"/>
      <c r="AJ35" s="282"/>
      <c r="AK35" s="288"/>
      <c r="AL35" s="261"/>
      <c r="AM35" s="279"/>
      <c r="AN35" s="279"/>
      <c r="AO35" s="279"/>
      <c r="AP35" s="280"/>
      <c r="AQ35" s="281"/>
      <c r="AR35" s="281"/>
      <c r="AS35" s="282"/>
      <c r="AT35" s="288"/>
      <c r="AU35" s="261"/>
      <c r="AV35" s="279"/>
      <c r="AW35" s="279"/>
      <c r="AX35" s="279"/>
      <c r="AY35" s="280"/>
      <c r="AZ35" s="281"/>
      <c r="BA35" s="281"/>
      <c r="BB35" s="282"/>
      <c r="BC35" s="288"/>
      <c r="BD35" s="261"/>
      <c r="BE35" s="279"/>
      <c r="BF35" s="279"/>
      <c r="BG35" s="279"/>
      <c r="BH35" s="280"/>
      <c r="BI35" s="281"/>
    </row>
    <row r="36" spans="1:61" s="3" customFormat="1" ht="15" customHeight="1">
      <c r="A36" s="279"/>
      <c r="B36" s="279"/>
      <c r="C36" s="261"/>
      <c r="D36" s="279"/>
      <c r="E36" s="279"/>
      <c r="F36" s="279"/>
      <c r="G36" s="279"/>
      <c r="H36" s="281"/>
      <c r="I36" s="286"/>
      <c r="J36" s="282"/>
      <c r="K36" s="282"/>
      <c r="L36" s="282"/>
      <c r="M36" s="282"/>
      <c r="N36" s="281"/>
      <c r="O36" s="281"/>
      <c r="P36" s="281"/>
      <c r="Q36" s="281"/>
      <c r="R36" s="282"/>
      <c r="S36" s="283"/>
      <c r="T36" s="283"/>
      <c r="U36" s="284"/>
      <c r="V36" s="284"/>
      <c r="W36" s="285"/>
      <c r="X36" s="284"/>
      <c r="Y36" s="284"/>
      <c r="Z36" s="250"/>
      <c r="AA36" s="250"/>
      <c r="AB36" s="263"/>
      <c r="AC36" s="263"/>
      <c r="AD36" s="263"/>
      <c r="AE36" s="264"/>
      <c r="AF36" s="264"/>
      <c r="AG36" s="263"/>
      <c r="AH36" s="263"/>
      <c r="AI36" s="263"/>
    </row>
    <row r="37" spans="1:61" s="3" customFormat="1" ht="15" customHeight="1">
      <c r="A37" s="279"/>
      <c r="B37" s="279"/>
      <c r="C37" s="261"/>
      <c r="D37" s="279"/>
      <c r="E37" s="279"/>
      <c r="F37" s="279"/>
      <c r="G37" s="280"/>
      <c r="H37" s="281"/>
      <c r="I37" s="286"/>
      <c r="J37" s="282"/>
      <c r="K37" s="282"/>
      <c r="L37" s="282"/>
      <c r="M37" s="282"/>
      <c r="N37" s="281"/>
      <c r="O37" s="281"/>
      <c r="P37" s="281"/>
      <c r="Q37" s="281"/>
      <c r="R37" s="282"/>
      <c r="S37" s="283"/>
      <c r="T37" s="283"/>
      <c r="U37" s="284"/>
      <c r="V37" s="284"/>
      <c r="W37" s="285"/>
      <c r="X37" s="284"/>
      <c r="Y37" s="284"/>
      <c r="Z37" s="250"/>
      <c r="AA37" s="250"/>
      <c r="AB37" s="263"/>
      <c r="AC37" s="263"/>
      <c r="AD37" s="263"/>
      <c r="AE37" s="264"/>
      <c r="AF37" s="264"/>
      <c r="AG37" s="263"/>
      <c r="AH37" s="263"/>
      <c r="AI37" s="263"/>
    </row>
    <row r="38" spans="1:61" s="3" customFormat="1" ht="15" customHeight="1">
      <c r="A38" s="279"/>
      <c r="B38" s="279"/>
      <c r="C38" s="261"/>
      <c r="D38" s="279"/>
      <c r="E38" s="279"/>
      <c r="F38" s="279"/>
      <c r="G38" s="280"/>
      <c r="H38" s="281"/>
      <c r="I38" s="286"/>
      <c r="J38" s="282"/>
      <c r="K38" s="282"/>
      <c r="L38" s="282"/>
      <c r="M38" s="282"/>
      <c r="N38" s="281"/>
      <c r="O38" s="281"/>
      <c r="P38" s="281"/>
      <c r="Q38" s="281"/>
      <c r="R38" s="282"/>
      <c r="S38" s="283"/>
      <c r="T38" s="283"/>
      <c r="U38" s="284"/>
      <c r="V38" s="284"/>
      <c r="W38" s="285"/>
      <c r="X38" s="284"/>
      <c r="Y38" s="284"/>
      <c r="Z38" s="250"/>
      <c r="AA38" s="250"/>
      <c r="AB38" s="263"/>
      <c r="AC38" s="263"/>
      <c r="AD38" s="263"/>
      <c r="AE38" s="264"/>
      <c r="AF38" s="264"/>
      <c r="AG38" s="263"/>
      <c r="AH38" s="263"/>
      <c r="AI38" s="263"/>
    </row>
    <row r="39" spans="1:61" s="3" customFormat="1" ht="15" customHeight="1">
      <c r="A39" s="279"/>
      <c r="B39" s="279"/>
      <c r="C39" s="261"/>
      <c r="D39" s="279"/>
      <c r="E39" s="279"/>
      <c r="F39" s="279"/>
      <c r="G39" s="280"/>
      <c r="H39" s="281"/>
      <c r="I39" s="286"/>
      <c r="J39" s="282"/>
      <c r="K39" s="282"/>
      <c r="L39" s="282"/>
      <c r="M39" s="282"/>
      <c r="N39" s="281"/>
      <c r="O39" s="281"/>
      <c r="P39" s="281"/>
      <c r="Q39" s="281"/>
      <c r="R39" s="282"/>
      <c r="S39" s="283"/>
      <c r="T39" s="283"/>
      <c r="U39" s="284"/>
      <c r="V39" s="284"/>
      <c r="W39" s="285"/>
      <c r="X39" s="284"/>
      <c r="Y39" s="284"/>
      <c r="Z39" s="250"/>
      <c r="AA39" s="250"/>
      <c r="AB39" s="263"/>
      <c r="AC39" s="263"/>
      <c r="AD39" s="263"/>
      <c r="AE39" s="264"/>
      <c r="AF39" s="264"/>
      <c r="AG39" s="263"/>
      <c r="AH39" s="263"/>
      <c r="AI39" s="263"/>
    </row>
    <row r="40" spans="1:61" s="3" customFormat="1" ht="15" customHeight="1">
      <c r="A40" s="279"/>
      <c r="B40" s="279"/>
      <c r="C40" s="261"/>
      <c r="D40" s="279"/>
      <c r="E40" s="279"/>
      <c r="F40" s="279"/>
      <c r="G40" s="280"/>
      <c r="H40" s="281"/>
      <c r="I40" s="286"/>
      <c r="J40" s="282"/>
      <c r="K40" s="282"/>
      <c r="L40" s="282"/>
      <c r="M40" s="282"/>
      <c r="N40" s="281"/>
      <c r="O40" s="281"/>
      <c r="P40" s="281"/>
      <c r="Q40" s="281"/>
      <c r="R40" s="282"/>
      <c r="S40" s="283"/>
      <c r="T40" s="283"/>
      <c r="U40" s="284"/>
      <c r="V40" s="284"/>
      <c r="W40" s="284"/>
      <c r="X40" s="284"/>
      <c r="Y40" s="284"/>
      <c r="Z40" s="250"/>
      <c r="AA40" s="250"/>
      <c r="AB40" s="263"/>
      <c r="AC40" s="263"/>
      <c r="AD40" s="263"/>
      <c r="AE40" s="264"/>
      <c r="AF40" s="264"/>
      <c r="AG40" s="263"/>
      <c r="AH40" s="263"/>
      <c r="AI40" s="263"/>
    </row>
    <row r="41" spans="1:61" s="3" customFormat="1" ht="15" customHeight="1">
      <c r="A41" s="279"/>
      <c r="B41" s="279"/>
      <c r="C41" s="261"/>
      <c r="D41" s="279"/>
      <c r="E41" s="279"/>
      <c r="F41" s="279"/>
      <c r="G41" s="280"/>
      <c r="H41" s="281"/>
      <c r="I41" s="286"/>
      <c r="J41" s="282"/>
      <c r="K41" s="282"/>
      <c r="L41" s="282"/>
      <c r="M41" s="282"/>
      <c r="N41" s="281"/>
      <c r="O41" s="281"/>
      <c r="P41" s="281"/>
      <c r="Q41" s="281"/>
      <c r="R41" s="282"/>
      <c r="S41" s="283"/>
      <c r="T41" s="283"/>
      <c r="U41" s="284"/>
      <c r="V41" s="284"/>
      <c r="W41" s="284"/>
      <c r="X41" s="284"/>
      <c r="Y41" s="284"/>
      <c r="Z41" s="250"/>
      <c r="AA41" s="250"/>
      <c r="AB41" s="263"/>
      <c r="AC41" s="263"/>
      <c r="AD41" s="263"/>
      <c r="AE41" s="264"/>
      <c r="AF41" s="264"/>
      <c r="AG41" s="263"/>
      <c r="AH41" s="263"/>
      <c r="AI41" s="263"/>
    </row>
    <row r="42" spans="1:61" s="3" customFormat="1" ht="15" customHeight="1">
      <c r="A42" s="279"/>
      <c r="B42" s="279"/>
      <c r="C42" s="261"/>
      <c r="D42" s="279"/>
      <c r="E42" s="279"/>
      <c r="F42" s="279"/>
      <c r="G42" s="279"/>
      <c r="H42" s="281"/>
      <c r="I42" s="286"/>
      <c r="J42" s="282"/>
      <c r="K42" s="282"/>
      <c r="L42" s="282"/>
      <c r="M42" s="282"/>
      <c r="N42" s="281"/>
      <c r="O42" s="281"/>
      <c r="P42" s="281"/>
      <c r="Q42" s="281"/>
      <c r="R42" s="282"/>
      <c r="S42" s="283"/>
      <c r="T42" s="283"/>
      <c r="U42" s="284"/>
      <c r="V42" s="284"/>
      <c r="W42" s="285"/>
      <c r="X42" s="284"/>
      <c r="Y42" s="284"/>
      <c r="Z42" s="250"/>
      <c r="AA42" s="250"/>
      <c r="AB42" s="263"/>
      <c r="AC42" s="263"/>
      <c r="AD42" s="263"/>
      <c r="AE42" s="264"/>
      <c r="AF42" s="264"/>
      <c r="AG42" s="263"/>
      <c r="AH42" s="263"/>
      <c r="AI42" s="263"/>
    </row>
    <row r="43" spans="1:61" s="3" customFormat="1" ht="15" customHeight="1">
      <c r="A43" s="279"/>
      <c r="B43" s="279"/>
      <c r="C43" s="261"/>
      <c r="D43" s="279"/>
      <c r="E43" s="279"/>
      <c r="F43" s="279"/>
      <c r="G43" s="279"/>
      <c r="H43" s="281"/>
      <c r="I43" s="286"/>
      <c r="J43" s="282"/>
      <c r="K43" s="282"/>
      <c r="L43" s="282"/>
      <c r="M43" s="282"/>
      <c r="N43" s="281"/>
      <c r="O43" s="281"/>
      <c r="P43" s="281"/>
      <c r="Q43" s="281"/>
      <c r="R43" s="282"/>
      <c r="S43" s="283"/>
      <c r="T43" s="283"/>
      <c r="U43" s="284"/>
      <c r="V43" s="284"/>
      <c r="W43" s="284"/>
      <c r="X43" s="284"/>
      <c r="Y43" s="284"/>
      <c r="Z43" s="250"/>
      <c r="AA43" s="250"/>
      <c r="AB43" s="263"/>
      <c r="AC43" s="263"/>
      <c r="AD43" s="263"/>
      <c r="AE43" s="264"/>
      <c r="AF43" s="264"/>
      <c r="AG43" s="263"/>
      <c r="AH43" s="263"/>
      <c r="AI43" s="263"/>
    </row>
    <row r="44" spans="1:61" s="3" customFormat="1" ht="15" customHeight="1">
      <c r="A44" s="279"/>
      <c r="B44" s="279"/>
      <c r="C44" s="261"/>
      <c r="D44" s="279"/>
      <c r="E44" s="279"/>
      <c r="F44" s="279"/>
      <c r="G44" s="279"/>
      <c r="H44" s="281"/>
      <c r="I44" s="286"/>
      <c r="J44" s="282"/>
      <c r="K44" s="282"/>
      <c r="L44" s="282"/>
      <c r="M44" s="282"/>
      <c r="N44" s="281"/>
      <c r="O44" s="281"/>
      <c r="P44" s="281"/>
      <c r="Q44" s="281"/>
      <c r="R44" s="282"/>
      <c r="S44" s="283"/>
      <c r="T44" s="283"/>
      <c r="U44" s="284"/>
      <c r="V44" s="284"/>
      <c r="W44" s="284"/>
      <c r="X44" s="284"/>
      <c r="Y44" s="284"/>
      <c r="Z44" s="250"/>
      <c r="AA44" s="250"/>
      <c r="AB44" s="263"/>
      <c r="AC44" s="263"/>
      <c r="AD44" s="263"/>
      <c r="AE44" s="264"/>
      <c r="AF44" s="264"/>
      <c r="AG44" s="263"/>
      <c r="AH44" s="263"/>
      <c r="AI44" s="263"/>
    </row>
    <row r="45" spans="1:61" s="3" customFormat="1" ht="15" customHeight="1">
      <c r="A45" s="279"/>
      <c r="B45" s="279"/>
      <c r="C45" s="261"/>
      <c r="D45" s="279"/>
      <c r="E45" s="279"/>
      <c r="F45" s="279"/>
      <c r="G45" s="279"/>
      <c r="H45" s="281"/>
      <c r="I45" s="286"/>
      <c r="J45" s="282"/>
      <c r="K45" s="282"/>
      <c r="L45" s="282"/>
      <c r="M45" s="282"/>
      <c r="N45" s="281"/>
      <c r="O45" s="281"/>
      <c r="P45" s="281"/>
      <c r="Q45" s="281"/>
      <c r="R45" s="282"/>
      <c r="S45" s="283"/>
      <c r="T45" s="283"/>
      <c r="U45" s="284"/>
      <c r="V45" s="284"/>
      <c r="W45" s="284"/>
      <c r="X45" s="284"/>
      <c r="Y45" s="284"/>
      <c r="Z45" s="250"/>
      <c r="AA45" s="250"/>
      <c r="AB45" s="263"/>
      <c r="AC45" s="263"/>
      <c r="AD45" s="263"/>
      <c r="AE45" s="264"/>
      <c r="AF45" s="264"/>
      <c r="AG45" s="263"/>
      <c r="AH45" s="263"/>
      <c r="AI45" s="263"/>
    </row>
    <row r="46" spans="1:61" s="3" customFormat="1" ht="15" customHeight="1">
      <c r="A46" s="279"/>
      <c r="B46" s="279"/>
      <c r="C46" s="261"/>
      <c r="D46" s="279"/>
      <c r="E46" s="279"/>
      <c r="F46" s="279"/>
      <c r="G46" s="279"/>
      <c r="H46" s="281"/>
      <c r="I46" s="286"/>
      <c r="J46" s="282"/>
      <c r="K46" s="282"/>
      <c r="L46" s="282"/>
      <c r="M46" s="282"/>
      <c r="N46" s="281"/>
      <c r="O46" s="281"/>
      <c r="P46" s="281"/>
      <c r="Q46" s="281"/>
      <c r="R46" s="282"/>
      <c r="S46" s="283"/>
      <c r="T46" s="283"/>
      <c r="U46" s="284"/>
      <c r="V46" s="284"/>
      <c r="W46" s="284"/>
      <c r="X46" s="284"/>
      <c r="Y46" s="284"/>
      <c r="Z46" s="250"/>
      <c r="AA46" s="250"/>
      <c r="AB46" s="263"/>
      <c r="AC46" s="263"/>
      <c r="AD46" s="263"/>
      <c r="AE46" s="264"/>
      <c r="AF46" s="264"/>
      <c r="AG46" s="263"/>
      <c r="AH46" s="263"/>
      <c r="AI46" s="263"/>
    </row>
    <row r="47" spans="1:61" s="3" customFormat="1" ht="15" customHeight="1">
      <c r="A47" s="279"/>
      <c r="B47" s="279"/>
      <c r="C47" s="261"/>
      <c r="D47" s="279"/>
      <c r="E47" s="279"/>
      <c r="F47" s="279"/>
      <c r="G47" s="279"/>
      <c r="H47" s="281"/>
      <c r="I47" s="286"/>
      <c r="J47" s="282"/>
      <c r="K47" s="282"/>
      <c r="L47" s="282"/>
      <c r="M47" s="282"/>
      <c r="N47" s="281"/>
      <c r="O47" s="281"/>
      <c r="P47" s="281"/>
      <c r="Q47" s="281"/>
      <c r="R47" s="282"/>
      <c r="S47" s="283"/>
      <c r="T47" s="283"/>
      <c r="U47" s="284"/>
      <c r="V47" s="284"/>
      <c r="W47" s="285"/>
      <c r="X47" s="284"/>
      <c r="Y47" s="284"/>
      <c r="Z47" s="250"/>
      <c r="AA47" s="250"/>
      <c r="AB47" s="263"/>
      <c r="AC47" s="263"/>
      <c r="AD47" s="263"/>
      <c r="AE47" s="264"/>
      <c r="AF47" s="264"/>
      <c r="AG47" s="263"/>
      <c r="AH47" s="263"/>
      <c r="AI47" s="263"/>
    </row>
    <row r="48" spans="1:61" s="3" customFormat="1" ht="15" customHeight="1">
      <c r="A48" s="279"/>
      <c r="B48" s="279"/>
      <c r="C48" s="261"/>
      <c r="D48" s="279"/>
      <c r="E48" s="279"/>
      <c r="F48" s="279"/>
      <c r="G48" s="279"/>
      <c r="H48" s="281"/>
      <c r="I48" s="286"/>
      <c r="J48" s="282"/>
      <c r="K48" s="282"/>
      <c r="L48" s="282"/>
      <c r="M48" s="282"/>
      <c r="N48" s="281"/>
      <c r="O48" s="281"/>
      <c r="P48" s="281"/>
      <c r="Q48" s="281"/>
      <c r="R48" s="282"/>
      <c r="S48" s="283"/>
      <c r="T48" s="283"/>
      <c r="U48" s="284"/>
      <c r="V48" s="284"/>
      <c r="W48" s="285"/>
      <c r="X48" s="284"/>
      <c r="Y48" s="284"/>
      <c r="Z48" s="250"/>
      <c r="AA48" s="250"/>
      <c r="AB48" s="263"/>
      <c r="AC48" s="263"/>
      <c r="AD48" s="263"/>
      <c r="AE48" s="264"/>
      <c r="AF48" s="264"/>
      <c r="AG48" s="263"/>
      <c r="AH48" s="263"/>
      <c r="AI48" s="263"/>
    </row>
    <row r="49" spans="1:35" s="3" customFormat="1" ht="15" customHeight="1">
      <c r="A49" s="279"/>
      <c r="B49" s="279"/>
      <c r="C49" s="261"/>
      <c r="D49" s="279"/>
      <c r="E49" s="279"/>
      <c r="F49" s="279"/>
      <c r="G49" s="279"/>
      <c r="H49" s="281"/>
      <c r="I49" s="286"/>
      <c r="J49" s="282"/>
      <c r="K49" s="282"/>
      <c r="L49" s="282"/>
      <c r="M49" s="282"/>
      <c r="N49" s="281"/>
      <c r="O49" s="281"/>
      <c r="P49" s="281"/>
      <c r="Q49" s="281"/>
      <c r="R49" s="282"/>
      <c r="S49" s="283"/>
      <c r="T49" s="283"/>
      <c r="U49" s="284"/>
      <c r="V49" s="284"/>
      <c r="W49" s="285"/>
      <c r="X49" s="284"/>
      <c r="Y49" s="284"/>
      <c r="Z49" s="250"/>
      <c r="AA49" s="250"/>
      <c r="AB49" s="263"/>
      <c r="AC49" s="263"/>
      <c r="AD49" s="263"/>
      <c r="AE49" s="264"/>
      <c r="AF49" s="264"/>
      <c r="AG49" s="263"/>
      <c r="AH49" s="263"/>
      <c r="AI49" s="263"/>
    </row>
    <row r="50" spans="1:35" s="3" customFormat="1" ht="15" customHeight="1">
      <c r="A50" s="279"/>
      <c r="B50" s="279"/>
      <c r="C50" s="261"/>
      <c r="D50" s="279"/>
      <c r="E50" s="279"/>
      <c r="F50" s="279"/>
      <c r="G50" s="279"/>
      <c r="H50" s="281"/>
      <c r="I50" s="286"/>
      <c r="J50" s="282"/>
      <c r="K50" s="282"/>
      <c r="L50" s="282"/>
      <c r="M50" s="282"/>
      <c r="N50" s="281"/>
      <c r="O50" s="281"/>
      <c r="P50" s="281"/>
      <c r="Q50" s="281"/>
      <c r="R50" s="282"/>
      <c r="S50" s="283"/>
      <c r="T50" s="283"/>
      <c r="U50" s="284"/>
      <c r="V50" s="284"/>
      <c r="W50" s="285"/>
      <c r="X50" s="284"/>
      <c r="Y50" s="284"/>
      <c r="Z50" s="250"/>
      <c r="AA50" s="250"/>
      <c r="AB50" s="263"/>
      <c r="AC50" s="263"/>
      <c r="AD50" s="263"/>
      <c r="AE50" s="264"/>
      <c r="AF50" s="264"/>
      <c r="AG50" s="263"/>
      <c r="AH50" s="263"/>
      <c r="AI50" s="263"/>
    </row>
    <row r="51" spans="1:35" s="3" customFormat="1" ht="15" customHeight="1">
      <c r="A51" s="279"/>
      <c r="B51" s="279"/>
      <c r="C51" s="261"/>
      <c r="D51" s="279"/>
      <c r="E51" s="279"/>
      <c r="F51" s="279"/>
      <c r="G51" s="279"/>
      <c r="H51" s="281"/>
      <c r="I51" s="281"/>
      <c r="J51" s="282"/>
      <c r="K51" s="282"/>
      <c r="L51" s="282"/>
      <c r="M51" s="282"/>
      <c r="N51" s="281"/>
      <c r="O51" s="281"/>
      <c r="P51" s="281"/>
      <c r="Q51" s="281"/>
      <c r="R51" s="282"/>
      <c r="S51" s="283"/>
      <c r="T51" s="283"/>
      <c r="U51" s="284"/>
      <c r="V51" s="284"/>
      <c r="W51" s="285"/>
      <c r="X51" s="284"/>
      <c r="Y51" s="284"/>
      <c r="Z51" s="290"/>
      <c r="AA51" s="250"/>
      <c r="AB51" s="263"/>
      <c r="AC51" s="263"/>
      <c r="AD51" s="263"/>
      <c r="AE51" s="349"/>
      <c r="AF51" s="349"/>
      <c r="AG51" s="263"/>
      <c r="AH51" s="263"/>
      <c r="AI51" s="263"/>
    </row>
    <row r="52" spans="1:35" s="3" customFormat="1" ht="15" customHeight="1">
      <c r="A52" s="279"/>
      <c r="B52" s="279"/>
      <c r="C52" s="261"/>
      <c r="D52" s="279"/>
      <c r="E52" s="279"/>
      <c r="F52" s="279"/>
      <c r="G52" s="279"/>
      <c r="H52" s="281"/>
      <c r="I52" s="281"/>
      <c r="J52" s="282"/>
      <c r="K52" s="282"/>
      <c r="L52" s="282"/>
      <c r="M52" s="282"/>
      <c r="N52" s="281"/>
      <c r="O52" s="281"/>
      <c r="P52" s="281"/>
      <c r="Q52" s="281"/>
      <c r="R52" s="282"/>
      <c r="S52" s="283"/>
      <c r="T52" s="283"/>
      <c r="U52" s="284"/>
      <c r="V52" s="284"/>
      <c r="W52" s="285"/>
      <c r="X52" s="284"/>
      <c r="Y52" s="284"/>
      <c r="Z52" s="290"/>
      <c r="AA52" s="250"/>
      <c r="AB52" s="263"/>
      <c r="AC52" s="263"/>
      <c r="AD52" s="263"/>
      <c r="AE52" s="349"/>
      <c r="AF52" s="349"/>
      <c r="AG52" s="263"/>
      <c r="AH52" s="263"/>
      <c r="AI52" s="263"/>
    </row>
    <row r="53" spans="1:35" s="3" customFormat="1" ht="15" customHeight="1">
      <c r="A53" s="279"/>
      <c r="B53" s="279"/>
      <c r="C53" s="261"/>
      <c r="D53" s="279"/>
      <c r="E53" s="279"/>
      <c r="F53" s="279"/>
      <c r="G53" s="280"/>
      <c r="H53" s="281"/>
      <c r="I53" s="286"/>
      <c r="J53" s="289"/>
      <c r="K53" s="289"/>
      <c r="L53" s="289"/>
      <c r="M53" s="289"/>
      <c r="N53" s="283"/>
      <c r="O53" s="283"/>
      <c r="P53" s="283"/>
      <c r="Q53" s="283"/>
      <c r="R53" s="289"/>
      <c r="S53" s="281"/>
      <c r="T53" s="281"/>
      <c r="U53" s="284"/>
      <c r="V53" s="284"/>
      <c r="W53" s="285"/>
      <c r="X53" s="287"/>
      <c r="Y53" s="287"/>
      <c r="Z53" s="250"/>
      <c r="AA53" s="250"/>
      <c r="AB53" s="263"/>
      <c r="AC53" s="263"/>
      <c r="AD53" s="263"/>
      <c r="AE53" s="266"/>
      <c r="AF53" s="255"/>
      <c r="AG53" s="263"/>
      <c r="AH53" s="263"/>
      <c r="AI53" s="263"/>
    </row>
    <row r="54" spans="1:35" s="3" customFormat="1" ht="15" customHeight="1">
      <c r="A54" s="279"/>
      <c r="B54" s="298"/>
      <c r="C54" s="261"/>
      <c r="D54" s="279"/>
      <c r="E54" s="279"/>
      <c r="F54" s="279"/>
      <c r="G54" s="280"/>
      <c r="H54" s="281"/>
      <c r="I54" s="286"/>
      <c r="J54" s="282"/>
      <c r="K54" s="282"/>
      <c r="L54" s="282"/>
      <c r="M54" s="282"/>
      <c r="N54" s="281"/>
      <c r="O54" s="281"/>
      <c r="P54" s="281"/>
      <c r="Q54" s="281"/>
      <c r="R54" s="282"/>
      <c r="S54" s="283"/>
      <c r="T54" s="283"/>
      <c r="U54" s="284"/>
      <c r="V54" s="284"/>
      <c r="W54" s="285"/>
      <c r="X54" s="284"/>
      <c r="Y54" s="284"/>
      <c r="Z54" s="250"/>
      <c r="AA54" s="250"/>
      <c r="AB54" s="263"/>
      <c r="AC54" s="263"/>
      <c r="AD54" s="263"/>
      <c r="AE54" s="264"/>
      <c r="AF54" s="264"/>
      <c r="AG54" s="263"/>
      <c r="AH54" s="263"/>
      <c r="AI54" s="263"/>
    </row>
    <row r="55" spans="1:35" s="3" customFormat="1" ht="15" customHeight="1">
      <c r="A55" s="279"/>
      <c r="B55" s="279"/>
      <c r="C55" s="261"/>
      <c r="D55" s="279"/>
      <c r="E55" s="279"/>
      <c r="F55" s="279"/>
      <c r="G55" s="279"/>
      <c r="H55" s="281"/>
      <c r="I55" s="286"/>
      <c r="J55" s="282"/>
      <c r="K55" s="282"/>
      <c r="L55" s="282"/>
      <c r="M55" s="282"/>
      <c r="N55" s="281"/>
      <c r="O55" s="281"/>
      <c r="P55" s="281"/>
      <c r="Q55" s="281"/>
      <c r="R55" s="282"/>
      <c r="S55" s="283"/>
      <c r="T55" s="283"/>
      <c r="U55" s="284"/>
      <c r="V55" s="284"/>
      <c r="W55" s="284"/>
      <c r="X55" s="284"/>
      <c r="Y55" s="284"/>
      <c r="Z55" s="250"/>
      <c r="AA55" s="250"/>
      <c r="AB55" s="263"/>
      <c r="AC55" s="263"/>
      <c r="AD55" s="263"/>
      <c r="AE55" s="264"/>
      <c r="AF55" s="264"/>
      <c r="AG55" s="263"/>
      <c r="AH55" s="263"/>
      <c r="AI55" s="263"/>
    </row>
    <row r="56" spans="1:35" s="3" customFormat="1" ht="15" customHeight="1">
      <c r="A56" s="279"/>
      <c r="B56" s="279"/>
      <c r="C56" s="261"/>
      <c r="D56" s="279"/>
      <c r="E56" s="279"/>
      <c r="F56" s="279"/>
      <c r="G56" s="279"/>
      <c r="H56" s="281"/>
      <c r="I56" s="281"/>
      <c r="J56" s="289"/>
      <c r="K56" s="289"/>
      <c r="L56" s="289"/>
      <c r="M56" s="289"/>
      <c r="N56" s="283"/>
      <c r="O56" s="283"/>
      <c r="P56" s="283"/>
      <c r="Q56" s="283"/>
      <c r="R56" s="289"/>
      <c r="S56" s="283"/>
      <c r="T56" s="283"/>
      <c r="U56" s="284"/>
      <c r="V56" s="284"/>
      <c r="W56" s="284"/>
      <c r="X56" s="284"/>
      <c r="Y56" s="284"/>
      <c r="Z56" s="250"/>
      <c r="AA56" s="250"/>
      <c r="AB56" s="263"/>
      <c r="AC56" s="263"/>
      <c r="AD56" s="263"/>
      <c r="AE56" s="264"/>
      <c r="AF56" s="264"/>
      <c r="AG56" s="263"/>
      <c r="AH56" s="263"/>
      <c r="AI56" s="263"/>
    </row>
    <row r="57" spans="1:35" s="3" customFormat="1" ht="15" customHeight="1">
      <c r="A57" s="279"/>
      <c r="B57" s="279"/>
      <c r="C57" s="261"/>
      <c r="D57" s="279"/>
      <c r="E57" s="279"/>
      <c r="F57" s="279"/>
      <c r="G57" s="279"/>
      <c r="H57" s="281"/>
      <c r="I57" s="281"/>
      <c r="J57" s="282"/>
      <c r="K57" s="282"/>
      <c r="L57" s="282"/>
      <c r="M57" s="282"/>
      <c r="N57" s="281"/>
      <c r="O57" s="281"/>
      <c r="P57" s="281"/>
      <c r="Q57" s="281"/>
      <c r="R57" s="282"/>
      <c r="S57" s="281"/>
      <c r="T57" s="281"/>
      <c r="U57" s="248"/>
      <c r="V57" s="248"/>
      <c r="W57" s="285"/>
      <c r="X57" s="287"/>
      <c r="Y57" s="287"/>
      <c r="Z57" s="250"/>
      <c r="AA57" s="250"/>
      <c r="AB57" s="263"/>
      <c r="AC57" s="263"/>
      <c r="AD57" s="263"/>
      <c r="AE57" s="266"/>
      <c r="AF57" s="255"/>
      <c r="AG57" s="263"/>
      <c r="AH57" s="263"/>
      <c r="AI57" s="263"/>
    </row>
    <row r="58" spans="1:35" s="3" customFormat="1" ht="15" customHeight="1">
      <c r="A58" s="279"/>
      <c r="B58" s="279"/>
      <c r="C58" s="261"/>
      <c r="D58" s="299"/>
      <c r="E58" s="299"/>
      <c r="F58" s="299"/>
      <c r="G58" s="279"/>
      <c r="H58" s="283"/>
      <c r="I58" s="283"/>
      <c r="J58" s="289"/>
      <c r="K58" s="289"/>
      <c r="L58" s="289"/>
      <c r="M58" s="289"/>
      <c r="N58" s="283"/>
      <c r="O58" s="283"/>
      <c r="P58" s="283"/>
      <c r="Q58" s="283"/>
      <c r="R58" s="289"/>
      <c r="S58" s="283"/>
      <c r="T58" s="283"/>
      <c r="U58" s="284"/>
      <c r="V58" s="284"/>
      <c r="W58" s="285"/>
      <c r="X58" s="284"/>
      <c r="Y58" s="284"/>
      <c r="Z58" s="290"/>
      <c r="AA58" s="250"/>
      <c r="AB58" s="263"/>
      <c r="AC58" s="263"/>
      <c r="AD58" s="263"/>
      <c r="AE58" s="349"/>
      <c r="AF58" s="349"/>
      <c r="AG58" s="263"/>
      <c r="AH58" s="263"/>
      <c r="AI58" s="263"/>
    </row>
    <row r="59" spans="1:35" s="3" customFormat="1" ht="15" customHeight="1">
      <c r="A59" s="279"/>
      <c r="B59" s="279"/>
      <c r="C59" s="261"/>
      <c r="D59" s="299"/>
      <c r="E59" s="299"/>
      <c r="F59" s="299"/>
      <c r="G59" s="279"/>
      <c r="H59" s="283"/>
      <c r="I59" s="283"/>
      <c r="J59" s="289"/>
      <c r="K59" s="289"/>
      <c r="L59" s="289"/>
      <c r="M59" s="289"/>
      <c r="N59" s="283"/>
      <c r="O59" s="283"/>
      <c r="P59" s="283"/>
      <c r="Q59" s="283"/>
      <c r="R59" s="289"/>
      <c r="S59" s="283"/>
      <c r="T59" s="283"/>
      <c r="U59" s="284"/>
      <c r="V59" s="284"/>
      <c r="W59" s="285"/>
      <c r="X59" s="284"/>
      <c r="Y59" s="284"/>
      <c r="Z59" s="290"/>
      <c r="AA59" s="250"/>
      <c r="AB59" s="263"/>
      <c r="AC59" s="263"/>
      <c r="AD59" s="263"/>
      <c r="AE59" s="349"/>
      <c r="AF59" s="349"/>
      <c r="AG59" s="263"/>
      <c r="AH59" s="263"/>
      <c r="AI59" s="263"/>
    </row>
    <row r="60" spans="1:35" s="3" customFormat="1" ht="15" customHeight="1">
      <c r="A60" s="279"/>
      <c r="B60" s="298"/>
      <c r="C60" s="261"/>
      <c r="D60" s="279"/>
      <c r="E60" s="279"/>
      <c r="F60" s="279"/>
      <c r="G60" s="279"/>
      <c r="H60" s="281"/>
      <c r="I60" s="281"/>
      <c r="J60" s="282"/>
      <c r="K60" s="282"/>
      <c r="L60" s="282"/>
      <c r="M60" s="282"/>
      <c r="N60" s="281"/>
      <c r="O60" s="281"/>
      <c r="P60" s="281"/>
      <c r="Q60" s="281"/>
      <c r="R60" s="282"/>
      <c r="S60" s="283"/>
      <c r="T60" s="283"/>
      <c r="U60" s="284"/>
      <c r="V60" s="284"/>
      <c r="W60" s="285"/>
      <c r="X60" s="284"/>
      <c r="Y60" s="284"/>
      <c r="Z60" s="250"/>
      <c r="AA60" s="250"/>
      <c r="AB60" s="263"/>
      <c r="AC60" s="263"/>
      <c r="AD60" s="263"/>
      <c r="AE60" s="264"/>
      <c r="AF60" s="264"/>
      <c r="AG60" s="263"/>
      <c r="AH60" s="263"/>
      <c r="AI60" s="263"/>
    </row>
    <row r="61" spans="1:35" s="3" customFormat="1" ht="15" customHeight="1">
      <c r="A61" s="279"/>
      <c r="B61" s="279"/>
      <c r="C61" s="261"/>
      <c r="D61" s="279"/>
      <c r="E61" s="279"/>
      <c r="F61" s="279"/>
      <c r="G61" s="279"/>
      <c r="H61" s="281"/>
      <c r="I61" s="281"/>
      <c r="J61" s="282"/>
      <c r="K61" s="282"/>
      <c r="L61" s="282"/>
      <c r="M61" s="282"/>
      <c r="N61" s="281"/>
      <c r="O61" s="281"/>
      <c r="P61" s="281"/>
      <c r="Q61" s="281"/>
      <c r="R61" s="282"/>
      <c r="S61" s="281"/>
      <c r="T61" s="281"/>
      <c r="U61" s="248"/>
      <c r="V61" s="248"/>
      <c r="W61" s="285"/>
      <c r="X61" s="287"/>
      <c r="Y61" s="287"/>
      <c r="Z61" s="250"/>
      <c r="AA61" s="250"/>
      <c r="AB61" s="263"/>
      <c r="AC61" s="263"/>
      <c r="AD61" s="263"/>
      <c r="AE61" s="266"/>
      <c r="AF61" s="255"/>
      <c r="AG61" s="263"/>
      <c r="AH61" s="263"/>
      <c r="AI61" s="263"/>
    </row>
    <row r="62" spans="1:35" s="3" customFormat="1" ht="15" customHeight="1">
      <c r="A62" s="279"/>
      <c r="B62" s="279"/>
      <c r="C62" s="261"/>
      <c r="D62" s="279"/>
      <c r="E62" s="279"/>
      <c r="F62" s="279"/>
      <c r="G62" s="280"/>
      <c r="H62" s="281"/>
      <c r="I62" s="286"/>
      <c r="J62" s="282"/>
      <c r="K62" s="282"/>
      <c r="L62" s="282"/>
      <c r="M62" s="282"/>
      <c r="N62" s="281"/>
      <c r="O62" s="281"/>
      <c r="P62" s="281"/>
      <c r="Q62" s="281"/>
      <c r="R62" s="282"/>
      <c r="S62" s="283"/>
      <c r="T62" s="283"/>
      <c r="U62" s="284"/>
      <c r="V62" s="284"/>
      <c r="W62" s="285"/>
      <c r="X62" s="284"/>
      <c r="Y62" s="284"/>
      <c r="Z62" s="250"/>
      <c r="AA62" s="250"/>
      <c r="AB62" s="263"/>
      <c r="AC62" s="263"/>
      <c r="AD62" s="263"/>
      <c r="AE62" s="264"/>
      <c r="AF62" s="264"/>
      <c r="AG62" s="263"/>
      <c r="AH62" s="263"/>
      <c r="AI62" s="263"/>
    </row>
    <row r="63" spans="1:35" s="3" customFormat="1" ht="15" customHeight="1">
      <c r="A63" s="279"/>
      <c r="B63" s="298"/>
      <c r="C63" s="261"/>
      <c r="D63" s="279"/>
      <c r="E63" s="279"/>
      <c r="F63" s="279"/>
      <c r="G63" s="280"/>
      <c r="H63" s="281"/>
      <c r="I63" s="286"/>
      <c r="J63" s="282"/>
      <c r="K63" s="282"/>
      <c r="L63" s="282"/>
      <c r="M63" s="282"/>
      <c r="N63" s="281"/>
      <c r="O63" s="281"/>
      <c r="P63" s="281"/>
      <c r="Q63" s="281"/>
      <c r="R63" s="282"/>
      <c r="S63" s="283"/>
      <c r="T63" s="283"/>
      <c r="U63" s="284"/>
      <c r="V63" s="284"/>
      <c r="W63" s="285"/>
      <c r="X63" s="284"/>
      <c r="Y63" s="284"/>
      <c r="Z63" s="250"/>
      <c r="AA63" s="250"/>
      <c r="AB63" s="263"/>
      <c r="AC63" s="263"/>
      <c r="AD63" s="263"/>
      <c r="AE63" s="264"/>
      <c r="AF63" s="264"/>
      <c r="AG63" s="263"/>
      <c r="AH63" s="263"/>
      <c r="AI63" s="263"/>
    </row>
    <row r="64" spans="1:35" s="3" customFormat="1" ht="15" customHeight="1">
      <c r="A64" s="279"/>
      <c r="B64" s="279"/>
      <c r="C64" s="261"/>
      <c r="D64" s="279"/>
      <c r="E64" s="279"/>
      <c r="F64" s="279"/>
      <c r="G64" s="279"/>
      <c r="H64" s="281"/>
      <c r="I64" s="286"/>
      <c r="J64" s="282"/>
      <c r="K64" s="282"/>
      <c r="L64" s="282"/>
      <c r="M64" s="282"/>
      <c r="N64" s="281"/>
      <c r="O64" s="281"/>
      <c r="P64" s="281"/>
      <c r="Q64" s="281"/>
      <c r="R64" s="282"/>
      <c r="S64" s="283"/>
      <c r="T64" s="283"/>
      <c r="U64" s="284"/>
      <c r="V64" s="284"/>
      <c r="W64" s="285"/>
      <c r="X64" s="284"/>
      <c r="Y64" s="284"/>
      <c r="Z64" s="250"/>
      <c r="AA64" s="250"/>
      <c r="AB64" s="263"/>
      <c r="AC64" s="263"/>
      <c r="AD64" s="263"/>
      <c r="AE64" s="264"/>
      <c r="AF64" s="264"/>
      <c r="AG64" s="263"/>
      <c r="AH64" s="263"/>
      <c r="AI64" s="263"/>
    </row>
    <row r="65" spans="1:35" s="3" customFormat="1" ht="15" customHeight="1">
      <c r="A65" s="279"/>
      <c r="B65" s="279"/>
      <c r="C65" s="261"/>
      <c r="D65" s="279"/>
      <c r="E65" s="279"/>
      <c r="F65" s="279"/>
      <c r="G65" s="279"/>
      <c r="H65" s="281"/>
      <c r="I65" s="281"/>
      <c r="J65" s="282"/>
      <c r="K65" s="282"/>
      <c r="L65" s="282"/>
      <c r="M65" s="282"/>
      <c r="N65" s="281"/>
      <c r="O65" s="281"/>
      <c r="P65" s="281"/>
      <c r="Q65" s="281"/>
      <c r="R65" s="282"/>
      <c r="S65" s="283"/>
      <c r="T65" s="283"/>
      <c r="U65" s="284"/>
      <c r="V65" s="284"/>
      <c r="W65" s="285"/>
      <c r="X65" s="284"/>
      <c r="Y65" s="284"/>
      <c r="Z65" s="250"/>
      <c r="AA65" s="250"/>
      <c r="AB65" s="263"/>
      <c r="AC65" s="263"/>
      <c r="AD65" s="263"/>
      <c r="AE65" s="264"/>
      <c r="AF65" s="264"/>
      <c r="AG65" s="263"/>
      <c r="AH65" s="263"/>
      <c r="AI65" s="263"/>
    </row>
    <row r="66" spans="1:35" s="3" customFormat="1" ht="15" customHeight="1">
      <c r="A66" s="279"/>
      <c r="B66" s="279"/>
      <c r="C66" s="261"/>
      <c r="D66" s="279"/>
      <c r="E66" s="279"/>
      <c r="F66" s="279"/>
      <c r="G66" s="279"/>
      <c r="H66" s="281"/>
      <c r="I66" s="281"/>
      <c r="J66" s="282"/>
      <c r="K66" s="282"/>
      <c r="L66" s="282"/>
      <c r="M66" s="282"/>
      <c r="N66" s="281"/>
      <c r="O66" s="281"/>
      <c r="P66" s="281"/>
      <c r="Q66" s="281"/>
      <c r="R66" s="282"/>
      <c r="S66" s="281"/>
      <c r="T66" s="281"/>
      <c r="U66" s="248"/>
      <c r="V66" s="248"/>
      <c r="W66" s="285"/>
      <c r="X66" s="287"/>
      <c r="Y66" s="287"/>
      <c r="Z66" s="250"/>
      <c r="AA66" s="250"/>
      <c r="AB66" s="263"/>
      <c r="AC66" s="263"/>
      <c r="AD66" s="263"/>
      <c r="AE66" s="266"/>
      <c r="AF66" s="255"/>
      <c r="AG66" s="263"/>
      <c r="AH66" s="263"/>
      <c r="AI66" s="263"/>
    </row>
    <row r="67" spans="1:35" s="3" customFormat="1" ht="15" customHeight="1">
      <c r="A67" s="300"/>
      <c r="B67" s="279"/>
      <c r="C67" s="261"/>
      <c r="D67" s="279"/>
      <c r="E67" s="279"/>
      <c r="F67" s="279"/>
      <c r="G67" s="280"/>
      <c r="H67" s="281"/>
      <c r="I67" s="286"/>
      <c r="J67" s="282"/>
      <c r="K67" s="282"/>
      <c r="L67" s="282"/>
      <c r="M67" s="282"/>
      <c r="N67" s="281"/>
      <c r="O67" s="281"/>
      <c r="P67" s="281"/>
      <c r="Q67" s="281"/>
      <c r="R67" s="282"/>
      <c r="S67" s="283"/>
      <c r="T67" s="283"/>
      <c r="U67" s="284"/>
      <c r="V67" s="284"/>
      <c r="W67" s="284"/>
      <c r="X67" s="284"/>
      <c r="Y67" s="284"/>
      <c r="Z67" s="250"/>
      <c r="AA67" s="250"/>
      <c r="AB67" s="263"/>
      <c r="AC67" s="263"/>
      <c r="AD67" s="263"/>
      <c r="AE67" s="264"/>
      <c r="AF67" s="264"/>
      <c r="AG67" s="263"/>
      <c r="AH67" s="263"/>
      <c r="AI67" s="263"/>
    </row>
    <row r="68" spans="1:35" s="3" customFormat="1" ht="15" customHeight="1">
      <c r="A68" s="279"/>
      <c r="B68" s="279"/>
      <c r="C68" s="261"/>
      <c r="D68" s="279"/>
      <c r="E68" s="279"/>
      <c r="F68" s="279"/>
      <c r="G68" s="279"/>
      <c r="H68" s="281"/>
      <c r="I68" s="286"/>
      <c r="J68" s="282"/>
      <c r="K68" s="282"/>
      <c r="L68" s="282"/>
      <c r="M68" s="282"/>
      <c r="N68" s="281"/>
      <c r="O68" s="281"/>
      <c r="P68" s="281"/>
      <c r="Q68" s="281"/>
      <c r="R68" s="282"/>
      <c r="S68" s="283"/>
      <c r="T68" s="283"/>
      <c r="U68" s="284"/>
      <c r="V68" s="284"/>
      <c r="W68" s="285"/>
      <c r="X68" s="284"/>
      <c r="Y68" s="284"/>
      <c r="Z68" s="290"/>
      <c r="AA68" s="250"/>
      <c r="AB68" s="263"/>
      <c r="AC68" s="263"/>
      <c r="AD68" s="263"/>
      <c r="AE68" s="349"/>
      <c r="AF68" s="349"/>
      <c r="AG68" s="263"/>
      <c r="AH68" s="263"/>
      <c r="AI68" s="263"/>
    </row>
    <row r="69" spans="1:35" s="3" customFormat="1" ht="15" customHeight="1">
      <c r="A69" s="279"/>
      <c r="B69" s="279"/>
      <c r="C69" s="261"/>
      <c r="D69" s="279"/>
      <c r="E69" s="279"/>
      <c r="F69" s="279"/>
      <c r="G69" s="279"/>
      <c r="H69" s="281"/>
      <c r="I69" s="286"/>
      <c r="J69" s="282"/>
      <c r="K69" s="282"/>
      <c r="L69" s="282"/>
      <c r="M69" s="282"/>
      <c r="N69" s="281"/>
      <c r="O69" s="281"/>
      <c r="P69" s="281"/>
      <c r="Q69" s="281"/>
      <c r="R69" s="282"/>
      <c r="S69" s="283"/>
      <c r="T69" s="283"/>
      <c r="U69" s="284"/>
      <c r="V69" s="284"/>
      <c r="W69" s="285"/>
      <c r="X69" s="284"/>
      <c r="Y69" s="284"/>
      <c r="Z69" s="290"/>
      <c r="AA69" s="250"/>
      <c r="AB69" s="263"/>
      <c r="AC69" s="263"/>
      <c r="AD69" s="263"/>
      <c r="AE69" s="349"/>
      <c r="AF69" s="349"/>
      <c r="AG69" s="263"/>
      <c r="AH69" s="263"/>
      <c r="AI69" s="263"/>
    </row>
    <row r="70" spans="1:35" s="3" customFormat="1" ht="15" customHeight="1">
      <c r="A70" s="279"/>
      <c r="B70" s="279"/>
      <c r="C70" s="261"/>
      <c r="D70" s="279"/>
      <c r="E70" s="279"/>
      <c r="F70" s="279"/>
      <c r="G70" s="279"/>
      <c r="H70" s="281"/>
      <c r="I70" s="286"/>
      <c r="J70" s="282"/>
      <c r="K70" s="282"/>
      <c r="L70" s="282"/>
      <c r="M70" s="282"/>
      <c r="N70" s="281"/>
      <c r="O70" s="281"/>
      <c r="P70" s="281"/>
      <c r="Q70" s="281"/>
      <c r="R70" s="282"/>
      <c r="S70" s="283"/>
      <c r="T70" s="283"/>
      <c r="U70" s="284"/>
      <c r="V70" s="284"/>
      <c r="W70" s="285"/>
      <c r="X70" s="284"/>
      <c r="Y70" s="284"/>
      <c r="Z70" s="250"/>
      <c r="AA70" s="250"/>
      <c r="AB70" s="263"/>
      <c r="AC70" s="263"/>
      <c r="AD70" s="263"/>
      <c r="AE70" s="264"/>
      <c r="AF70" s="264"/>
      <c r="AG70" s="263"/>
      <c r="AH70" s="263"/>
      <c r="AI70" s="263"/>
    </row>
    <row r="71" spans="1:35" s="3" customFormat="1" ht="15" customHeight="1">
      <c r="A71" s="279"/>
      <c r="B71" s="279"/>
      <c r="C71" s="261"/>
      <c r="D71" s="279"/>
      <c r="E71" s="279"/>
      <c r="F71" s="279"/>
      <c r="G71" s="280"/>
      <c r="H71" s="281"/>
      <c r="I71" s="286"/>
      <c r="J71" s="282"/>
      <c r="K71" s="282"/>
      <c r="L71" s="282"/>
      <c r="M71" s="282"/>
      <c r="N71" s="281"/>
      <c r="O71" s="281"/>
      <c r="P71" s="281"/>
      <c r="Q71" s="281"/>
      <c r="R71" s="282"/>
      <c r="S71" s="283"/>
      <c r="T71" s="283"/>
      <c r="U71" s="284"/>
      <c r="V71" s="284"/>
      <c r="W71" s="285"/>
      <c r="X71" s="284"/>
      <c r="Y71" s="284"/>
      <c r="Z71" s="250"/>
      <c r="AA71" s="250"/>
      <c r="AB71" s="263"/>
      <c r="AC71" s="263"/>
      <c r="AD71" s="263"/>
      <c r="AE71" s="264"/>
      <c r="AF71" s="264"/>
      <c r="AG71" s="263"/>
      <c r="AH71" s="263"/>
      <c r="AI71" s="263"/>
    </row>
    <row r="72" spans="1:35" s="3" customFormat="1" ht="15" customHeight="1">
      <c r="A72" s="279"/>
      <c r="B72" s="279"/>
      <c r="C72" s="261"/>
      <c r="D72" s="279"/>
      <c r="E72" s="279"/>
      <c r="F72" s="279"/>
      <c r="G72" s="279"/>
      <c r="H72" s="281"/>
      <c r="I72" s="281"/>
      <c r="J72" s="282"/>
      <c r="K72" s="282"/>
      <c r="L72" s="282"/>
      <c r="M72" s="282"/>
      <c r="N72" s="281"/>
      <c r="O72" s="281"/>
      <c r="P72" s="281"/>
      <c r="Q72" s="281"/>
      <c r="R72" s="282"/>
      <c r="S72" s="283"/>
      <c r="T72" s="283"/>
      <c r="U72" s="284"/>
      <c r="V72" s="284"/>
      <c r="W72" s="284"/>
      <c r="X72" s="284"/>
      <c r="Y72" s="284"/>
      <c r="Z72" s="250"/>
      <c r="AA72" s="250"/>
      <c r="AB72" s="263"/>
      <c r="AC72" s="263"/>
      <c r="AD72" s="263"/>
      <c r="AE72" s="264"/>
      <c r="AF72" s="264"/>
      <c r="AG72" s="263"/>
      <c r="AH72" s="263"/>
      <c r="AI72" s="263"/>
    </row>
    <row r="73" spans="1:35" s="3" customFormat="1" ht="15" customHeight="1">
      <c r="A73" s="279"/>
      <c r="B73" s="279"/>
      <c r="C73" s="261"/>
      <c r="D73" s="279"/>
      <c r="E73" s="279"/>
      <c r="F73" s="279"/>
      <c r="G73" s="279"/>
      <c r="H73" s="281"/>
      <c r="I73" s="286"/>
      <c r="J73" s="289"/>
      <c r="K73" s="289"/>
      <c r="L73" s="289"/>
      <c r="M73" s="289"/>
      <c r="N73" s="283"/>
      <c r="O73" s="283"/>
      <c r="P73" s="283"/>
      <c r="Q73" s="283"/>
      <c r="R73" s="289"/>
      <c r="S73" s="283"/>
      <c r="T73" s="283"/>
      <c r="U73" s="284"/>
      <c r="V73" s="284"/>
      <c r="W73" s="285"/>
      <c r="X73" s="284"/>
      <c r="Y73" s="284"/>
      <c r="Z73" s="290"/>
      <c r="AA73" s="250"/>
      <c r="AB73" s="263"/>
      <c r="AC73" s="263"/>
      <c r="AD73" s="263"/>
      <c r="AE73" s="349"/>
      <c r="AF73" s="349"/>
      <c r="AG73" s="263"/>
      <c r="AH73" s="263"/>
      <c r="AI73" s="263"/>
    </row>
    <row r="74" spans="1:35" s="3" customFormat="1" ht="15" customHeight="1">
      <c r="A74" s="279"/>
      <c r="B74" s="279"/>
      <c r="C74" s="261"/>
      <c r="D74" s="279"/>
      <c r="E74" s="279"/>
      <c r="F74" s="279"/>
      <c r="G74" s="279"/>
      <c r="H74" s="281"/>
      <c r="I74" s="286"/>
      <c r="J74" s="289"/>
      <c r="K74" s="289"/>
      <c r="L74" s="289"/>
      <c r="M74" s="289"/>
      <c r="N74" s="283"/>
      <c r="O74" s="283"/>
      <c r="P74" s="283"/>
      <c r="Q74" s="283"/>
      <c r="R74" s="289"/>
      <c r="S74" s="283"/>
      <c r="T74" s="283"/>
      <c r="U74" s="284"/>
      <c r="V74" s="284"/>
      <c r="W74" s="285"/>
      <c r="X74" s="284"/>
      <c r="Y74" s="284"/>
      <c r="Z74" s="290"/>
      <c r="AA74" s="250"/>
      <c r="AB74" s="263"/>
      <c r="AC74" s="263"/>
      <c r="AD74" s="263"/>
      <c r="AE74" s="349"/>
      <c r="AF74" s="349"/>
      <c r="AG74" s="263"/>
      <c r="AH74" s="263"/>
      <c r="AI74" s="263"/>
    </row>
    <row r="75" spans="1:35" s="3" customFormat="1" ht="15" customHeight="1">
      <c r="A75" s="279"/>
      <c r="B75" s="279"/>
      <c r="C75" s="261"/>
      <c r="D75" s="279"/>
      <c r="E75" s="279"/>
      <c r="F75" s="279"/>
      <c r="G75" s="279"/>
      <c r="H75" s="281"/>
      <c r="I75" s="281"/>
      <c r="J75" s="282"/>
      <c r="K75" s="282"/>
      <c r="L75" s="282"/>
      <c r="M75" s="282"/>
      <c r="N75" s="281"/>
      <c r="O75" s="281"/>
      <c r="P75" s="281"/>
      <c r="Q75" s="281"/>
      <c r="R75" s="282"/>
      <c r="S75" s="281"/>
      <c r="T75" s="281"/>
      <c r="U75" s="248"/>
      <c r="V75" s="248"/>
      <c r="W75" s="285"/>
      <c r="X75" s="287"/>
      <c r="Y75" s="287"/>
      <c r="Z75" s="250"/>
      <c r="AA75" s="250"/>
      <c r="AB75" s="263"/>
      <c r="AC75" s="263"/>
      <c r="AD75" s="263"/>
      <c r="AE75" s="266"/>
      <c r="AF75" s="255"/>
      <c r="AG75" s="263"/>
      <c r="AH75" s="263"/>
      <c r="AI75" s="263"/>
    </row>
    <row r="76" spans="1:35" s="3" customFormat="1" ht="15" customHeight="1">
      <c r="A76" s="279"/>
      <c r="B76" s="279"/>
      <c r="C76" s="261"/>
      <c r="D76" s="279"/>
      <c r="E76" s="279"/>
      <c r="F76" s="279"/>
      <c r="G76" s="280"/>
      <c r="H76" s="281"/>
      <c r="I76" s="286"/>
      <c r="J76" s="282"/>
      <c r="K76" s="282"/>
      <c r="L76" s="282"/>
      <c r="M76" s="282"/>
      <c r="N76" s="281"/>
      <c r="O76" s="281"/>
      <c r="P76" s="281"/>
      <c r="Q76" s="281"/>
      <c r="R76" s="282"/>
      <c r="S76" s="283"/>
      <c r="T76" s="283"/>
      <c r="U76" s="284"/>
      <c r="V76" s="284"/>
      <c r="W76" s="285"/>
      <c r="X76" s="284"/>
      <c r="Y76" s="284"/>
      <c r="Z76" s="250"/>
      <c r="AA76" s="250"/>
      <c r="AB76" s="263"/>
      <c r="AC76" s="263"/>
      <c r="AD76" s="263"/>
      <c r="AE76" s="264"/>
      <c r="AF76" s="264"/>
      <c r="AG76" s="263"/>
      <c r="AH76" s="263"/>
      <c r="AI76" s="263"/>
    </row>
    <row r="77" spans="1:35" s="3" customFormat="1" ht="15" customHeight="1">
      <c r="A77" s="279"/>
      <c r="B77" s="279"/>
      <c r="C77" s="261"/>
      <c r="D77" s="279"/>
      <c r="E77" s="279"/>
      <c r="F77" s="279"/>
      <c r="G77" s="279"/>
      <c r="H77" s="281"/>
      <c r="I77" s="286"/>
      <c r="J77" s="282"/>
      <c r="K77" s="282"/>
      <c r="L77" s="282"/>
      <c r="M77" s="282"/>
      <c r="N77" s="281"/>
      <c r="O77" s="281"/>
      <c r="P77" s="281"/>
      <c r="Q77" s="281"/>
      <c r="R77" s="282"/>
      <c r="S77" s="283"/>
      <c r="T77" s="283"/>
      <c r="U77" s="284"/>
      <c r="V77" s="284"/>
      <c r="W77" s="285"/>
      <c r="X77" s="284"/>
      <c r="Y77" s="284"/>
      <c r="Z77" s="250"/>
      <c r="AA77" s="250"/>
      <c r="AB77" s="263"/>
      <c r="AC77" s="263"/>
      <c r="AD77" s="263"/>
      <c r="AE77" s="264"/>
      <c r="AF77" s="264"/>
      <c r="AG77" s="263"/>
      <c r="AH77" s="263"/>
      <c r="AI77" s="263"/>
    </row>
    <row r="78" spans="1:35" s="3" customFormat="1" ht="15" customHeight="1">
      <c r="A78" s="279"/>
      <c r="B78" s="279"/>
      <c r="C78" s="261"/>
      <c r="D78" s="279"/>
      <c r="E78" s="279"/>
      <c r="F78" s="279"/>
      <c r="G78" s="279"/>
      <c r="H78" s="281"/>
      <c r="I78" s="286"/>
      <c r="J78" s="282"/>
      <c r="K78" s="282"/>
      <c r="L78" s="282"/>
      <c r="M78" s="282"/>
      <c r="N78" s="281"/>
      <c r="O78" s="281"/>
      <c r="P78" s="281"/>
      <c r="Q78" s="281"/>
      <c r="R78" s="282"/>
      <c r="S78" s="283"/>
      <c r="T78" s="283"/>
      <c r="U78" s="284"/>
      <c r="V78" s="284"/>
      <c r="W78" s="284"/>
      <c r="X78" s="284"/>
      <c r="Y78" s="284"/>
      <c r="Z78" s="250"/>
      <c r="AA78" s="250"/>
      <c r="AB78" s="263"/>
      <c r="AC78" s="263"/>
      <c r="AD78" s="263"/>
      <c r="AE78" s="264"/>
      <c r="AF78" s="264"/>
      <c r="AG78" s="263"/>
      <c r="AH78" s="263"/>
      <c r="AI78" s="263"/>
    </row>
    <row r="79" spans="1:35" s="3" customFormat="1" ht="15" customHeight="1">
      <c r="A79" s="279"/>
      <c r="B79" s="279"/>
      <c r="C79" s="261"/>
      <c r="D79" s="279"/>
      <c r="E79" s="279"/>
      <c r="F79" s="279"/>
      <c r="G79" s="280"/>
      <c r="H79" s="281"/>
      <c r="I79" s="286"/>
      <c r="J79" s="282"/>
      <c r="K79" s="282"/>
      <c r="L79" s="282"/>
      <c r="M79" s="282"/>
      <c r="N79" s="281"/>
      <c r="O79" s="281"/>
      <c r="P79" s="281"/>
      <c r="Q79" s="281"/>
      <c r="R79" s="282"/>
      <c r="S79" s="283"/>
      <c r="T79" s="283"/>
      <c r="U79" s="284"/>
      <c r="V79" s="284"/>
      <c r="W79" s="285"/>
      <c r="X79" s="284"/>
      <c r="Y79" s="284"/>
      <c r="Z79" s="250"/>
      <c r="AA79" s="250"/>
      <c r="AB79" s="263"/>
      <c r="AC79" s="263"/>
      <c r="AD79" s="263"/>
      <c r="AE79" s="264"/>
      <c r="AF79" s="264"/>
      <c r="AG79" s="263"/>
      <c r="AH79" s="263"/>
      <c r="AI79" s="263"/>
    </row>
    <row r="80" spans="1:35" s="3" customFormat="1" ht="15" customHeight="1">
      <c r="A80" s="279"/>
      <c r="B80" s="279"/>
      <c r="C80" s="261"/>
      <c r="D80" s="279"/>
      <c r="E80" s="279"/>
      <c r="F80" s="279"/>
      <c r="G80" s="280"/>
      <c r="H80" s="281"/>
      <c r="I80" s="286"/>
      <c r="J80" s="282"/>
      <c r="K80" s="282"/>
      <c r="L80" s="282"/>
      <c r="M80" s="282"/>
      <c r="N80" s="281"/>
      <c r="O80" s="281"/>
      <c r="P80" s="281"/>
      <c r="Q80" s="281"/>
      <c r="R80" s="282"/>
      <c r="S80" s="283"/>
      <c r="T80" s="283"/>
      <c r="U80" s="284"/>
      <c r="V80" s="284"/>
      <c r="W80" s="285"/>
      <c r="X80" s="284"/>
      <c r="Y80" s="284"/>
      <c r="Z80" s="250"/>
      <c r="AA80" s="250"/>
      <c r="AB80" s="263"/>
      <c r="AC80" s="263"/>
      <c r="AD80" s="263"/>
      <c r="AE80" s="264"/>
      <c r="AF80" s="264"/>
      <c r="AG80" s="263"/>
      <c r="AH80" s="263"/>
      <c r="AI80" s="263"/>
    </row>
    <row r="81" spans="1:35" s="3" customFormat="1" ht="15" customHeight="1">
      <c r="A81" s="279"/>
      <c r="B81" s="279"/>
      <c r="C81" s="261"/>
      <c r="D81" s="279"/>
      <c r="E81" s="279"/>
      <c r="F81" s="279"/>
      <c r="G81" s="279"/>
      <c r="H81" s="281"/>
      <c r="I81" s="286"/>
      <c r="J81" s="282"/>
      <c r="K81" s="282"/>
      <c r="L81" s="282"/>
      <c r="M81" s="282"/>
      <c r="N81" s="281"/>
      <c r="O81" s="281"/>
      <c r="P81" s="281"/>
      <c r="Q81" s="281"/>
      <c r="R81" s="282"/>
      <c r="S81" s="283"/>
      <c r="T81" s="283"/>
      <c r="U81" s="284"/>
      <c r="V81" s="284"/>
      <c r="W81" s="285"/>
      <c r="X81" s="284"/>
      <c r="Y81" s="284"/>
      <c r="Z81" s="250"/>
      <c r="AA81" s="250"/>
      <c r="AB81" s="263"/>
      <c r="AC81" s="263"/>
      <c r="AD81" s="263"/>
      <c r="AE81" s="264"/>
      <c r="AF81" s="264"/>
      <c r="AG81" s="263"/>
      <c r="AH81" s="263"/>
      <c r="AI81" s="263"/>
    </row>
    <row r="82" spans="1:35" s="3" customFormat="1" ht="15" customHeight="1">
      <c r="A82" s="279"/>
      <c r="B82" s="298"/>
      <c r="C82" s="261"/>
      <c r="D82" s="279"/>
      <c r="E82" s="279"/>
      <c r="F82" s="279"/>
      <c r="G82" s="279"/>
      <c r="H82" s="281"/>
      <c r="I82" s="286"/>
      <c r="J82" s="289"/>
      <c r="K82" s="289"/>
      <c r="L82" s="289"/>
      <c r="M82" s="289"/>
      <c r="N82" s="283"/>
      <c r="O82" s="283"/>
      <c r="P82" s="283"/>
      <c r="Q82" s="283"/>
      <c r="R82" s="289"/>
      <c r="S82" s="283"/>
      <c r="T82" s="283"/>
      <c r="U82" s="284"/>
      <c r="V82" s="284"/>
      <c r="W82" s="285"/>
      <c r="X82" s="284"/>
      <c r="Y82" s="284"/>
      <c r="Z82" s="250"/>
      <c r="AA82" s="250"/>
      <c r="AB82" s="263"/>
      <c r="AC82" s="263"/>
      <c r="AD82" s="263"/>
      <c r="AE82" s="264"/>
      <c r="AF82" s="264"/>
      <c r="AG82" s="263"/>
      <c r="AH82" s="263"/>
      <c r="AI82" s="263"/>
    </row>
    <row r="83" spans="1:35" s="3" customFormat="1" ht="15" customHeight="1">
      <c r="A83" s="279"/>
      <c r="B83" s="279"/>
      <c r="C83" s="261"/>
      <c r="D83" s="279"/>
      <c r="E83" s="279"/>
      <c r="F83" s="279"/>
      <c r="G83" s="279"/>
      <c r="H83" s="281"/>
      <c r="I83" s="301"/>
      <c r="J83" s="282"/>
      <c r="K83" s="282"/>
      <c r="L83" s="282"/>
      <c r="M83" s="282"/>
      <c r="N83" s="281"/>
      <c r="O83" s="281"/>
      <c r="P83" s="281"/>
      <c r="Q83" s="281"/>
      <c r="R83" s="282"/>
      <c r="S83" s="283"/>
      <c r="T83" s="283"/>
      <c r="U83" s="284"/>
      <c r="V83" s="284"/>
      <c r="W83" s="285"/>
      <c r="X83" s="284"/>
      <c r="Y83" s="284"/>
      <c r="Z83" s="250"/>
      <c r="AA83" s="250"/>
      <c r="AB83" s="263"/>
      <c r="AC83" s="263"/>
      <c r="AD83" s="263"/>
      <c r="AE83" s="264"/>
      <c r="AF83" s="264"/>
      <c r="AG83" s="263"/>
      <c r="AH83" s="263"/>
      <c r="AI83" s="263"/>
    </row>
    <row r="84" spans="1:35" s="3" customFormat="1" ht="15" customHeight="1">
      <c r="A84" s="279"/>
      <c r="B84" s="279"/>
      <c r="C84" s="261"/>
      <c r="D84" s="279"/>
      <c r="E84" s="279"/>
      <c r="F84" s="279"/>
      <c r="G84" s="279"/>
      <c r="H84" s="281"/>
      <c r="I84" s="286"/>
      <c r="J84" s="282"/>
      <c r="K84" s="282"/>
      <c r="L84" s="282"/>
      <c r="M84" s="282"/>
      <c r="N84" s="281"/>
      <c r="O84" s="281"/>
      <c r="P84" s="281"/>
      <c r="Q84" s="281"/>
      <c r="R84" s="282"/>
      <c r="S84" s="283"/>
      <c r="T84" s="283"/>
      <c r="U84" s="284"/>
      <c r="V84" s="284"/>
      <c r="W84" s="285"/>
      <c r="X84" s="284"/>
      <c r="Y84" s="284"/>
      <c r="Z84" s="250"/>
      <c r="AA84" s="250"/>
      <c r="AB84" s="263"/>
      <c r="AC84" s="263"/>
      <c r="AD84" s="263"/>
      <c r="AE84" s="264"/>
      <c r="AF84" s="264"/>
      <c r="AG84" s="263"/>
      <c r="AH84" s="263"/>
      <c r="AI84" s="263"/>
    </row>
    <row r="85" spans="1:35" s="3" customFormat="1" ht="15" customHeight="1">
      <c r="A85" s="302"/>
      <c r="B85" s="279"/>
      <c r="C85" s="261"/>
      <c r="D85" s="279"/>
      <c r="E85" s="279"/>
      <c r="F85" s="279"/>
      <c r="G85" s="280"/>
      <c r="H85" s="281"/>
      <c r="I85" s="286"/>
      <c r="J85" s="282"/>
      <c r="K85" s="282"/>
      <c r="L85" s="282"/>
      <c r="M85" s="282"/>
      <c r="N85" s="281"/>
      <c r="O85" s="281"/>
      <c r="P85" s="281"/>
      <c r="Q85" s="281"/>
      <c r="R85" s="282"/>
      <c r="S85" s="283"/>
      <c r="T85" s="283"/>
      <c r="U85" s="284"/>
      <c r="V85" s="284"/>
      <c r="W85" s="285"/>
      <c r="X85" s="284"/>
      <c r="Y85" s="284"/>
      <c r="Z85" s="250"/>
      <c r="AA85" s="250"/>
      <c r="AB85" s="263"/>
      <c r="AC85" s="263"/>
      <c r="AD85" s="263"/>
      <c r="AE85" s="264"/>
      <c r="AF85" s="264"/>
      <c r="AG85" s="263"/>
      <c r="AH85" s="263"/>
      <c r="AI85" s="263"/>
    </row>
    <row r="86" spans="1:35" ht="15" customHeight="1">
      <c r="A86" s="303"/>
      <c r="B86" s="303"/>
      <c r="C86" s="304"/>
      <c r="D86" s="303"/>
      <c r="E86" s="303"/>
      <c r="F86" s="303"/>
      <c r="G86" s="303"/>
      <c r="H86" s="305"/>
      <c r="I86" s="306"/>
      <c r="J86" s="307"/>
      <c r="K86" s="307"/>
      <c r="L86" s="307"/>
      <c r="M86" s="307"/>
      <c r="N86" s="305"/>
      <c r="O86" s="305"/>
      <c r="P86" s="305"/>
      <c r="Q86" s="305"/>
      <c r="R86" s="307"/>
      <c r="S86" s="308"/>
      <c r="T86" s="308"/>
      <c r="U86" s="309"/>
      <c r="V86" s="309"/>
      <c r="W86" s="310"/>
      <c r="X86" s="309"/>
      <c r="Y86" s="309"/>
      <c r="Z86" s="269"/>
      <c r="AA86" s="269"/>
      <c r="AE86" s="264"/>
      <c r="AF86" s="264"/>
    </row>
    <row r="87" spans="1:35" s="3" customFormat="1" ht="15" customHeight="1">
      <c r="A87" s="279"/>
      <c r="B87" s="279"/>
      <c r="C87" s="261"/>
      <c r="D87" s="279"/>
      <c r="E87" s="279"/>
      <c r="F87" s="279"/>
      <c r="G87" s="280"/>
      <c r="H87" s="281"/>
      <c r="I87" s="286"/>
      <c r="J87" s="282"/>
      <c r="K87" s="282"/>
      <c r="L87" s="282"/>
      <c r="M87" s="282"/>
      <c r="N87" s="281"/>
      <c r="O87" s="281"/>
      <c r="P87" s="281"/>
      <c r="Q87" s="281"/>
      <c r="R87" s="311"/>
      <c r="S87" s="283"/>
      <c r="T87" s="283"/>
      <c r="U87" s="284"/>
      <c r="V87" s="284"/>
      <c r="W87" s="285"/>
      <c r="X87" s="284"/>
      <c r="Y87" s="284"/>
      <c r="Z87" s="250"/>
      <c r="AA87" s="250"/>
      <c r="AB87" s="263"/>
      <c r="AC87" s="263"/>
      <c r="AD87" s="263"/>
      <c r="AE87" s="264"/>
      <c r="AF87" s="264"/>
      <c r="AG87" s="263"/>
      <c r="AH87" s="263"/>
      <c r="AI87" s="263"/>
    </row>
    <row r="88" spans="1:35" s="3" customFormat="1" ht="15" customHeight="1">
      <c r="A88" s="279"/>
      <c r="B88" s="279"/>
      <c r="C88" s="261"/>
      <c r="D88" s="279"/>
      <c r="E88" s="279"/>
      <c r="F88" s="279"/>
      <c r="G88" s="279"/>
      <c r="H88" s="281"/>
      <c r="I88" s="286"/>
      <c r="J88" s="282"/>
      <c r="K88" s="282"/>
      <c r="L88" s="282"/>
      <c r="M88" s="282"/>
      <c r="N88" s="281"/>
      <c r="O88" s="281"/>
      <c r="P88" s="281"/>
      <c r="Q88" s="281"/>
      <c r="R88" s="311"/>
      <c r="S88" s="283"/>
      <c r="T88" s="283"/>
      <c r="U88" s="284"/>
      <c r="V88" s="284"/>
      <c r="W88" s="285"/>
      <c r="X88" s="284"/>
      <c r="Y88" s="284"/>
      <c r="Z88" s="250"/>
      <c r="AA88" s="250"/>
      <c r="AB88" s="263"/>
      <c r="AC88" s="263"/>
      <c r="AD88" s="263"/>
      <c r="AE88" s="264"/>
      <c r="AF88" s="264"/>
      <c r="AG88" s="263"/>
      <c r="AH88" s="263"/>
      <c r="AI88" s="263"/>
    </row>
    <row r="89" spans="1:35" ht="15" customHeight="1">
      <c r="A89" s="302"/>
      <c r="B89" s="303"/>
      <c r="C89" s="304"/>
      <c r="D89" s="303"/>
      <c r="E89" s="303"/>
      <c r="F89" s="303"/>
      <c r="G89" s="303"/>
      <c r="H89" s="305"/>
      <c r="I89" s="306"/>
      <c r="J89" s="307"/>
      <c r="K89" s="307"/>
      <c r="L89" s="307"/>
      <c r="M89" s="307"/>
      <c r="N89" s="305"/>
      <c r="O89" s="305"/>
      <c r="P89" s="305"/>
      <c r="Q89" s="305"/>
      <c r="R89" s="312"/>
      <c r="S89" s="308"/>
      <c r="T89" s="308"/>
      <c r="U89" s="309"/>
      <c r="V89" s="309"/>
      <c r="W89" s="310"/>
      <c r="X89" s="309"/>
      <c r="Y89" s="309"/>
      <c r="Z89" s="269"/>
      <c r="AA89" s="269"/>
      <c r="AE89" s="264"/>
      <c r="AF89" s="264"/>
    </row>
    <row r="90" spans="1:35" s="3" customFormat="1" ht="15" customHeight="1">
      <c r="A90" s="279"/>
      <c r="B90" s="279"/>
      <c r="C90" s="261"/>
      <c r="D90" s="279"/>
      <c r="E90" s="279"/>
      <c r="F90" s="279"/>
      <c r="G90" s="279"/>
      <c r="H90" s="281"/>
      <c r="I90" s="286"/>
      <c r="J90" s="282"/>
      <c r="K90" s="282"/>
      <c r="L90" s="282"/>
      <c r="M90" s="282"/>
      <c r="N90" s="281"/>
      <c r="O90" s="281"/>
      <c r="P90" s="281"/>
      <c r="Q90" s="281"/>
      <c r="R90" s="282"/>
      <c r="S90" s="283"/>
      <c r="T90" s="283"/>
      <c r="U90" s="284"/>
      <c r="V90" s="284"/>
      <c r="W90" s="285"/>
      <c r="X90" s="284"/>
      <c r="Y90" s="284"/>
      <c r="Z90" s="250"/>
      <c r="AA90" s="250"/>
      <c r="AB90" s="263"/>
      <c r="AC90" s="263"/>
      <c r="AD90" s="263"/>
      <c r="AE90" s="264"/>
      <c r="AF90" s="264"/>
      <c r="AG90" s="263"/>
      <c r="AH90" s="263"/>
      <c r="AI90" s="263"/>
    </row>
    <row r="91" spans="1:35" s="3" customFormat="1" ht="15" customHeight="1">
      <c r="A91" s="279"/>
      <c r="B91" s="279"/>
      <c r="C91" s="261"/>
      <c r="D91" s="279"/>
      <c r="E91" s="279"/>
      <c r="F91" s="279"/>
      <c r="G91" s="279"/>
      <c r="H91" s="281"/>
      <c r="I91" s="286"/>
      <c r="J91" s="282"/>
      <c r="K91" s="282"/>
      <c r="L91" s="282"/>
      <c r="M91" s="282"/>
      <c r="N91" s="281"/>
      <c r="O91" s="281"/>
      <c r="P91" s="281"/>
      <c r="Q91" s="281"/>
      <c r="R91" s="282"/>
      <c r="S91" s="283"/>
      <c r="T91" s="283"/>
      <c r="U91" s="284"/>
      <c r="V91" s="284"/>
      <c r="W91" s="285"/>
      <c r="X91" s="284"/>
      <c r="Y91" s="284"/>
      <c r="Z91" s="250"/>
      <c r="AA91" s="250"/>
      <c r="AB91" s="263"/>
      <c r="AC91" s="263"/>
      <c r="AD91" s="263"/>
      <c r="AE91" s="264"/>
      <c r="AF91" s="264"/>
      <c r="AG91" s="263"/>
      <c r="AH91" s="263"/>
      <c r="AI91" s="263"/>
    </row>
    <row r="92" spans="1:35" s="3" customFormat="1" ht="15" customHeight="1">
      <c r="A92" s="279"/>
      <c r="B92" s="279"/>
      <c r="C92" s="261"/>
      <c r="D92" s="279"/>
      <c r="E92" s="279"/>
      <c r="F92" s="279"/>
      <c r="G92" s="279"/>
      <c r="H92" s="281"/>
      <c r="I92" s="286"/>
      <c r="J92" s="282"/>
      <c r="K92" s="282"/>
      <c r="L92" s="282"/>
      <c r="M92" s="282"/>
      <c r="N92" s="281"/>
      <c r="O92" s="281"/>
      <c r="P92" s="281"/>
      <c r="Q92" s="281"/>
      <c r="R92" s="282"/>
      <c r="S92" s="283"/>
      <c r="T92" s="283"/>
      <c r="U92" s="284"/>
      <c r="V92" s="284"/>
      <c r="W92" s="285"/>
      <c r="X92" s="284"/>
      <c r="Y92" s="284"/>
      <c r="Z92" s="250"/>
      <c r="AA92" s="250"/>
      <c r="AB92" s="263"/>
      <c r="AC92" s="263"/>
      <c r="AD92" s="263"/>
      <c r="AE92" s="264"/>
      <c r="AF92" s="264"/>
      <c r="AG92" s="263"/>
      <c r="AH92" s="263"/>
      <c r="AI92" s="263"/>
    </row>
    <row r="93" spans="1:35" s="3" customFormat="1" ht="15" customHeight="1">
      <c r="A93" s="279"/>
      <c r="B93" s="303"/>
      <c r="C93" s="261"/>
      <c r="D93" s="279"/>
      <c r="E93" s="279"/>
      <c r="F93" s="279"/>
      <c r="G93" s="279"/>
      <c r="H93" s="281"/>
      <c r="I93" s="286"/>
      <c r="J93" s="282"/>
      <c r="K93" s="282"/>
      <c r="L93" s="282"/>
      <c r="M93" s="282"/>
      <c r="N93" s="281"/>
      <c r="O93" s="281"/>
      <c r="P93" s="281"/>
      <c r="Q93" s="281"/>
      <c r="R93" s="282"/>
      <c r="S93" s="283"/>
      <c r="T93" s="283"/>
      <c r="U93" s="284"/>
      <c r="V93" s="284"/>
      <c r="W93" s="285"/>
      <c r="X93" s="284"/>
      <c r="Y93" s="284"/>
      <c r="Z93" s="250"/>
      <c r="AA93" s="250"/>
      <c r="AB93" s="263"/>
      <c r="AC93" s="263"/>
      <c r="AD93" s="263"/>
      <c r="AE93" s="264"/>
      <c r="AF93" s="264"/>
      <c r="AG93" s="263"/>
      <c r="AH93" s="263"/>
      <c r="AI93" s="263"/>
    </row>
    <row r="94" spans="1:35" s="3" customFormat="1" ht="15" customHeight="1">
      <c r="A94" s="313"/>
      <c r="B94" s="303"/>
      <c r="C94" s="261"/>
      <c r="D94" s="279"/>
      <c r="E94" s="279"/>
      <c r="F94" s="279"/>
      <c r="G94" s="279"/>
      <c r="H94" s="281"/>
      <c r="I94" s="286"/>
      <c r="J94" s="282"/>
      <c r="K94" s="282"/>
      <c r="L94" s="282"/>
      <c r="M94" s="282"/>
      <c r="N94" s="281"/>
      <c r="O94" s="281"/>
      <c r="P94" s="281"/>
      <c r="Q94" s="281"/>
      <c r="R94" s="282"/>
      <c r="S94" s="283"/>
      <c r="T94" s="283"/>
      <c r="U94" s="284"/>
      <c r="V94" s="284"/>
      <c r="W94" s="285"/>
      <c r="X94" s="284"/>
      <c r="Y94" s="284"/>
      <c r="Z94" s="250"/>
      <c r="AA94" s="250"/>
      <c r="AB94" s="263"/>
      <c r="AC94" s="263"/>
      <c r="AD94" s="263"/>
      <c r="AE94" s="264"/>
      <c r="AF94" s="264"/>
      <c r="AG94" s="263"/>
      <c r="AH94" s="263"/>
      <c r="AI94" s="263"/>
    </row>
    <row r="95" spans="1:35" s="3" customFormat="1" ht="15" customHeight="1">
      <c r="A95" s="279"/>
      <c r="B95" s="303"/>
      <c r="C95" s="261"/>
      <c r="D95" s="279"/>
      <c r="E95" s="279"/>
      <c r="F95" s="279"/>
      <c r="G95" s="280"/>
      <c r="H95" s="281"/>
      <c r="I95" s="286"/>
      <c r="J95" s="282"/>
      <c r="K95" s="282"/>
      <c r="L95" s="282"/>
      <c r="M95" s="282"/>
      <c r="N95" s="281"/>
      <c r="O95" s="281"/>
      <c r="P95" s="281"/>
      <c r="Q95" s="281"/>
      <c r="R95" s="282"/>
      <c r="S95" s="283"/>
      <c r="T95" s="283"/>
      <c r="U95" s="284"/>
      <c r="V95" s="284"/>
      <c r="W95" s="285"/>
      <c r="X95" s="284"/>
      <c r="Y95" s="284"/>
      <c r="Z95" s="250"/>
      <c r="AA95" s="250"/>
      <c r="AB95" s="263"/>
      <c r="AC95" s="263"/>
      <c r="AD95" s="263"/>
      <c r="AE95" s="264"/>
      <c r="AF95" s="264"/>
      <c r="AG95" s="263"/>
      <c r="AH95" s="263"/>
      <c r="AI95" s="263"/>
    </row>
    <row r="96" spans="1:35" s="3" customFormat="1" ht="15" customHeight="1">
      <c r="A96" s="279"/>
      <c r="B96" s="279"/>
      <c r="C96" s="261"/>
      <c r="D96" s="279"/>
      <c r="E96" s="279"/>
      <c r="F96" s="279"/>
      <c r="G96" s="279"/>
      <c r="H96" s="281"/>
      <c r="I96" s="286"/>
      <c r="J96" s="282"/>
      <c r="K96" s="282"/>
      <c r="L96" s="282"/>
      <c r="M96" s="282"/>
      <c r="N96" s="281"/>
      <c r="O96" s="281"/>
      <c r="P96" s="281"/>
      <c r="Q96" s="281"/>
      <c r="R96" s="282"/>
      <c r="S96" s="283"/>
      <c r="T96" s="283"/>
      <c r="U96" s="284"/>
      <c r="V96" s="284"/>
      <c r="W96" s="285"/>
      <c r="X96" s="284"/>
      <c r="Y96" s="284"/>
      <c r="Z96" s="250"/>
      <c r="AA96" s="250"/>
      <c r="AB96" s="263"/>
      <c r="AC96" s="263"/>
      <c r="AD96" s="263"/>
      <c r="AE96" s="264"/>
      <c r="AF96" s="264"/>
      <c r="AG96" s="263"/>
      <c r="AH96" s="263"/>
      <c r="AI96" s="263"/>
    </row>
    <row r="97" spans="1:35" s="3" customFormat="1" ht="15" customHeight="1">
      <c r="A97" s="279"/>
      <c r="B97" s="279"/>
      <c r="C97" s="261"/>
      <c r="D97" s="279"/>
      <c r="E97" s="279"/>
      <c r="F97" s="279"/>
      <c r="G97" s="279"/>
      <c r="H97" s="281"/>
      <c r="I97" s="286"/>
      <c r="J97" s="282"/>
      <c r="K97" s="282"/>
      <c r="L97" s="282"/>
      <c r="M97" s="282"/>
      <c r="N97" s="281"/>
      <c r="O97" s="281"/>
      <c r="P97" s="281"/>
      <c r="Q97" s="281"/>
      <c r="R97" s="282"/>
      <c r="S97" s="283"/>
      <c r="T97" s="283"/>
      <c r="U97" s="284"/>
      <c r="V97" s="284"/>
      <c r="W97" s="285"/>
      <c r="X97" s="284"/>
      <c r="Y97" s="284"/>
      <c r="Z97" s="250"/>
      <c r="AA97" s="250"/>
      <c r="AB97" s="263"/>
      <c r="AC97" s="263"/>
      <c r="AD97" s="263"/>
      <c r="AE97" s="264"/>
      <c r="AF97" s="264"/>
      <c r="AG97" s="263"/>
      <c r="AH97" s="263"/>
      <c r="AI97" s="263"/>
    </row>
    <row r="98" spans="1:35" s="3" customFormat="1" ht="15" customHeight="1">
      <c r="A98" s="279"/>
      <c r="B98" s="279"/>
      <c r="C98" s="261"/>
      <c r="D98" s="279"/>
      <c r="E98" s="279"/>
      <c r="F98" s="279"/>
      <c r="G98" s="279"/>
      <c r="H98" s="281"/>
      <c r="I98" s="286"/>
      <c r="J98" s="282"/>
      <c r="K98" s="282"/>
      <c r="L98" s="282"/>
      <c r="M98" s="282"/>
      <c r="N98" s="281"/>
      <c r="O98" s="281"/>
      <c r="P98" s="281"/>
      <c r="Q98" s="281"/>
      <c r="R98" s="282"/>
      <c r="S98" s="283"/>
      <c r="T98" s="283"/>
      <c r="U98" s="284"/>
      <c r="V98" s="284"/>
      <c r="W98" s="285"/>
      <c r="X98" s="284"/>
      <c r="Y98" s="284"/>
      <c r="Z98" s="250"/>
      <c r="AA98" s="250"/>
      <c r="AB98" s="263"/>
      <c r="AC98" s="263"/>
      <c r="AD98" s="263"/>
      <c r="AE98" s="264"/>
      <c r="AF98" s="264"/>
      <c r="AG98" s="263"/>
      <c r="AH98" s="263"/>
      <c r="AI98" s="263"/>
    </row>
    <row r="99" spans="1:35" s="3" customFormat="1" ht="15" customHeight="1">
      <c r="A99" s="279"/>
      <c r="B99" s="279"/>
      <c r="C99" s="261"/>
      <c r="D99" s="279"/>
      <c r="E99" s="279"/>
      <c r="F99" s="279"/>
      <c r="G99" s="279"/>
      <c r="H99" s="281"/>
      <c r="I99" s="286"/>
      <c r="J99" s="282"/>
      <c r="K99" s="282"/>
      <c r="L99" s="282"/>
      <c r="M99" s="282"/>
      <c r="N99" s="281"/>
      <c r="O99" s="281"/>
      <c r="P99" s="281"/>
      <c r="Q99" s="281"/>
      <c r="R99" s="282"/>
      <c r="S99" s="283"/>
      <c r="T99" s="283"/>
      <c r="U99" s="284"/>
      <c r="V99" s="284"/>
      <c r="W99" s="285"/>
      <c r="X99" s="284"/>
      <c r="Y99" s="284"/>
      <c r="Z99" s="250"/>
      <c r="AA99" s="250"/>
      <c r="AB99" s="263"/>
      <c r="AC99" s="263"/>
      <c r="AD99" s="263"/>
      <c r="AE99" s="264"/>
      <c r="AF99" s="264"/>
      <c r="AG99" s="263"/>
      <c r="AH99" s="263"/>
      <c r="AI99" s="263"/>
    </row>
    <row r="100" spans="1:35" s="3" customFormat="1" ht="15" customHeight="1">
      <c r="A100" s="279"/>
      <c r="B100" s="279"/>
      <c r="C100" s="261"/>
      <c r="D100" s="279"/>
      <c r="E100" s="279"/>
      <c r="F100" s="279"/>
      <c r="G100" s="280"/>
      <c r="H100" s="281"/>
      <c r="I100" s="286"/>
      <c r="J100" s="282"/>
      <c r="K100" s="282"/>
      <c r="L100" s="282"/>
      <c r="M100" s="282"/>
      <c r="N100" s="281"/>
      <c r="O100" s="281"/>
      <c r="P100" s="281"/>
      <c r="Q100" s="281"/>
      <c r="R100" s="282"/>
      <c r="S100" s="281"/>
      <c r="T100" s="281"/>
      <c r="U100" s="248"/>
      <c r="V100" s="248"/>
      <c r="W100" s="285"/>
      <c r="X100" s="287"/>
      <c r="Y100" s="287"/>
      <c r="Z100" s="250"/>
      <c r="AA100" s="250"/>
      <c r="AB100" s="263"/>
      <c r="AC100" s="263"/>
      <c r="AD100" s="263"/>
      <c r="AE100" s="266"/>
      <c r="AF100" s="255"/>
      <c r="AG100" s="263"/>
      <c r="AH100" s="263"/>
      <c r="AI100" s="263"/>
    </row>
    <row r="101" spans="1:35" s="3" customFormat="1" ht="15" customHeight="1">
      <c r="A101" s="279"/>
      <c r="B101" s="279"/>
      <c r="C101" s="261"/>
      <c r="D101" s="279"/>
      <c r="E101" s="279"/>
      <c r="F101" s="279"/>
      <c r="G101" s="279"/>
      <c r="H101" s="281"/>
      <c r="I101" s="286"/>
      <c r="J101" s="282"/>
      <c r="K101" s="282"/>
      <c r="L101" s="282"/>
      <c r="M101" s="282"/>
      <c r="N101" s="281"/>
      <c r="O101" s="281"/>
      <c r="P101" s="281"/>
      <c r="Q101" s="281"/>
      <c r="R101" s="282"/>
      <c r="S101" s="283"/>
      <c r="T101" s="283"/>
      <c r="U101" s="284"/>
      <c r="V101" s="284"/>
      <c r="W101" s="285"/>
      <c r="X101" s="284"/>
      <c r="Y101" s="284"/>
      <c r="Z101" s="250"/>
      <c r="AA101" s="250"/>
      <c r="AB101" s="263"/>
      <c r="AC101" s="263"/>
      <c r="AD101" s="263"/>
      <c r="AE101" s="264"/>
      <c r="AF101" s="264"/>
      <c r="AG101" s="263"/>
      <c r="AH101" s="263"/>
      <c r="AI101" s="263"/>
    </row>
    <row r="102" spans="1:35" s="3" customFormat="1" ht="15" customHeight="1">
      <c r="A102" s="279"/>
      <c r="B102" s="279"/>
      <c r="C102" s="261"/>
      <c r="D102" s="279"/>
      <c r="E102" s="279"/>
      <c r="F102" s="279"/>
      <c r="G102" s="279"/>
      <c r="H102" s="281"/>
      <c r="I102" s="286"/>
      <c r="J102" s="282"/>
      <c r="K102" s="282"/>
      <c r="L102" s="282"/>
      <c r="M102" s="282"/>
      <c r="N102" s="281"/>
      <c r="O102" s="281"/>
      <c r="P102" s="281"/>
      <c r="Q102" s="281"/>
      <c r="R102" s="282"/>
      <c r="S102" s="283"/>
      <c r="T102" s="283"/>
      <c r="U102" s="248"/>
      <c r="V102" s="248"/>
      <c r="W102" s="285"/>
      <c r="X102" s="314"/>
      <c r="Y102" s="314"/>
      <c r="Z102" s="250"/>
      <c r="AA102" s="250"/>
      <c r="AB102" s="263"/>
      <c r="AC102" s="263"/>
      <c r="AD102" s="263"/>
      <c r="AE102" s="262"/>
      <c r="AF102" s="262"/>
      <c r="AG102" s="263"/>
      <c r="AH102" s="263"/>
      <c r="AI102" s="263"/>
    </row>
    <row r="103" spans="1:35" s="3" customFormat="1" ht="15" customHeight="1">
      <c r="A103" s="279"/>
      <c r="B103" s="279"/>
      <c r="C103" s="261"/>
      <c r="D103" s="279"/>
      <c r="E103" s="279"/>
      <c r="F103" s="279"/>
      <c r="G103" s="280"/>
      <c r="H103" s="281"/>
      <c r="I103" s="286"/>
      <c r="J103" s="282"/>
      <c r="K103" s="282"/>
      <c r="L103" s="282"/>
      <c r="M103" s="282"/>
      <c r="N103" s="281"/>
      <c r="O103" s="281"/>
      <c r="P103" s="281"/>
      <c r="Q103" s="281"/>
      <c r="R103" s="282"/>
      <c r="S103" s="283"/>
      <c r="T103" s="283"/>
      <c r="U103" s="284"/>
      <c r="V103" s="284"/>
      <c r="W103" s="285"/>
      <c r="X103" s="284"/>
      <c r="Y103" s="284"/>
      <c r="Z103" s="250"/>
      <c r="AA103" s="250"/>
      <c r="AB103" s="263"/>
      <c r="AC103" s="263"/>
      <c r="AD103" s="263"/>
      <c r="AE103" s="264"/>
      <c r="AF103" s="264"/>
      <c r="AG103" s="263"/>
      <c r="AH103" s="263"/>
      <c r="AI103" s="263"/>
    </row>
    <row r="104" spans="1:35" s="3" customFormat="1" ht="15" customHeight="1">
      <c r="A104" s="279"/>
      <c r="B104" s="279"/>
      <c r="C104" s="261"/>
      <c r="D104" s="279"/>
      <c r="E104" s="279"/>
      <c r="F104" s="279"/>
      <c r="G104" s="280"/>
      <c r="H104" s="281"/>
      <c r="I104" s="286"/>
      <c r="J104" s="282"/>
      <c r="K104" s="282"/>
      <c r="L104" s="282"/>
      <c r="M104" s="282"/>
      <c r="N104" s="281"/>
      <c r="O104" s="281"/>
      <c r="P104" s="281"/>
      <c r="Q104" s="281"/>
      <c r="R104" s="282"/>
      <c r="S104" s="283"/>
      <c r="T104" s="283"/>
      <c r="U104" s="284"/>
      <c r="V104" s="284"/>
      <c r="W104" s="285"/>
      <c r="X104" s="284"/>
      <c r="Y104" s="284"/>
      <c r="Z104" s="250"/>
      <c r="AA104" s="250"/>
      <c r="AB104" s="263"/>
      <c r="AC104" s="263"/>
      <c r="AD104" s="263"/>
      <c r="AE104" s="264"/>
      <c r="AF104" s="264"/>
      <c r="AG104" s="263"/>
      <c r="AH104" s="263"/>
      <c r="AI104" s="263"/>
    </row>
    <row r="105" spans="1:35" s="3" customFormat="1" ht="15" customHeight="1">
      <c r="A105" s="279"/>
      <c r="B105" s="279"/>
      <c r="C105" s="261"/>
      <c r="D105" s="279"/>
      <c r="E105" s="279"/>
      <c r="F105" s="279"/>
      <c r="G105" s="279"/>
      <c r="H105" s="281"/>
      <c r="I105" s="281"/>
      <c r="J105" s="282"/>
      <c r="K105" s="282"/>
      <c r="L105" s="282"/>
      <c r="M105" s="282"/>
      <c r="N105" s="281"/>
      <c r="O105" s="281"/>
      <c r="P105" s="281"/>
      <c r="Q105" s="281"/>
      <c r="R105" s="282"/>
      <c r="S105" s="281"/>
      <c r="T105" s="281"/>
      <c r="U105" s="248"/>
      <c r="V105" s="248"/>
      <c r="W105" s="285"/>
      <c r="X105" s="287"/>
      <c r="Y105" s="287"/>
      <c r="Z105" s="250"/>
      <c r="AA105" s="250"/>
      <c r="AB105" s="263"/>
      <c r="AC105" s="263"/>
      <c r="AD105" s="263"/>
      <c r="AE105" s="266"/>
      <c r="AF105" s="255"/>
      <c r="AG105" s="263"/>
      <c r="AH105" s="263"/>
      <c r="AI105" s="263"/>
    </row>
    <row r="106" spans="1:35" s="3" customFormat="1" ht="15" customHeight="1">
      <c r="A106" s="279"/>
      <c r="B106" s="298"/>
      <c r="C106" s="261"/>
      <c r="D106" s="279"/>
      <c r="E106" s="279"/>
      <c r="F106" s="279"/>
      <c r="G106" s="280"/>
      <c r="H106" s="281"/>
      <c r="I106" s="286"/>
      <c r="J106" s="282"/>
      <c r="K106" s="282"/>
      <c r="L106" s="282"/>
      <c r="M106" s="282"/>
      <c r="N106" s="281"/>
      <c r="O106" s="281"/>
      <c r="P106" s="281"/>
      <c r="Q106" s="281"/>
      <c r="R106" s="282"/>
      <c r="S106" s="283"/>
      <c r="T106" s="283"/>
      <c r="U106" s="284"/>
      <c r="V106" s="284"/>
      <c r="W106" s="285"/>
      <c r="X106" s="284"/>
      <c r="Y106" s="284"/>
      <c r="Z106" s="250"/>
      <c r="AA106" s="250"/>
      <c r="AB106" s="263"/>
      <c r="AC106" s="263"/>
      <c r="AD106" s="263"/>
      <c r="AE106" s="264"/>
      <c r="AF106" s="264"/>
      <c r="AG106" s="263"/>
      <c r="AH106" s="263"/>
      <c r="AI106" s="263"/>
    </row>
    <row r="107" spans="1:35" s="3" customFormat="1" ht="15" customHeight="1">
      <c r="A107" s="279"/>
      <c r="B107" s="298"/>
      <c r="C107" s="261"/>
      <c r="D107" s="279"/>
      <c r="E107" s="279"/>
      <c r="F107" s="279"/>
      <c r="G107" s="280"/>
      <c r="H107" s="281"/>
      <c r="I107" s="286"/>
      <c r="J107" s="282"/>
      <c r="K107" s="282"/>
      <c r="L107" s="282"/>
      <c r="M107" s="282"/>
      <c r="N107" s="281"/>
      <c r="O107" s="281"/>
      <c r="P107" s="281"/>
      <c r="Q107" s="281"/>
      <c r="R107" s="282"/>
      <c r="S107" s="283"/>
      <c r="T107" s="283"/>
      <c r="U107" s="284"/>
      <c r="V107" s="284"/>
      <c r="W107" s="285"/>
      <c r="X107" s="284"/>
      <c r="Y107" s="284"/>
      <c r="Z107" s="250"/>
      <c r="AA107" s="250"/>
      <c r="AB107" s="263"/>
      <c r="AC107" s="263"/>
      <c r="AD107" s="263"/>
      <c r="AE107" s="264"/>
      <c r="AF107" s="264"/>
      <c r="AG107" s="263"/>
      <c r="AH107" s="263"/>
      <c r="AI107" s="263"/>
    </row>
    <row r="108" spans="1:35" s="3" customFormat="1" ht="15" customHeight="1">
      <c r="A108" s="279"/>
      <c r="B108" s="279"/>
      <c r="C108" s="261"/>
      <c r="D108" s="279"/>
      <c r="E108" s="279"/>
      <c r="F108" s="279"/>
      <c r="G108" s="279"/>
      <c r="H108" s="281"/>
      <c r="I108" s="286"/>
      <c r="J108" s="282"/>
      <c r="K108" s="282"/>
      <c r="L108" s="282"/>
      <c r="M108" s="282"/>
      <c r="N108" s="281"/>
      <c r="O108" s="281"/>
      <c r="P108" s="281"/>
      <c r="Q108" s="281"/>
      <c r="R108" s="282"/>
      <c r="S108" s="315"/>
      <c r="T108" s="315"/>
      <c r="U108" s="248"/>
      <c r="V108" s="248"/>
      <c r="W108" s="285"/>
      <c r="X108" s="316"/>
      <c r="Y108" s="316"/>
      <c r="Z108" s="250"/>
      <c r="AA108" s="250"/>
      <c r="AB108" s="263"/>
      <c r="AC108" s="263"/>
      <c r="AD108" s="263"/>
      <c r="AE108" s="270"/>
      <c r="AF108" s="270"/>
      <c r="AG108" s="263"/>
      <c r="AH108" s="263"/>
      <c r="AI108" s="263"/>
    </row>
    <row r="109" spans="1:35" s="3" customFormat="1" ht="15" customHeight="1">
      <c r="A109" s="279"/>
      <c r="B109" s="279"/>
      <c r="C109" s="261"/>
      <c r="D109" s="279"/>
      <c r="E109" s="279"/>
      <c r="F109" s="279"/>
      <c r="G109" s="280"/>
      <c r="H109" s="281"/>
      <c r="I109" s="286"/>
      <c r="J109" s="282"/>
      <c r="K109" s="282"/>
      <c r="L109" s="282"/>
      <c r="M109" s="282"/>
      <c r="N109" s="281"/>
      <c r="O109" s="281"/>
      <c r="P109" s="281"/>
      <c r="Q109" s="281"/>
      <c r="R109" s="282"/>
      <c r="S109" s="281"/>
      <c r="T109" s="281"/>
      <c r="U109" s="248"/>
      <c r="V109" s="248"/>
      <c r="W109" s="285"/>
      <c r="X109" s="287"/>
      <c r="Y109" s="287"/>
      <c r="Z109" s="250"/>
      <c r="AA109" s="250"/>
      <c r="AB109" s="263"/>
      <c r="AC109" s="263"/>
      <c r="AD109" s="263"/>
      <c r="AE109" s="266"/>
      <c r="AF109" s="255"/>
      <c r="AG109" s="263"/>
      <c r="AH109" s="263"/>
      <c r="AI109" s="263"/>
    </row>
    <row r="110" spans="1:35" s="3" customFormat="1" ht="15" customHeight="1">
      <c r="A110" s="279"/>
      <c r="B110" s="279"/>
      <c r="C110" s="261"/>
      <c r="D110" s="279"/>
      <c r="E110" s="279"/>
      <c r="F110" s="279"/>
      <c r="G110" s="279"/>
      <c r="H110" s="281"/>
      <c r="I110" s="286"/>
      <c r="J110" s="282"/>
      <c r="K110" s="282"/>
      <c r="L110" s="282"/>
      <c r="M110" s="282"/>
      <c r="N110" s="281"/>
      <c r="O110" s="281"/>
      <c r="P110" s="281"/>
      <c r="Q110" s="281"/>
      <c r="R110" s="282"/>
      <c r="S110" s="281"/>
      <c r="T110" s="281"/>
      <c r="U110" s="248"/>
      <c r="V110" s="248"/>
      <c r="W110" s="285"/>
      <c r="X110" s="287"/>
      <c r="Y110" s="287"/>
      <c r="Z110" s="250"/>
      <c r="AA110" s="250"/>
      <c r="AB110" s="263"/>
      <c r="AC110" s="263"/>
      <c r="AD110" s="263"/>
      <c r="AE110" s="266"/>
      <c r="AF110" s="255"/>
      <c r="AG110" s="263"/>
      <c r="AH110" s="263"/>
      <c r="AI110" s="263"/>
    </row>
    <row r="111" spans="1:35" s="3" customFormat="1" ht="15" customHeight="1">
      <c r="A111" s="279"/>
      <c r="B111" s="279"/>
      <c r="C111" s="261"/>
      <c r="D111" s="279"/>
      <c r="E111" s="279"/>
      <c r="F111" s="279"/>
      <c r="G111" s="279"/>
      <c r="H111" s="281"/>
      <c r="I111" s="286"/>
      <c r="J111" s="282"/>
      <c r="K111" s="282"/>
      <c r="L111" s="282"/>
      <c r="M111" s="282"/>
      <c r="N111" s="281"/>
      <c r="O111" s="281"/>
      <c r="P111" s="281"/>
      <c r="Q111" s="281"/>
      <c r="R111" s="282"/>
      <c r="S111" s="283"/>
      <c r="T111" s="283"/>
      <c r="U111" s="284"/>
      <c r="V111" s="284"/>
      <c r="W111" s="285"/>
      <c r="X111" s="284"/>
      <c r="Y111" s="284"/>
      <c r="Z111" s="250"/>
      <c r="AA111" s="250"/>
      <c r="AB111" s="263"/>
      <c r="AC111" s="263"/>
      <c r="AD111" s="263"/>
      <c r="AE111" s="264"/>
      <c r="AF111" s="264"/>
      <c r="AG111" s="263"/>
      <c r="AH111" s="263"/>
      <c r="AI111" s="263"/>
    </row>
    <row r="112" spans="1:35" s="3" customFormat="1" ht="15" customHeight="1">
      <c r="A112" s="279"/>
      <c r="B112" s="279"/>
      <c r="C112" s="261"/>
      <c r="D112" s="279"/>
      <c r="E112" s="279"/>
      <c r="F112" s="279"/>
      <c r="G112" s="279"/>
      <c r="H112" s="281"/>
      <c r="I112" s="286"/>
      <c r="J112" s="282"/>
      <c r="K112" s="282"/>
      <c r="L112" s="282"/>
      <c r="M112" s="282"/>
      <c r="N112" s="281"/>
      <c r="O112" s="281"/>
      <c r="P112" s="281"/>
      <c r="Q112" s="281"/>
      <c r="R112" s="282"/>
      <c r="S112" s="283"/>
      <c r="T112" s="283"/>
      <c r="U112" s="284"/>
      <c r="V112" s="284"/>
      <c r="W112" s="285"/>
      <c r="X112" s="284"/>
      <c r="Y112" s="284"/>
      <c r="Z112" s="250"/>
      <c r="AA112" s="250"/>
      <c r="AB112" s="263"/>
      <c r="AC112" s="263"/>
      <c r="AD112" s="263"/>
      <c r="AE112" s="264"/>
      <c r="AF112" s="264"/>
      <c r="AG112" s="263"/>
      <c r="AH112" s="263"/>
      <c r="AI112" s="263"/>
    </row>
    <row r="113" spans="1:35" s="3" customFormat="1" ht="15" customHeight="1">
      <c r="A113" s="279"/>
      <c r="B113" s="279"/>
      <c r="C113" s="261"/>
      <c r="D113" s="279"/>
      <c r="E113" s="279"/>
      <c r="F113" s="279"/>
      <c r="G113" s="279"/>
      <c r="H113" s="281"/>
      <c r="I113" s="281"/>
      <c r="J113" s="282"/>
      <c r="K113" s="282"/>
      <c r="L113" s="282"/>
      <c r="M113" s="282"/>
      <c r="N113" s="281"/>
      <c r="O113" s="281"/>
      <c r="P113" s="281"/>
      <c r="Q113" s="281"/>
      <c r="R113" s="282"/>
      <c r="S113" s="281"/>
      <c r="T113" s="281"/>
      <c r="U113" s="248"/>
      <c r="V113" s="248"/>
      <c r="W113" s="285"/>
      <c r="X113" s="287"/>
      <c r="Y113" s="287"/>
      <c r="Z113" s="250"/>
      <c r="AA113" s="250"/>
      <c r="AB113" s="263"/>
      <c r="AC113" s="263"/>
      <c r="AD113" s="263"/>
      <c r="AE113" s="266"/>
      <c r="AF113" s="255"/>
      <c r="AG113" s="263"/>
      <c r="AH113" s="263"/>
      <c r="AI113" s="263"/>
    </row>
    <row r="114" spans="1:35" s="3" customFormat="1" ht="15" customHeight="1">
      <c r="A114" s="279"/>
      <c r="B114" s="279"/>
      <c r="C114" s="261"/>
      <c r="D114" s="279"/>
      <c r="E114" s="279"/>
      <c r="F114" s="279"/>
      <c r="G114" s="279"/>
      <c r="H114" s="281"/>
      <c r="I114" s="286"/>
      <c r="J114" s="282"/>
      <c r="K114" s="282"/>
      <c r="L114" s="282"/>
      <c r="M114" s="282"/>
      <c r="N114" s="281"/>
      <c r="O114" s="281"/>
      <c r="P114" s="286"/>
      <c r="Q114" s="286"/>
      <c r="R114" s="317"/>
      <c r="S114" s="283"/>
      <c r="T114" s="283"/>
      <c r="U114" s="284"/>
      <c r="V114" s="284"/>
      <c r="W114" s="285"/>
      <c r="X114" s="318"/>
      <c r="Y114" s="318"/>
      <c r="Z114" s="250"/>
      <c r="AA114" s="250"/>
      <c r="AB114" s="263"/>
      <c r="AC114" s="263"/>
      <c r="AD114" s="263"/>
      <c r="AE114" s="264"/>
      <c r="AF114" s="264"/>
      <c r="AG114" s="263"/>
      <c r="AH114" s="263"/>
      <c r="AI114" s="263"/>
    </row>
    <row r="115" spans="1:35" s="3" customFormat="1" ht="15" customHeight="1">
      <c r="A115" s="279"/>
      <c r="B115" s="279"/>
      <c r="C115" s="261"/>
      <c r="D115" s="279"/>
      <c r="E115" s="279"/>
      <c r="F115" s="279"/>
      <c r="G115" s="280"/>
      <c r="H115" s="281"/>
      <c r="I115" s="281"/>
      <c r="J115" s="282"/>
      <c r="K115" s="282"/>
      <c r="L115" s="282"/>
      <c r="M115" s="282"/>
      <c r="N115" s="281"/>
      <c r="O115" s="281"/>
      <c r="P115" s="281"/>
      <c r="Q115" s="281"/>
      <c r="R115" s="282"/>
      <c r="S115" s="281"/>
      <c r="T115" s="281"/>
      <c r="U115" s="248"/>
      <c r="V115" s="248"/>
      <c r="W115" s="285"/>
      <c r="X115" s="287"/>
      <c r="Y115" s="287"/>
      <c r="Z115" s="250"/>
      <c r="AA115" s="250"/>
      <c r="AB115" s="263"/>
      <c r="AC115" s="263"/>
      <c r="AD115" s="263"/>
      <c r="AE115" s="266"/>
      <c r="AF115" s="255"/>
      <c r="AG115" s="263"/>
      <c r="AH115" s="263"/>
      <c r="AI115" s="263"/>
    </row>
    <row r="116" spans="1:35" s="3" customFormat="1" ht="15" customHeight="1">
      <c r="A116" s="279"/>
      <c r="B116" s="279"/>
      <c r="C116" s="261"/>
      <c r="D116" s="279"/>
      <c r="E116" s="279"/>
      <c r="F116" s="279"/>
      <c r="G116" s="280"/>
      <c r="H116" s="281"/>
      <c r="I116" s="281"/>
      <c r="J116" s="282"/>
      <c r="K116" s="282"/>
      <c r="L116" s="282"/>
      <c r="M116" s="282"/>
      <c r="N116" s="281"/>
      <c r="O116" s="281"/>
      <c r="P116" s="281"/>
      <c r="Q116" s="281"/>
      <c r="R116" s="282"/>
      <c r="S116" s="281"/>
      <c r="T116" s="281"/>
      <c r="U116" s="248"/>
      <c r="V116" s="248"/>
      <c r="W116" s="285"/>
      <c r="X116" s="287"/>
      <c r="Y116" s="287"/>
      <c r="Z116" s="250"/>
      <c r="AA116" s="250"/>
      <c r="AB116" s="263"/>
      <c r="AC116" s="263"/>
      <c r="AD116" s="263"/>
      <c r="AE116" s="266"/>
      <c r="AF116" s="255"/>
      <c r="AG116" s="263"/>
      <c r="AH116" s="263"/>
      <c r="AI116" s="263"/>
    </row>
    <row r="117" spans="1:35" s="3" customFormat="1" ht="15" customHeight="1">
      <c r="A117" s="279"/>
      <c r="B117" s="279"/>
      <c r="C117" s="261"/>
      <c r="D117" s="279"/>
      <c r="E117" s="279"/>
      <c r="F117" s="279"/>
      <c r="G117" s="280"/>
      <c r="H117" s="281"/>
      <c r="I117" s="281"/>
      <c r="J117" s="282"/>
      <c r="K117" s="282"/>
      <c r="L117" s="282"/>
      <c r="M117" s="282"/>
      <c r="N117" s="281"/>
      <c r="O117" s="281"/>
      <c r="P117" s="281"/>
      <c r="Q117" s="281"/>
      <c r="R117" s="282"/>
      <c r="S117" s="281"/>
      <c r="T117" s="281"/>
      <c r="U117" s="248"/>
      <c r="V117" s="248"/>
      <c r="W117" s="285"/>
      <c r="X117" s="287"/>
      <c r="Y117" s="287"/>
      <c r="Z117" s="250"/>
      <c r="AA117" s="250"/>
      <c r="AB117" s="263"/>
      <c r="AC117" s="263"/>
      <c r="AD117" s="263"/>
      <c r="AE117" s="266"/>
      <c r="AF117" s="264"/>
      <c r="AG117" s="263"/>
      <c r="AH117" s="263"/>
      <c r="AI117" s="263"/>
    </row>
    <row r="118" spans="1:35" s="3" customFormat="1" ht="15" customHeight="1">
      <c r="A118" s="279"/>
      <c r="B118" s="279"/>
      <c r="C118" s="261"/>
      <c r="D118" s="279"/>
      <c r="E118" s="279"/>
      <c r="F118" s="279"/>
      <c r="G118" s="279"/>
      <c r="H118" s="281"/>
      <c r="I118" s="281"/>
      <c r="J118" s="282"/>
      <c r="K118" s="282"/>
      <c r="L118" s="282"/>
      <c r="M118" s="282"/>
      <c r="N118" s="281"/>
      <c r="O118" s="281"/>
      <c r="P118" s="281"/>
      <c r="Q118" s="281"/>
      <c r="R118" s="282"/>
      <c r="S118" s="281"/>
      <c r="T118" s="281"/>
      <c r="U118" s="284"/>
      <c r="V118" s="284"/>
      <c r="W118" s="285"/>
      <c r="X118" s="287"/>
      <c r="Y118" s="287"/>
      <c r="Z118" s="250"/>
      <c r="AA118" s="250"/>
      <c r="AB118" s="263"/>
      <c r="AC118" s="263"/>
      <c r="AD118" s="263"/>
      <c r="AE118" s="266"/>
      <c r="AF118" s="264"/>
      <c r="AG118" s="263"/>
      <c r="AH118" s="263"/>
      <c r="AI118" s="263"/>
    </row>
    <row r="119" spans="1:35" s="3" customFormat="1" ht="15" customHeight="1">
      <c r="A119" s="279"/>
      <c r="B119" s="279"/>
      <c r="C119" s="261"/>
      <c r="D119" s="279"/>
      <c r="E119" s="279"/>
      <c r="F119" s="279"/>
      <c r="G119" s="279"/>
      <c r="H119" s="281"/>
      <c r="I119" s="283"/>
      <c r="J119" s="282"/>
      <c r="K119" s="282"/>
      <c r="L119" s="282"/>
      <c r="M119" s="282"/>
      <c r="N119" s="281"/>
      <c r="O119" s="281"/>
      <c r="P119" s="281"/>
      <c r="Q119" s="281"/>
      <c r="R119" s="282"/>
      <c r="S119" s="283"/>
      <c r="T119" s="283"/>
      <c r="U119" s="284"/>
      <c r="V119" s="284"/>
      <c r="W119" s="285"/>
      <c r="X119" s="284"/>
      <c r="Y119" s="284"/>
      <c r="Z119" s="250"/>
      <c r="AA119" s="250"/>
      <c r="AB119" s="263"/>
      <c r="AC119" s="263"/>
      <c r="AD119" s="263"/>
      <c r="AE119" s="264"/>
      <c r="AF119" s="264"/>
      <c r="AG119" s="263"/>
      <c r="AH119" s="263"/>
      <c r="AI119" s="263"/>
    </row>
    <row r="120" spans="1:35" s="3" customFormat="1" ht="15" customHeight="1">
      <c r="A120" s="279"/>
      <c r="B120" s="279"/>
      <c r="C120" s="261"/>
      <c r="D120" s="279"/>
      <c r="E120" s="279"/>
      <c r="F120" s="279"/>
      <c r="G120" s="279"/>
      <c r="H120" s="281"/>
      <c r="I120" s="286"/>
      <c r="J120" s="282"/>
      <c r="K120" s="282"/>
      <c r="L120" s="282"/>
      <c r="M120" s="282"/>
      <c r="N120" s="281"/>
      <c r="O120" s="281"/>
      <c r="P120" s="281"/>
      <c r="Q120" s="281"/>
      <c r="R120" s="282"/>
      <c r="S120" s="283"/>
      <c r="T120" s="283"/>
      <c r="U120" s="284"/>
      <c r="V120" s="284"/>
      <c r="W120" s="285"/>
      <c r="X120" s="284"/>
      <c r="Y120" s="284"/>
      <c r="Z120" s="250"/>
      <c r="AA120" s="250"/>
      <c r="AB120" s="263"/>
      <c r="AC120" s="263"/>
      <c r="AD120" s="263"/>
      <c r="AE120" s="264"/>
      <c r="AF120" s="264"/>
      <c r="AG120" s="263"/>
      <c r="AH120" s="263"/>
      <c r="AI120" s="263"/>
    </row>
    <row r="121" spans="1:35" s="3" customFormat="1" ht="15" customHeight="1">
      <c r="A121" s="279"/>
      <c r="B121" s="279"/>
      <c r="C121" s="261"/>
      <c r="D121" s="279"/>
      <c r="E121" s="279"/>
      <c r="F121" s="279"/>
      <c r="G121" s="279"/>
      <c r="H121" s="281"/>
      <c r="I121" s="286"/>
      <c r="J121" s="282"/>
      <c r="K121" s="282"/>
      <c r="L121" s="282"/>
      <c r="M121" s="282"/>
      <c r="N121" s="281"/>
      <c r="O121" s="281"/>
      <c r="P121" s="281"/>
      <c r="Q121" s="281"/>
      <c r="R121" s="282"/>
      <c r="S121" s="283"/>
      <c r="T121" s="283"/>
      <c r="U121" s="284"/>
      <c r="V121" s="284"/>
      <c r="W121" s="285"/>
      <c r="X121" s="284"/>
      <c r="Y121" s="284"/>
      <c r="Z121" s="250"/>
      <c r="AA121" s="250"/>
      <c r="AB121" s="263"/>
      <c r="AC121" s="263"/>
      <c r="AD121" s="263"/>
      <c r="AE121" s="264"/>
      <c r="AF121" s="264"/>
      <c r="AG121" s="263"/>
      <c r="AH121" s="263"/>
      <c r="AI121" s="263"/>
    </row>
    <row r="122" spans="1:35" s="3" customFormat="1" ht="15" customHeight="1">
      <c r="A122" s="302"/>
      <c r="B122" s="279"/>
      <c r="C122" s="261"/>
      <c r="D122" s="279"/>
      <c r="E122" s="279"/>
      <c r="F122" s="279"/>
      <c r="G122" s="279"/>
      <c r="H122" s="281"/>
      <c r="I122" s="286"/>
      <c r="J122" s="282"/>
      <c r="K122" s="282"/>
      <c r="L122" s="282"/>
      <c r="M122" s="282"/>
      <c r="N122" s="281"/>
      <c r="O122" s="281"/>
      <c r="P122" s="281"/>
      <c r="Q122" s="281"/>
      <c r="R122" s="282"/>
      <c r="S122" s="281"/>
      <c r="T122" s="281"/>
      <c r="U122" s="248"/>
      <c r="V122" s="248"/>
      <c r="W122" s="285"/>
      <c r="X122" s="287"/>
      <c r="Y122" s="287"/>
      <c r="Z122" s="250"/>
      <c r="AA122" s="250"/>
      <c r="AB122" s="263"/>
      <c r="AC122" s="263"/>
      <c r="AD122" s="263"/>
      <c r="AE122" s="266"/>
      <c r="AF122" s="264"/>
      <c r="AG122" s="263"/>
      <c r="AH122" s="263"/>
      <c r="AI122" s="263"/>
    </row>
    <row r="123" spans="1:35" s="3" customFormat="1" ht="15" customHeight="1">
      <c r="A123" s="279"/>
      <c r="B123" s="279"/>
      <c r="C123" s="261"/>
      <c r="D123" s="279"/>
      <c r="E123" s="279"/>
      <c r="F123" s="279"/>
      <c r="G123" s="279"/>
      <c r="H123" s="281"/>
      <c r="I123" s="286"/>
      <c r="J123" s="282"/>
      <c r="K123" s="282"/>
      <c r="L123" s="282"/>
      <c r="M123" s="282"/>
      <c r="N123" s="281"/>
      <c r="O123" s="281"/>
      <c r="P123" s="281"/>
      <c r="Q123" s="281"/>
      <c r="R123" s="282"/>
      <c r="S123" s="283"/>
      <c r="T123" s="283"/>
      <c r="U123" s="284"/>
      <c r="V123" s="284"/>
      <c r="W123" s="285"/>
      <c r="X123" s="284"/>
      <c r="Y123" s="284"/>
      <c r="Z123" s="250"/>
      <c r="AA123" s="250"/>
      <c r="AB123" s="263"/>
      <c r="AC123" s="263"/>
      <c r="AD123" s="263"/>
      <c r="AE123" s="264"/>
      <c r="AF123" s="264"/>
      <c r="AG123" s="263"/>
      <c r="AH123" s="263"/>
      <c r="AI123" s="263"/>
    </row>
    <row r="124" spans="1:35" s="3" customFormat="1" ht="15" customHeight="1">
      <c r="A124" s="279"/>
      <c r="B124" s="279"/>
      <c r="C124" s="261"/>
      <c r="D124" s="279"/>
      <c r="E124" s="279"/>
      <c r="F124" s="279"/>
      <c r="G124" s="280"/>
      <c r="H124" s="281"/>
      <c r="I124" s="286"/>
      <c r="J124" s="282"/>
      <c r="K124" s="282"/>
      <c r="L124" s="282"/>
      <c r="M124" s="282"/>
      <c r="N124" s="281"/>
      <c r="O124" s="281"/>
      <c r="P124" s="281"/>
      <c r="Q124" s="281"/>
      <c r="R124" s="282"/>
      <c r="S124" s="283"/>
      <c r="T124" s="283"/>
      <c r="U124" s="284"/>
      <c r="V124" s="284"/>
      <c r="W124" s="285"/>
      <c r="X124" s="284"/>
      <c r="Y124" s="284"/>
      <c r="Z124" s="250"/>
      <c r="AA124" s="250"/>
      <c r="AB124" s="263"/>
      <c r="AC124" s="263"/>
      <c r="AD124" s="263"/>
      <c r="AE124" s="264"/>
      <c r="AF124" s="264"/>
      <c r="AG124" s="263"/>
      <c r="AH124" s="263"/>
      <c r="AI124" s="263"/>
    </row>
    <row r="125" spans="1:35" s="3" customFormat="1" ht="15" customHeight="1">
      <c r="A125" s="279"/>
      <c r="B125" s="279"/>
      <c r="C125" s="261"/>
      <c r="D125" s="279"/>
      <c r="E125" s="279"/>
      <c r="F125" s="279"/>
      <c r="G125" s="279"/>
      <c r="H125" s="281"/>
      <c r="I125" s="286"/>
      <c r="J125" s="289"/>
      <c r="K125" s="289"/>
      <c r="L125" s="289"/>
      <c r="M125" s="289"/>
      <c r="N125" s="283"/>
      <c r="O125" s="283"/>
      <c r="P125" s="283"/>
      <c r="Q125" s="283"/>
      <c r="R125" s="289"/>
      <c r="S125" s="283"/>
      <c r="T125" s="283"/>
      <c r="U125" s="284"/>
      <c r="V125" s="284"/>
      <c r="W125" s="284"/>
      <c r="X125" s="284"/>
      <c r="Y125" s="284"/>
      <c r="Z125" s="250"/>
      <c r="AA125" s="250"/>
      <c r="AB125" s="263"/>
      <c r="AC125" s="263"/>
      <c r="AD125" s="263"/>
      <c r="AE125" s="264"/>
      <c r="AF125" s="264"/>
      <c r="AG125" s="263"/>
      <c r="AH125" s="263"/>
      <c r="AI125" s="263"/>
    </row>
    <row r="126" spans="1:35" s="3" customFormat="1" ht="15" customHeight="1">
      <c r="A126" s="279"/>
      <c r="B126" s="279"/>
      <c r="C126" s="261"/>
      <c r="D126" s="279"/>
      <c r="E126" s="279"/>
      <c r="F126" s="279"/>
      <c r="G126" s="280"/>
      <c r="H126" s="281"/>
      <c r="I126" s="286"/>
      <c r="J126" s="282"/>
      <c r="K126" s="282"/>
      <c r="L126" s="282"/>
      <c r="M126" s="282"/>
      <c r="N126" s="281"/>
      <c r="O126" s="281"/>
      <c r="P126" s="281"/>
      <c r="Q126" s="281"/>
      <c r="R126" s="282"/>
      <c r="S126" s="283"/>
      <c r="T126" s="283"/>
      <c r="U126" s="284"/>
      <c r="V126" s="284"/>
      <c r="W126" s="285"/>
      <c r="X126" s="284"/>
      <c r="Y126" s="284"/>
      <c r="Z126" s="250"/>
      <c r="AA126" s="250"/>
      <c r="AB126" s="263"/>
      <c r="AC126" s="263"/>
      <c r="AD126" s="263"/>
      <c r="AE126" s="264"/>
      <c r="AF126" s="264"/>
      <c r="AG126" s="263"/>
      <c r="AH126" s="263"/>
      <c r="AI126" s="263"/>
    </row>
    <row r="127" spans="1:35" s="3" customFormat="1" ht="15" customHeight="1">
      <c r="A127" s="279"/>
      <c r="B127" s="279"/>
      <c r="C127" s="261"/>
      <c r="D127" s="279"/>
      <c r="E127" s="279"/>
      <c r="F127" s="279"/>
      <c r="G127" s="279"/>
      <c r="H127" s="281"/>
      <c r="I127" s="286"/>
      <c r="J127" s="282"/>
      <c r="K127" s="282"/>
      <c r="L127" s="282"/>
      <c r="M127" s="282"/>
      <c r="N127" s="281"/>
      <c r="O127" s="281"/>
      <c r="P127" s="281"/>
      <c r="Q127" s="281"/>
      <c r="R127" s="282"/>
      <c r="S127" s="283"/>
      <c r="T127" s="283"/>
      <c r="U127" s="284"/>
      <c r="V127" s="284"/>
      <c r="W127" s="285"/>
      <c r="X127" s="284"/>
      <c r="Y127" s="284"/>
      <c r="Z127" s="250"/>
      <c r="AA127" s="250"/>
      <c r="AB127" s="263"/>
      <c r="AC127" s="263"/>
      <c r="AD127" s="263"/>
      <c r="AE127" s="264"/>
      <c r="AF127" s="264"/>
      <c r="AG127" s="263"/>
      <c r="AH127" s="263"/>
      <c r="AI127" s="263"/>
    </row>
    <row r="128" spans="1:35" s="3" customFormat="1" ht="15" customHeight="1">
      <c r="A128" s="279"/>
      <c r="B128" s="279"/>
      <c r="C128" s="261"/>
      <c r="D128" s="279"/>
      <c r="E128" s="279"/>
      <c r="F128" s="279"/>
      <c r="G128" s="280"/>
      <c r="H128" s="281"/>
      <c r="I128" s="286"/>
      <c r="J128" s="282"/>
      <c r="K128" s="282"/>
      <c r="L128" s="282"/>
      <c r="M128" s="282"/>
      <c r="N128" s="281"/>
      <c r="O128" s="281"/>
      <c r="P128" s="281"/>
      <c r="Q128" s="281"/>
      <c r="R128" s="282"/>
      <c r="S128" s="283"/>
      <c r="T128" s="283"/>
      <c r="U128" s="284"/>
      <c r="V128" s="284"/>
      <c r="W128" s="285"/>
      <c r="X128" s="284"/>
      <c r="Y128" s="284"/>
      <c r="Z128" s="250"/>
      <c r="AA128" s="250"/>
      <c r="AB128" s="263"/>
      <c r="AC128" s="263"/>
      <c r="AD128" s="263"/>
      <c r="AE128" s="264"/>
      <c r="AF128" s="264"/>
      <c r="AG128" s="263"/>
      <c r="AH128" s="263"/>
      <c r="AI128" s="263"/>
    </row>
    <row r="129" spans="1:38" s="3" customFormat="1" ht="15" customHeight="1">
      <c r="A129" s="279"/>
      <c r="B129" s="279"/>
      <c r="C129" s="261"/>
      <c r="D129" s="279"/>
      <c r="E129" s="279"/>
      <c r="F129" s="279"/>
      <c r="G129" s="279"/>
      <c r="H129" s="281"/>
      <c r="I129" s="286"/>
      <c r="J129" s="282"/>
      <c r="K129" s="282"/>
      <c r="L129" s="282"/>
      <c r="M129" s="282"/>
      <c r="N129" s="281"/>
      <c r="O129" s="281"/>
      <c r="P129" s="281"/>
      <c r="Q129" s="281"/>
      <c r="R129" s="282"/>
      <c r="S129" s="283"/>
      <c r="T129" s="283"/>
      <c r="U129" s="284"/>
      <c r="V129" s="284"/>
      <c r="W129" s="285"/>
      <c r="X129" s="284"/>
      <c r="Y129" s="284"/>
      <c r="Z129" s="250"/>
      <c r="AA129" s="250"/>
      <c r="AB129" s="263"/>
      <c r="AC129" s="263"/>
      <c r="AD129" s="263"/>
      <c r="AE129" s="264"/>
      <c r="AF129" s="264"/>
      <c r="AG129" s="263"/>
      <c r="AH129" s="263"/>
      <c r="AI129" s="263"/>
    </row>
    <row r="130" spans="1:38" s="3" customFormat="1" ht="15" customHeight="1">
      <c r="A130" s="279"/>
      <c r="B130" s="279"/>
      <c r="C130" s="261"/>
      <c r="D130" s="279"/>
      <c r="E130" s="279"/>
      <c r="F130" s="279"/>
      <c r="G130" s="279"/>
      <c r="H130" s="281"/>
      <c r="I130" s="283"/>
      <c r="J130" s="289"/>
      <c r="K130" s="289"/>
      <c r="L130" s="289"/>
      <c r="M130" s="289"/>
      <c r="N130" s="283"/>
      <c r="O130" s="283"/>
      <c r="P130" s="283"/>
      <c r="Q130" s="283"/>
      <c r="R130" s="289"/>
      <c r="S130" s="283"/>
      <c r="T130" s="283"/>
      <c r="U130" s="284"/>
      <c r="V130" s="284"/>
      <c r="W130" s="284"/>
      <c r="X130" s="284"/>
      <c r="Y130" s="284"/>
      <c r="Z130" s="250"/>
      <c r="AA130" s="250"/>
      <c r="AB130" s="263"/>
      <c r="AC130" s="263"/>
      <c r="AD130" s="263"/>
      <c r="AE130" s="264"/>
      <c r="AF130" s="264"/>
      <c r="AG130" s="263"/>
      <c r="AH130" s="263"/>
      <c r="AI130" s="263"/>
    </row>
    <row r="131" spans="1:38" s="3" customFormat="1" ht="15" customHeight="1">
      <c r="A131" s="279"/>
      <c r="B131" s="279"/>
      <c r="C131" s="261"/>
      <c r="D131" s="279"/>
      <c r="E131" s="279"/>
      <c r="F131" s="279"/>
      <c r="G131" s="280"/>
      <c r="H131" s="281"/>
      <c r="I131" s="281"/>
      <c r="J131" s="282"/>
      <c r="K131" s="282"/>
      <c r="L131" s="282"/>
      <c r="M131" s="282"/>
      <c r="N131" s="281"/>
      <c r="O131" s="281"/>
      <c r="P131" s="281"/>
      <c r="Q131" s="281"/>
      <c r="R131" s="282"/>
      <c r="S131" s="283"/>
      <c r="T131" s="283"/>
      <c r="U131" s="284"/>
      <c r="V131" s="284"/>
      <c r="W131" s="284"/>
      <c r="X131" s="284"/>
      <c r="Y131" s="284"/>
      <c r="Z131" s="250"/>
      <c r="AA131" s="250"/>
      <c r="AB131" s="263"/>
      <c r="AC131" s="263"/>
      <c r="AD131" s="263"/>
      <c r="AE131" s="264"/>
      <c r="AF131" s="264"/>
      <c r="AG131" s="263"/>
      <c r="AH131" s="263"/>
      <c r="AI131" s="263"/>
    </row>
    <row r="132" spans="1:38" s="3" customFormat="1" ht="15" customHeight="1">
      <c r="A132" s="279"/>
      <c r="B132" s="279"/>
      <c r="C132" s="261"/>
      <c r="D132" s="279"/>
      <c r="E132" s="279"/>
      <c r="F132" s="279"/>
      <c r="G132" s="279"/>
      <c r="H132" s="281"/>
      <c r="I132" s="286"/>
      <c r="J132" s="289"/>
      <c r="K132" s="289"/>
      <c r="L132" s="289"/>
      <c r="M132" s="289"/>
      <c r="N132" s="283"/>
      <c r="O132" s="283"/>
      <c r="P132" s="283"/>
      <c r="Q132" s="283"/>
      <c r="R132" s="289"/>
      <c r="S132" s="283"/>
      <c r="T132" s="283"/>
      <c r="U132" s="284"/>
      <c r="V132" s="284"/>
      <c r="W132" s="285"/>
      <c r="X132" s="284"/>
      <c r="Y132" s="284"/>
      <c r="Z132" s="250"/>
      <c r="AA132" s="250"/>
      <c r="AB132" s="263"/>
      <c r="AC132" s="263"/>
      <c r="AD132" s="263"/>
      <c r="AE132" s="264"/>
      <c r="AF132" s="264"/>
      <c r="AG132" s="263"/>
      <c r="AH132" s="263"/>
      <c r="AI132" s="263"/>
    </row>
    <row r="133" spans="1:38" s="3" customFormat="1" ht="15" customHeight="1">
      <c r="A133" s="279"/>
      <c r="B133" s="279"/>
      <c r="C133" s="261"/>
      <c r="D133" s="279"/>
      <c r="E133" s="279"/>
      <c r="F133" s="279"/>
      <c r="G133" s="279"/>
      <c r="H133" s="281"/>
      <c r="I133" s="286"/>
      <c r="J133" s="282"/>
      <c r="K133" s="282"/>
      <c r="L133" s="282"/>
      <c r="M133" s="282"/>
      <c r="N133" s="281"/>
      <c r="O133" s="281"/>
      <c r="P133" s="281"/>
      <c r="Q133" s="281"/>
      <c r="R133" s="282"/>
      <c r="S133" s="283"/>
      <c r="T133" s="283"/>
      <c r="U133" s="284"/>
      <c r="V133" s="284"/>
      <c r="W133" s="285"/>
      <c r="X133" s="284"/>
      <c r="Y133" s="284"/>
      <c r="Z133" s="250"/>
      <c r="AA133" s="250"/>
      <c r="AB133" s="263"/>
      <c r="AC133" s="263"/>
      <c r="AD133" s="263"/>
      <c r="AE133" s="264"/>
      <c r="AF133" s="264"/>
      <c r="AG133" s="263"/>
      <c r="AH133" s="263"/>
      <c r="AI133" s="263"/>
    </row>
    <row r="134" spans="1:38" s="3" customFormat="1" ht="15" customHeight="1">
      <c r="A134" s="279"/>
      <c r="B134" s="279"/>
      <c r="C134" s="263"/>
      <c r="D134" s="279"/>
      <c r="E134" s="279"/>
      <c r="F134" s="279"/>
      <c r="G134" s="279"/>
      <c r="H134" s="281"/>
      <c r="I134" s="286"/>
      <c r="J134" s="289"/>
      <c r="K134" s="289"/>
      <c r="L134" s="289"/>
      <c r="M134" s="289"/>
      <c r="N134" s="283"/>
      <c r="O134" s="283"/>
      <c r="P134" s="283"/>
      <c r="Q134" s="283"/>
      <c r="R134" s="319"/>
      <c r="S134" s="283"/>
      <c r="T134" s="283"/>
      <c r="U134" s="284"/>
      <c r="V134" s="284"/>
      <c r="W134" s="285"/>
      <c r="X134" s="284"/>
      <c r="Y134" s="284"/>
      <c r="Z134" s="250"/>
      <c r="AA134" s="250"/>
      <c r="AB134" s="263"/>
      <c r="AC134" s="263"/>
      <c r="AD134" s="263"/>
      <c r="AE134" s="264"/>
      <c r="AF134" s="264"/>
      <c r="AG134" s="263"/>
      <c r="AH134" s="263"/>
      <c r="AI134" s="263"/>
    </row>
    <row r="135" spans="1:38" s="3" customFormat="1" ht="15" customHeight="1">
      <c r="A135" s="279"/>
      <c r="B135" s="279"/>
      <c r="C135" s="261"/>
      <c r="D135" s="279"/>
      <c r="E135" s="279"/>
      <c r="F135" s="279"/>
      <c r="G135" s="279"/>
      <c r="H135" s="281"/>
      <c r="I135" s="286"/>
      <c r="J135" s="289"/>
      <c r="K135" s="289"/>
      <c r="L135" s="289"/>
      <c r="M135" s="289"/>
      <c r="N135" s="283"/>
      <c r="O135" s="283"/>
      <c r="P135" s="283"/>
      <c r="Q135" s="283"/>
      <c r="R135" s="319"/>
      <c r="S135" s="283"/>
      <c r="T135" s="283"/>
      <c r="U135" s="284"/>
      <c r="V135" s="284"/>
      <c r="W135" s="285"/>
      <c r="X135" s="318"/>
      <c r="Y135" s="318"/>
      <c r="Z135" s="250"/>
      <c r="AA135" s="250"/>
      <c r="AB135" s="263"/>
      <c r="AC135" s="263"/>
      <c r="AD135" s="263"/>
      <c r="AE135" s="264"/>
      <c r="AF135" s="264"/>
      <c r="AG135" s="263"/>
      <c r="AH135" s="263"/>
      <c r="AI135" s="263"/>
    </row>
    <row r="136" spans="1:38" s="3" customFormat="1" ht="15" customHeight="1">
      <c r="A136" s="279"/>
      <c r="B136" s="279"/>
      <c r="C136" s="261"/>
      <c r="D136" s="279"/>
      <c r="E136" s="279"/>
      <c r="F136" s="279"/>
      <c r="G136" s="279"/>
      <c r="H136" s="281"/>
      <c r="I136" s="286"/>
      <c r="J136" s="282"/>
      <c r="K136" s="282"/>
      <c r="L136" s="282"/>
      <c r="M136" s="282"/>
      <c r="N136" s="281"/>
      <c r="O136" s="281"/>
      <c r="P136" s="281"/>
      <c r="Q136" s="281"/>
      <c r="R136" s="282"/>
      <c r="S136" s="283"/>
      <c r="T136" s="283"/>
      <c r="U136" s="284"/>
      <c r="V136" s="284"/>
      <c r="W136" s="285"/>
      <c r="X136" s="284"/>
      <c r="Y136" s="284"/>
      <c r="Z136" s="250"/>
      <c r="AA136" s="250"/>
      <c r="AB136" s="263"/>
      <c r="AC136" s="263"/>
      <c r="AD136" s="263"/>
      <c r="AE136" s="264"/>
      <c r="AF136" s="264"/>
      <c r="AG136" s="263"/>
      <c r="AH136" s="263"/>
      <c r="AI136" s="263"/>
    </row>
    <row r="137" spans="1:38" s="8" customFormat="1" ht="15" customHeight="1">
      <c r="A137" s="279"/>
      <c r="B137" s="280"/>
      <c r="C137" s="261"/>
      <c r="D137" s="280"/>
      <c r="E137" s="280"/>
      <c r="F137" s="280"/>
      <c r="G137" s="280"/>
      <c r="H137" s="320"/>
      <c r="I137" s="286"/>
      <c r="J137" s="321"/>
      <c r="K137" s="321"/>
      <c r="L137" s="321"/>
      <c r="M137" s="321"/>
      <c r="N137" s="320"/>
      <c r="O137" s="320"/>
      <c r="P137" s="320"/>
      <c r="Q137" s="320"/>
      <c r="R137" s="321"/>
      <c r="S137" s="283"/>
      <c r="T137" s="283"/>
      <c r="U137" s="284"/>
      <c r="V137" s="284"/>
      <c r="W137" s="285"/>
      <c r="X137" s="284"/>
      <c r="Y137" s="284"/>
      <c r="Z137" s="250"/>
      <c r="AA137" s="271"/>
      <c r="AB137" s="261"/>
      <c r="AC137" s="261"/>
      <c r="AD137" s="261"/>
      <c r="AE137" s="264"/>
      <c r="AF137" s="264"/>
      <c r="AG137" s="261"/>
      <c r="AH137" s="261"/>
      <c r="AI137" s="261"/>
      <c r="AJ137" s="215"/>
      <c r="AK137" s="215"/>
      <c r="AL137" s="215"/>
    </row>
    <row r="138" spans="1:38" s="3" customFormat="1" ht="15" customHeight="1">
      <c r="A138" s="279"/>
      <c r="B138" s="280"/>
      <c r="C138" s="261"/>
      <c r="D138" s="279"/>
      <c r="E138" s="279"/>
      <c r="F138" s="279"/>
      <c r="G138" s="280"/>
      <c r="H138" s="281"/>
      <c r="I138" s="286"/>
      <c r="J138" s="289"/>
      <c r="K138" s="289"/>
      <c r="L138" s="289"/>
      <c r="M138" s="289"/>
      <c r="N138" s="283"/>
      <c r="O138" s="283"/>
      <c r="P138" s="283"/>
      <c r="Q138" s="283"/>
      <c r="R138" s="289"/>
      <c r="S138" s="283"/>
      <c r="T138" s="283"/>
      <c r="U138" s="284"/>
      <c r="V138" s="284"/>
      <c r="W138" s="285"/>
      <c r="X138" s="284"/>
      <c r="Y138" s="284"/>
      <c r="Z138" s="250"/>
      <c r="AA138" s="250"/>
      <c r="AB138" s="263"/>
      <c r="AC138" s="263"/>
      <c r="AD138" s="263"/>
      <c r="AE138" s="264"/>
      <c r="AF138" s="264"/>
      <c r="AG138" s="263"/>
      <c r="AH138" s="263"/>
      <c r="AI138" s="263"/>
    </row>
    <row r="139" spans="1:38" s="3" customFormat="1" ht="15" customHeight="1">
      <c r="A139" s="279"/>
      <c r="B139" s="279"/>
      <c r="C139" s="261"/>
      <c r="D139" s="279"/>
      <c r="E139" s="279"/>
      <c r="F139" s="279"/>
      <c r="G139" s="279"/>
      <c r="H139" s="281"/>
      <c r="I139" s="286"/>
      <c r="J139" s="282"/>
      <c r="K139" s="282"/>
      <c r="L139" s="282"/>
      <c r="M139" s="282"/>
      <c r="N139" s="281"/>
      <c r="O139" s="281"/>
      <c r="P139" s="281"/>
      <c r="Q139" s="281"/>
      <c r="R139" s="282"/>
      <c r="S139" s="283"/>
      <c r="T139" s="283"/>
      <c r="U139" s="284"/>
      <c r="V139" s="284"/>
      <c r="W139" s="285"/>
      <c r="X139" s="284"/>
      <c r="Y139" s="284"/>
      <c r="Z139" s="250"/>
      <c r="AA139" s="250"/>
      <c r="AB139" s="263"/>
      <c r="AC139" s="263"/>
      <c r="AD139" s="263"/>
      <c r="AE139" s="264"/>
      <c r="AF139" s="264"/>
      <c r="AG139" s="263"/>
      <c r="AH139" s="263"/>
      <c r="AI139" s="263"/>
    </row>
    <row r="140" spans="1:38" s="3" customFormat="1" ht="15" customHeight="1">
      <c r="A140" s="313"/>
      <c r="B140" s="279"/>
      <c r="C140" s="261"/>
      <c r="D140" s="279"/>
      <c r="E140" s="279"/>
      <c r="F140" s="279"/>
      <c r="G140" s="322"/>
      <c r="H140" s="281"/>
      <c r="I140" s="286"/>
      <c r="J140" s="282"/>
      <c r="K140" s="282"/>
      <c r="L140" s="282"/>
      <c r="M140" s="282"/>
      <c r="N140" s="281"/>
      <c r="O140" s="281"/>
      <c r="P140" s="281"/>
      <c r="Q140" s="281"/>
      <c r="R140" s="282"/>
      <c r="S140" s="283"/>
      <c r="T140" s="283"/>
      <c r="U140" s="284"/>
      <c r="V140" s="284"/>
      <c r="W140" s="285"/>
      <c r="X140" s="284"/>
      <c r="Y140" s="284"/>
      <c r="Z140" s="250"/>
      <c r="AA140" s="250"/>
      <c r="AB140" s="263"/>
      <c r="AC140" s="263"/>
      <c r="AD140" s="263"/>
      <c r="AE140" s="264"/>
      <c r="AF140" s="264"/>
      <c r="AG140" s="263"/>
      <c r="AH140" s="263"/>
      <c r="AI140" s="263"/>
    </row>
    <row r="141" spans="1:38" s="3" customFormat="1" ht="15" customHeight="1">
      <c r="A141" s="302"/>
      <c r="B141" s="303"/>
      <c r="C141" s="261"/>
      <c r="D141" s="279"/>
      <c r="E141" s="279"/>
      <c r="F141" s="279"/>
      <c r="G141" s="279"/>
      <c r="H141" s="281"/>
      <c r="I141" s="286"/>
      <c r="J141" s="282"/>
      <c r="K141" s="282"/>
      <c r="L141" s="282"/>
      <c r="M141" s="282"/>
      <c r="N141" s="281"/>
      <c r="O141" s="281"/>
      <c r="P141" s="281"/>
      <c r="Q141" s="281"/>
      <c r="R141" s="282"/>
      <c r="S141" s="283"/>
      <c r="T141" s="283"/>
      <c r="U141" s="284"/>
      <c r="V141" s="284"/>
      <c r="W141" s="285"/>
      <c r="X141" s="284"/>
      <c r="Y141" s="284"/>
      <c r="Z141" s="250"/>
      <c r="AA141" s="250"/>
      <c r="AB141" s="263"/>
      <c r="AC141" s="263"/>
      <c r="AD141" s="263"/>
      <c r="AE141" s="264"/>
      <c r="AF141" s="264"/>
      <c r="AG141" s="263"/>
      <c r="AH141" s="263"/>
      <c r="AI141" s="263"/>
    </row>
    <row r="142" spans="1:38" s="3" customFormat="1" ht="15" customHeight="1">
      <c r="A142" s="302"/>
      <c r="B142" s="279"/>
      <c r="C142" s="261"/>
      <c r="D142" s="279"/>
      <c r="E142" s="279"/>
      <c r="F142" s="279"/>
      <c r="G142" s="280"/>
      <c r="H142" s="281"/>
      <c r="I142" s="286"/>
      <c r="J142" s="282"/>
      <c r="K142" s="282"/>
      <c r="L142" s="282"/>
      <c r="M142" s="282"/>
      <c r="N142" s="281"/>
      <c r="O142" s="281"/>
      <c r="P142" s="281"/>
      <c r="Q142" s="281"/>
      <c r="R142" s="282"/>
      <c r="S142" s="281"/>
      <c r="T142" s="281"/>
      <c r="U142" s="248"/>
      <c r="V142" s="248"/>
      <c r="W142" s="285"/>
      <c r="X142" s="287"/>
      <c r="Y142" s="287"/>
      <c r="Z142" s="250"/>
      <c r="AA142" s="250"/>
      <c r="AB142" s="263"/>
      <c r="AC142" s="263"/>
      <c r="AD142" s="263"/>
      <c r="AE142" s="266"/>
      <c r="AF142" s="264"/>
      <c r="AG142" s="263"/>
      <c r="AH142" s="263"/>
      <c r="AI142" s="263"/>
    </row>
    <row r="143" spans="1:38" s="3" customFormat="1" ht="15" customHeight="1">
      <c r="A143" s="302"/>
      <c r="B143" s="279"/>
      <c r="C143" s="261"/>
      <c r="D143" s="279"/>
      <c r="E143" s="279"/>
      <c r="F143" s="279"/>
      <c r="G143" s="280"/>
      <c r="H143" s="281"/>
      <c r="I143" s="286"/>
      <c r="J143" s="282"/>
      <c r="K143" s="282"/>
      <c r="L143" s="282"/>
      <c r="M143" s="282"/>
      <c r="N143" s="281"/>
      <c r="O143" s="281"/>
      <c r="P143" s="281"/>
      <c r="Q143" s="281"/>
      <c r="R143" s="282"/>
      <c r="S143" s="281"/>
      <c r="T143" s="281"/>
      <c r="U143" s="248"/>
      <c r="V143" s="248"/>
      <c r="W143" s="285"/>
      <c r="X143" s="266"/>
      <c r="Y143" s="287"/>
      <c r="Z143" s="250"/>
      <c r="AA143" s="250"/>
      <c r="AB143" s="263"/>
      <c r="AC143" s="263"/>
      <c r="AD143" s="263"/>
      <c r="AE143" s="266"/>
      <c r="AF143" s="264"/>
      <c r="AG143" s="263"/>
      <c r="AH143" s="263"/>
      <c r="AI143" s="263"/>
    </row>
    <row r="144" spans="1:38" s="3" customFormat="1" ht="15" customHeight="1">
      <c r="A144" s="302"/>
      <c r="B144" s="279"/>
      <c r="C144" s="261"/>
      <c r="D144" s="279"/>
      <c r="E144" s="279"/>
      <c r="F144" s="279"/>
      <c r="G144" s="280"/>
      <c r="H144" s="281"/>
      <c r="I144" s="286"/>
      <c r="J144" s="282"/>
      <c r="K144" s="282"/>
      <c r="L144" s="282"/>
      <c r="M144" s="282"/>
      <c r="N144" s="281"/>
      <c r="O144" s="281"/>
      <c r="P144" s="281"/>
      <c r="Q144" s="281"/>
      <c r="R144" s="282"/>
      <c r="S144" s="281"/>
      <c r="T144" s="281"/>
      <c r="U144" s="248"/>
      <c r="V144" s="248"/>
      <c r="W144" s="285"/>
      <c r="X144" s="287"/>
      <c r="Y144" s="287"/>
      <c r="Z144" s="250"/>
      <c r="AA144" s="250"/>
      <c r="AB144" s="263"/>
      <c r="AC144" s="263"/>
      <c r="AD144" s="263"/>
      <c r="AE144" s="266"/>
      <c r="AF144" s="264"/>
      <c r="AG144" s="263"/>
      <c r="AH144" s="263"/>
      <c r="AI144" s="263"/>
    </row>
    <row r="145" spans="1:35" s="3" customFormat="1" ht="15" customHeight="1">
      <c r="A145" s="302"/>
      <c r="B145" s="279"/>
      <c r="C145" s="261"/>
      <c r="D145" s="279"/>
      <c r="E145" s="279"/>
      <c r="F145" s="279"/>
      <c r="G145" s="279"/>
      <c r="H145" s="281"/>
      <c r="I145" s="286"/>
      <c r="J145" s="282"/>
      <c r="K145" s="282"/>
      <c r="L145" s="282"/>
      <c r="M145" s="282"/>
      <c r="N145" s="281"/>
      <c r="O145" s="281"/>
      <c r="P145" s="281"/>
      <c r="Q145" s="281"/>
      <c r="R145" s="282"/>
      <c r="S145" s="281"/>
      <c r="T145" s="281"/>
      <c r="U145" s="248"/>
      <c r="V145" s="248"/>
      <c r="W145" s="285"/>
      <c r="X145" s="287"/>
      <c r="Y145" s="287"/>
      <c r="Z145" s="250"/>
      <c r="AA145" s="250"/>
      <c r="AB145" s="263"/>
      <c r="AC145" s="263"/>
      <c r="AD145" s="263"/>
      <c r="AE145" s="266"/>
      <c r="AF145" s="264"/>
      <c r="AG145" s="263"/>
      <c r="AH145" s="263"/>
      <c r="AI145" s="263"/>
    </row>
    <row r="146" spans="1:35" s="3" customFormat="1" ht="15" customHeight="1">
      <c r="A146" s="302"/>
      <c r="B146" s="279"/>
      <c r="C146" s="261"/>
      <c r="D146" s="279"/>
      <c r="E146" s="279"/>
      <c r="F146" s="279"/>
      <c r="G146" s="279"/>
      <c r="H146" s="281"/>
      <c r="I146" s="286"/>
      <c r="J146" s="282"/>
      <c r="K146" s="282"/>
      <c r="L146" s="282"/>
      <c r="M146" s="282"/>
      <c r="N146" s="281"/>
      <c r="O146" s="281"/>
      <c r="P146" s="281"/>
      <c r="Q146" s="281"/>
      <c r="R146" s="282"/>
      <c r="S146" s="281"/>
      <c r="T146" s="281"/>
      <c r="U146" s="248"/>
      <c r="V146" s="248"/>
      <c r="W146" s="285"/>
      <c r="X146" s="343"/>
      <c r="Y146" s="287"/>
      <c r="Z146" s="290"/>
      <c r="AA146" s="250"/>
      <c r="AB146" s="263"/>
      <c r="AC146" s="263"/>
      <c r="AD146" s="263"/>
      <c r="AE146" s="343"/>
      <c r="AF146" s="349"/>
      <c r="AG146" s="263"/>
      <c r="AH146" s="263"/>
      <c r="AI146" s="263"/>
    </row>
    <row r="147" spans="1:35" s="3" customFormat="1" ht="15" customHeight="1">
      <c r="A147" s="302"/>
      <c r="B147" s="279"/>
      <c r="C147" s="261"/>
      <c r="D147" s="279"/>
      <c r="E147" s="279"/>
      <c r="F147" s="279"/>
      <c r="G147" s="279"/>
      <c r="H147" s="281"/>
      <c r="I147" s="286"/>
      <c r="J147" s="282"/>
      <c r="K147" s="282"/>
      <c r="L147" s="282"/>
      <c r="M147" s="282"/>
      <c r="N147" s="281"/>
      <c r="O147" s="281"/>
      <c r="P147" s="281"/>
      <c r="Q147" s="281"/>
      <c r="R147" s="282"/>
      <c r="S147" s="281"/>
      <c r="T147" s="281"/>
      <c r="U147" s="248"/>
      <c r="V147" s="248"/>
      <c r="W147" s="285"/>
      <c r="X147" s="343"/>
      <c r="Y147" s="287"/>
      <c r="Z147" s="290"/>
      <c r="AA147" s="250"/>
      <c r="AB147" s="263"/>
      <c r="AC147" s="263"/>
      <c r="AD147" s="263"/>
      <c r="AE147" s="343"/>
      <c r="AF147" s="349"/>
      <c r="AG147" s="263"/>
      <c r="AH147" s="263"/>
      <c r="AI147" s="263"/>
    </row>
    <row r="148" spans="1:35" s="3" customFormat="1" ht="15" customHeight="1">
      <c r="A148" s="279"/>
      <c r="B148" s="279"/>
      <c r="C148" s="261"/>
      <c r="D148" s="279"/>
      <c r="E148" s="279"/>
      <c r="F148" s="279"/>
      <c r="G148" s="279"/>
      <c r="H148" s="281"/>
      <c r="I148" s="286"/>
      <c r="J148" s="282"/>
      <c r="K148" s="282"/>
      <c r="L148" s="282"/>
      <c r="M148" s="282"/>
      <c r="N148" s="281"/>
      <c r="O148" s="281"/>
      <c r="P148" s="281"/>
      <c r="Q148" s="281"/>
      <c r="R148" s="282"/>
      <c r="S148" s="281"/>
      <c r="T148" s="281"/>
      <c r="U148" s="248"/>
      <c r="V148" s="248"/>
      <c r="W148" s="285"/>
      <c r="X148" s="287"/>
      <c r="Y148" s="287"/>
      <c r="Z148" s="250"/>
      <c r="AA148" s="250"/>
      <c r="AB148" s="263"/>
      <c r="AC148" s="263"/>
      <c r="AD148" s="263"/>
      <c r="AE148" s="266"/>
      <c r="AF148" s="264"/>
      <c r="AG148" s="263"/>
      <c r="AH148" s="263"/>
      <c r="AI148" s="263"/>
    </row>
    <row r="149" spans="1:35" s="3" customFormat="1" ht="15" customHeight="1">
      <c r="A149" s="279"/>
      <c r="B149" s="279"/>
      <c r="C149" s="261"/>
      <c r="D149" s="279"/>
      <c r="E149" s="279"/>
      <c r="F149" s="279"/>
      <c r="G149" s="279"/>
      <c r="H149" s="281"/>
      <c r="I149" s="286"/>
      <c r="J149" s="282"/>
      <c r="K149" s="282"/>
      <c r="L149" s="282"/>
      <c r="M149" s="282"/>
      <c r="N149" s="281"/>
      <c r="O149" s="281"/>
      <c r="P149" s="281"/>
      <c r="Q149" s="281"/>
      <c r="R149" s="282"/>
      <c r="S149" s="283"/>
      <c r="T149" s="283"/>
      <c r="U149" s="284"/>
      <c r="V149" s="284"/>
      <c r="W149" s="285"/>
      <c r="X149" s="284"/>
      <c r="Y149" s="284"/>
      <c r="Z149" s="250"/>
      <c r="AA149" s="250"/>
      <c r="AB149" s="263"/>
      <c r="AC149" s="263"/>
      <c r="AD149" s="263"/>
      <c r="AE149" s="264"/>
      <c r="AF149" s="264"/>
      <c r="AG149" s="263"/>
      <c r="AH149" s="263"/>
      <c r="AI149" s="263"/>
    </row>
    <row r="150" spans="1:35" s="3" customFormat="1" ht="15" customHeight="1">
      <c r="A150" s="279"/>
      <c r="B150" s="279"/>
      <c r="C150" s="261"/>
      <c r="D150" s="279"/>
      <c r="E150" s="279"/>
      <c r="F150" s="279"/>
      <c r="G150" s="280"/>
      <c r="H150" s="281"/>
      <c r="I150" s="286"/>
      <c r="J150" s="282"/>
      <c r="K150" s="282"/>
      <c r="L150" s="282"/>
      <c r="M150" s="282"/>
      <c r="N150" s="281"/>
      <c r="O150" s="281"/>
      <c r="P150" s="281"/>
      <c r="Q150" s="281"/>
      <c r="R150" s="282"/>
      <c r="S150" s="281"/>
      <c r="T150" s="281"/>
      <c r="U150" s="248"/>
      <c r="V150" s="248"/>
      <c r="W150" s="285"/>
      <c r="X150" s="287"/>
      <c r="Y150" s="287"/>
      <c r="Z150" s="250"/>
      <c r="AA150" s="250"/>
      <c r="AB150" s="263"/>
      <c r="AC150" s="263"/>
      <c r="AD150" s="263"/>
      <c r="AE150" s="266"/>
      <c r="AF150" s="264"/>
      <c r="AG150" s="263"/>
      <c r="AH150" s="263"/>
      <c r="AI150" s="263"/>
    </row>
    <row r="151" spans="1:35" s="3" customFormat="1" ht="15" customHeight="1">
      <c r="A151" s="279"/>
      <c r="B151" s="279"/>
      <c r="C151" s="261"/>
      <c r="D151" s="279"/>
      <c r="E151" s="279"/>
      <c r="F151" s="279"/>
      <c r="G151" s="280"/>
      <c r="H151" s="281"/>
      <c r="I151" s="286"/>
      <c r="J151" s="282"/>
      <c r="K151" s="282"/>
      <c r="L151" s="282"/>
      <c r="M151" s="282"/>
      <c r="N151" s="281"/>
      <c r="O151" s="281"/>
      <c r="P151" s="281"/>
      <c r="Q151" s="281"/>
      <c r="R151" s="282"/>
      <c r="S151" s="283"/>
      <c r="T151" s="283"/>
      <c r="U151" s="284"/>
      <c r="V151" s="284"/>
      <c r="W151" s="285"/>
      <c r="X151" s="284"/>
      <c r="Y151" s="284"/>
      <c r="Z151" s="250"/>
      <c r="AA151" s="250"/>
      <c r="AB151" s="263"/>
      <c r="AC151" s="263"/>
      <c r="AD151" s="263"/>
      <c r="AE151" s="264"/>
      <c r="AF151" s="264"/>
      <c r="AG151" s="263"/>
      <c r="AH151" s="263"/>
      <c r="AI151" s="263"/>
    </row>
    <row r="152" spans="1:35" s="3" customFormat="1" ht="15" customHeight="1">
      <c r="A152" s="279"/>
      <c r="B152" s="279"/>
      <c r="C152" s="261"/>
      <c r="D152" s="279"/>
      <c r="E152" s="279"/>
      <c r="F152" s="279"/>
      <c r="G152" s="279"/>
      <c r="H152" s="281"/>
      <c r="I152" s="286"/>
      <c r="J152" s="282"/>
      <c r="K152" s="282"/>
      <c r="L152" s="282"/>
      <c r="M152" s="282"/>
      <c r="N152" s="281"/>
      <c r="O152" s="281"/>
      <c r="P152" s="281"/>
      <c r="Q152" s="281"/>
      <c r="R152" s="282"/>
      <c r="S152" s="283"/>
      <c r="T152" s="283"/>
      <c r="U152" s="284"/>
      <c r="V152" s="284"/>
      <c r="W152" s="285"/>
      <c r="X152" s="284"/>
      <c r="Y152" s="284"/>
      <c r="Z152" s="250"/>
      <c r="AA152" s="250"/>
      <c r="AB152" s="263"/>
      <c r="AC152" s="263"/>
      <c r="AD152" s="263"/>
      <c r="AE152" s="264"/>
      <c r="AF152" s="264"/>
      <c r="AG152" s="263"/>
      <c r="AH152" s="263"/>
      <c r="AI152" s="263"/>
    </row>
    <row r="153" spans="1:35" s="3" customFormat="1" ht="15" customHeight="1">
      <c r="A153" s="279"/>
      <c r="B153" s="279"/>
      <c r="C153" s="261"/>
      <c r="D153" s="279"/>
      <c r="E153" s="279"/>
      <c r="F153" s="279"/>
      <c r="G153" s="280"/>
      <c r="H153" s="281"/>
      <c r="I153" s="286"/>
      <c r="J153" s="282"/>
      <c r="K153" s="282"/>
      <c r="L153" s="282"/>
      <c r="M153" s="282"/>
      <c r="N153" s="281"/>
      <c r="O153" s="281"/>
      <c r="P153" s="281"/>
      <c r="Q153" s="281"/>
      <c r="R153" s="282"/>
      <c r="S153" s="283"/>
      <c r="T153" s="283"/>
      <c r="U153" s="284"/>
      <c r="V153" s="284"/>
      <c r="W153" s="285"/>
      <c r="X153" s="284"/>
      <c r="Y153" s="284"/>
      <c r="Z153" s="250"/>
      <c r="AA153" s="250"/>
      <c r="AB153" s="263"/>
      <c r="AC153" s="263"/>
      <c r="AD153" s="263"/>
      <c r="AE153" s="264"/>
      <c r="AF153" s="264"/>
      <c r="AG153" s="263"/>
      <c r="AH153" s="263"/>
      <c r="AI153" s="263"/>
    </row>
    <row r="154" spans="1:35" s="3" customFormat="1" ht="15" customHeight="1">
      <c r="A154" s="302"/>
      <c r="B154" s="279"/>
      <c r="C154" s="261"/>
      <c r="D154" s="279"/>
      <c r="E154" s="279"/>
      <c r="F154" s="279"/>
      <c r="G154" s="280"/>
      <c r="H154" s="281"/>
      <c r="I154" s="286"/>
      <c r="J154" s="282"/>
      <c r="K154" s="282"/>
      <c r="L154" s="282"/>
      <c r="M154" s="282"/>
      <c r="N154" s="281"/>
      <c r="O154" s="281"/>
      <c r="P154" s="281"/>
      <c r="Q154" s="281"/>
      <c r="R154" s="282"/>
      <c r="S154" s="283"/>
      <c r="T154" s="283"/>
      <c r="U154" s="284"/>
      <c r="V154" s="284"/>
      <c r="W154" s="285"/>
      <c r="X154" s="284"/>
      <c r="Y154" s="284"/>
      <c r="Z154" s="250"/>
      <c r="AA154" s="250"/>
      <c r="AB154" s="263"/>
      <c r="AC154" s="263"/>
      <c r="AD154" s="263"/>
      <c r="AE154" s="264"/>
      <c r="AF154" s="264"/>
      <c r="AG154" s="263"/>
      <c r="AH154" s="263"/>
      <c r="AI154" s="263"/>
    </row>
    <row r="155" spans="1:35" s="3" customFormat="1" ht="15" customHeight="1">
      <c r="A155" s="279"/>
      <c r="B155" s="279"/>
      <c r="C155" s="261"/>
      <c r="D155" s="279"/>
      <c r="E155" s="279"/>
      <c r="F155" s="279"/>
      <c r="G155" s="279"/>
      <c r="H155" s="281"/>
      <c r="I155" s="286"/>
      <c r="J155" s="282"/>
      <c r="K155" s="282"/>
      <c r="L155" s="282"/>
      <c r="M155" s="282"/>
      <c r="N155" s="281"/>
      <c r="O155" s="281"/>
      <c r="P155" s="281"/>
      <c r="Q155" s="281"/>
      <c r="R155" s="282"/>
      <c r="S155" s="283"/>
      <c r="T155" s="283"/>
      <c r="U155" s="284"/>
      <c r="V155" s="284"/>
      <c r="W155" s="285"/>
      <c r="X155" s="284"/>
      <c r="Y155" s="284"/>
      <c r="Z155" s="250"/>
      <c r="AA155" s="250"/>
      <c r="AB155" s="263"/>
      <c r="AC155" s="263"/>
      <c r="AD155" s="263"/>
      <c r="AE155" s="264"/>
      <c r="AF155" s="264"/>
      <c r="AG155" s="263"/>
      <c r="AH155" s="263"/>
      <c r="AI155" s="263"/>
    </row>
    <row r="156" spans="1:35" s="3" customFormat="1" ht="15" customHeight="1">
      <c r="A156" s="279"/>
      <c r="B156" s="279"/>
      <c r="C156" s="261"/>
      <c r="D156" s="279"/>
      <c r="E156" s="279"/>
      <c r="F156" s="279"/>
      <c r="G156" s="279"/>
      <c r="H156" s="281"/>
      <c r="I156" s="286"/>
      <c r="J156" s="282"/>
      <c r="K156" s="282"/>
      <c r="L156" s="282"/>
      <c r="M156" s="282"/>
      <c r="N156" s="281"/>
      <c r="O156" s="281"/>
      <c r="P156" s="281"/>
      <c r="Q156" s="281"/>
      <c r="R156" s="282"/>
      <c r="S156" s="283"/>
      <c r="T156" s="283"/>
      <c r="U156" s="284"/>
      <c r="V156" s="284"/>
      <c r="W156" s="285"/>
      <c r="X156" s="284"/>
      <c r="Y156" s="284"/>
      <c r="Z156" s="250"/>
      <c r="AA156" s="250"/>
      <c r="AB156" s="263"/>
      <c r="AC156" s="263"/>
      <c r="AD156" s="263"/>
      <c r="AE156" s="264"/>
      <c r="AF156" s="264"/>
      <c r="AG156" s="263"/>
      <c r="AH156" s="263"/>
      <c r="AI156" s="263"/>
    </row>
    <row r="157" spans="1:35" s="3" customFormat="1" ht="15" customHeight="1">
      <c r="A157" s="279"/>
      <c r="B157" s="279"/>
      <c r="C157" s="261"/>
      <c r="D157" s="279"/>
      <c r="E157" s="279"/>
      <c r="F157" s="279"/>
      <c r="G157" s="279"/>
      <c r="H157" s="281"/>
      <c r="I157" s="286"/>
      <c r="J157" s="282"/>
      <c r="K157" s="282"/>
      <c r="L157" s="282"/>
      <c r="M157" s="282"/>
      <c r="N157" s="281"/>
      <c r="O157" s="281"/>
      <c r="P157" s="281"/>
      <c r="Q157" s="281"/>
      <c r="R157" s="282"/>
      <c r="S157" s="283"/>
      <c r="T157" s="283"/>
      <c r="U157" s="284"/>
      <c r="V157" s="284"/>
      <c r="W157" s="285"/>
      <c r="X157" s="284"/>
      <c r="Y157" s="284"/>
      <c r="Z157" s="250"/>
      <c r="AA157" s="250"/>
      <c r="AB157" s="263"/>
      <c r="AC157" s="263"/>
      <c r="AD157" s="263"/>
      <c r="AE157" s="264"/>
      <c r="AF157" s="264"/>
      <c r="AG157" s="263"/>
      <c r="AH157" s="263"/>
      <c r="AI157" s="263"/>
    </row>
    <row r="158" spans="1:35" s="3" customFormat="1" ht="15" customHeight="1">
      <c r="A158" s="279"/>
      <c r="B158" s="279"/>
      <c r="C158" s="261"/>
      <c r="D158" s="279"/>
      <c r="E158" s="279"/>
      <c r="F158" s="279"/>
      <c r="G158" s="279"/>
      <c r="H158" s="281"/>
      <c r="I158" s="286"/>
      <c r="J158" s="282"/>
      <c r="K158" s="282"/>
      <c r="L158" s="282"/>
      <c r="M158" s="282"/>
      <c r="N158" s="281"/>
      <c r="O158" s="281"/>
      <c r="P158" s="281"/>
      <c r="Q158" s="281"/>
      <c r="R158" s="282"/>
      <c r="S158" s="283"/>
      <c r="T158" s="283"/>
      <c r="U158" s="284"/>
      <c r="V158" s="284"/>
      <c r="W158" s="285"/>
      <c r="X158" s="284"/>
      <c r="Y158" s="284"/>
      <c r="Z158" s="250"/>
      <c r="AA158" s="250"/>
      <c r="AB158" s="263"/>
      <c r="AC158" s="263"/>
      <c r="AD158" s="263"/>
      <c r="AE158" s="264"/>
      <c r="AF158" s="264"/>
      <c r="AG158" s="263"/>
      <c r="AH158" s="263"/>
      <c r="AI158" s="263"/>
    </row>
    <row r="159" spans="1:35" s="3" customFormat="1" ht="15" customHeight="1">
      <c r="A159" s="279"/>
      <c r="B159" s="279"/>
      <c r="C159" s="261"/>
      <c r="D159" s="279"/>
      <c r="E159" s="279"/>
      <c r="F159" s="279"/>
      <c r="G159" s="279"/>
      <c r="H159" s="281"/>
      <c r="I159" s="286"/>
      <c r="J159" s="282"/>
      <c r="K159" s="282"/>
      <c r="L159" s="282"/>
      <c r="M159" s="282"/>
      <c r="N159" s="281"/>
      <c r="O159" s="281"/>
      <c r="P159" s="281"/>
      <c r="Q159" s="281"/>
      <c r="R159" s="282"/>
      <c r="S159" s="283"/>
      <c r="T159" s="283"/>
      <c r="U159" s="284"/>
      <c r="V159" s="284"/>
      <c r="W159" s="285"/>
      <c r="X159" s="284"/>
      <c r="Y159" s="284"/>
      <c r="Z159" s="250"/>
      <c r="AA159" s="250"/>
      <c r="AB159" s="263"/>
      <c r="AC159" s="263"/>
      <c r="AD159" s="263"/>
      <c r="AE159" s="264"/>
      <c r="AF159" s="264"/>
      <c r="AG159" s="263"/>
      <c r="AH159" s="263"/>
      <c r="AI159" s="263"/>
    </row>
    <row r="160" spans="1:35" s="3" customFormat="1" ht="15" customHeight="1">
      <c r="A160" s="279"/>
      <c r="B160" s="279"/>
      <c r="C160" s="261"/>
      <c r="D160" s="279"/>
      <c r="E160" s="279"/>
      <c r="F160" s="279"/>
      <c r="G160" s="279"/>
      <c r="H160" s="281"/>
      <c r="I160" s="286"/>
      <c r="J160" s="282"/>
      <c r="K160" s="282"/>
      <c r="L160" s="282"/>
      <c r="M160" s="282"/>
      <c r="N160" s="281"/>
      <c r="O160" s="281"/>
      <c r="P160" s="281"/>
      <c r="Q160" s="281"/>
      <c r="R160" s="282"/>
      <c r="S160" s="283"/>
      <c r="T160" s="283"/>
      <c r="U160" s="284"/>
      <c r="V160" s="284"/>
      <c r="W160" s="285"/>
      <c r="X160" s="284"/>
      <c r="Y160" s="284"/>
      <c r="Z160" s="250"/>
      <c r="AA160" s="250"/>
      <c r="AB160" s="263"/>
      <c r="AC160" s="263"/>
      <c r="AD160" s="263"/>
      <c r="AE160" s="264"/>
      <c r="AF160" s="264"/>
      <c r="AG160" s="263"/>
      <c r="AH160" s="263"/>
      <c r="AI160" s="263"/>
    </row>
    <row r="161" spans="1:35" s="3" customFormat="1" ht="15" customHeight="1">
      <c r="A161" s="279"/>
      <c r="B161" s="279"/>
      <c r="C161" s="261"/>
      <c r="D161" s="279"/>
      <c r="E161" s="279"/>
      <c r="F161" s="279"/>
      <c r="G161" s="279"/>
      <c r="H161" s="281"/>
      <c r="I161" s="281"/>
      <c r="J161" s="282"/>
      <c r="K161" s="282"/>
      <c r="L161" s="282"/>
      <c r="M161" s="282"/>
      <c r="N161" s="281"/>
      <c r="O161" s="281"/>
      <c r="P161" s="281"/>
      <c r="Q161" s="281"/>
      <c r="R161" s="282"/>
      <c r="S161" s="281"/>
      <c r="T161" s="281"/>
      <c r="U161" s="248"/>
      <c r="V161" s="248"/>
      <c r="W161" s="285"/>
      <c r="X161" s="287"/>
      <c r="Y161" s="287"/>
      <c r="Z161" s="250"/>
      <c r="AA161" s="250"/>
      <c r="AB161" s="263"/>
      <c r="AC161" s="263"/>
      <c r="AD161" s="263"/>
      <c r="AE161" s="266"/>
      <c r="AF161" s="255"/>
      <c r="AG161" s="263"/>
      <c r="AH161" s="263"/>
      <c r="AI161" s="263"/>
    </row>
    <row r="162" spans="1:35" s="3" customFormat="1" ht="15" customHeight="1">
      <c r="A162" s="279"/>
      <c r="B162" s="279"/>
      <c r="C162" s="261"/>
      <c r="D162" s="279"/>
      <c r="E162" s="279"/>
      <c r="F162" s="279"/>
      <c r="G162" s="279"/>
      <c r="H162" s="281"/>
      <c r="I162" s="281"/>
      <c r="J162" s="282"/>
      <c r="K162" s="282"/>
      <c r="L162" s="282"/>
      <c r="M162" s="282"/>
      <c r="N162" s="281"/>
      <c r="O162" s="281"/>
      <c r="P162" s="281"/>
      <c r="Q162" s="281"/>
      <c r="R162" s="282"/>
      <c r="S162" s="281"/>
      <c r="T162" s="281"/>
      <c r="U162" s="248"/>
      <c r="V162" s="248"/>
      <c r="W162" s="285"/>
      <c r="X162" s="287"/>
      <c r="Y162" s="287"/>
      <c r="Z162" s="250"/>
      <c r="AA162" s="250"/>
      <c r="AB162" s="263"/>
      <c r="AC162" s="263"/>
      <c r="AD162" s="263"/>
      <c r="AE162" s="266"/>
      <c r="AF162" s="255"/>
      <c r="AG162" s="263"/>
      <c r="AH162" s="263"/>
      <c r="AI162" s="263"/>
    </row>
    <row r="163" spans="1:35" s="3" customFormat="1" ht="15" customHeight="1">
      <c r="A163" s="279"/>
      <c r="B163" s="279"/>
      <c r="C163" s="261"/>
      <c r="D163" s="279"/>
      <c r="E163" s="279"/>
      <c r="F163" s="279"/>
      <c r="G163" s="279"/>
      <c r="H163" s="281"/>
      <c r="I163" s="286"/>
      <c r="J163" s="282"/>
      <c r="K163" s="282"/>
      <c r="L163" s="282"/>
      <c r="M163" s="282"/>
      <c r="N163" s="281"/>
      <c r="O163" s="281"/>
      <c r="P163" s="281"/>
      <c r="Q163" s="281"/>
      <c r="R163" s="282"/>
      <c r="S163" s="283"/>
      <c r="T163" s="283"/>
      <c r="U163" s="284"/>
      <c r="V163" s="284"/>
      <c r="W163" s="285"/>
      <c r="X163" s="284"/>
      <c r="Y163" s="284"/>
      <c r="Z163" s="250"/>
      <c r="AA163" s="250"/>
      <c r="AB163" s="263"/>
      <c r="AC163" s="263"/>
      <c r="AD163" s="263"/>
      <c r="AE163" s="264"/>
      <c r="AF163" s="264"/>
      <c r="AG163" s="263"/>
      <c r="AH163" s="263"/>
      <c r="AI163" s="263"/>
    </row>
    <row r="164" spans="1:35" s="3" customFormat="1" ht="15" customHeight="1">
      <c r="A164" s="279"/>
      <c r="B164" s="279"/>
      <c r="C164" s="261"/>
      <c r="D164" s="279"/>
      <c r="E164" s="279"/>
      <c r="F164" s="279"/>
      <c r="G164" s="280"/>
      <c r="H164" s="281"/>
      <c r="I164" s="286"/>
      <c r="J164" s="282"/>
      <c r="K164" s="282"/>
      <c r="L164" s="282"/>
      <c r="M164" s="282"/>
      <c r="N164" s="281"/>
      <c r="O164" s="281"/>
      <c r="P164" s="281"/>
      <c r="Q164" s="281"/>
      <c r="R164" s="282"/>
      <c r="S164" s="283"/>
      <c r="T164" s="283"/>
      <c r="U164" s="284"/>
      <c r="V164" s="284"/>
      <c r="W164" s="285"/>
      <c r="X164" s="284"/>
      <c r="Y164" s="284"/>
      <c r="Z164" s="250"/>
      <c r="AA164" s="250"/>
      <c r="AB164" s="263"/>
      <c r="AC164" s="263"/>
      <c r="AD164" s="263"/>
      <c r="AE164" s="264"/>
      <c r="AF164" s="264"/>
      <c r="AG164" s="263"/>
      <c r="AH164" s="263"/>
      <c r="AI164" s="263"/>
    </row>
    <row r="165" spans="1:35" s="3" customFormat="1" ht="15" customHeight="1">
      <c r="A165" s="279"/>
      <c r="B165" s="279"/>
      <c r="C165" s="261"/>
      <c r="D165" s="279"/>
      <c r="E165" s="279"/>
      <c r="F165" s="279"/>
      <c r="G165" s="279"/>
      <c r="H165" s="281"/>
      <c r="I165" s="281"/>
      <c r="J165" s="282"/>
      <c r="K165" s="282"/>
      <c r="L165" s="282"/>
      <c r="M165" s="282"/>
      <c r="N165" s="281"/>
      <c r="O165" s="281"/>
      <c r="P165" s="281"/>
      <c r="Q165" s="281"/>
      <c r="R165" s="282"/>
      <c r="S165" s="281"/>
      <c r="T165" s="281"/>
      <c r="U165" s="248"/>
      <c r="V165" s="248"/>
      <c r="W165" s="285"/>
      <c r="X165" s="287"/>
      <c r="Y165" s="287"/>
      <c r="Z165" s="250"/>
      <c r="AA165" s="250"/>
      <c r="AB165" s="263"/>
      <c r="AC165" s="263"/>
      <c r="AD165" s="263"/>
      <c r="AE165" s="266"/>
      <c r="AF165" s="255"/>
      <c r="AG165" s="263"/>
      <c r="AH165" s="263"/>
      <c r="AI165" s="263"/>
    </row>
    <row r="166" spans="1:35" s="3" customFormat="1" ht="15" customHeight="1">
      <c r="A166" s="279"/>
      <c r="B166" s="279"/>
      <c r="C166" s="261"/>
      <c r="D166" s="279"/>
      <c r="E166" s="279"/>
      <c r="F166" s="279"/>
      <c r="G166" s="279"/>
      <c r="H166" s="281"/>
      <c r="I166" s="281"/>
      <c r="J166" s="282"/>
      <c r="K166" s="282"/>
      <c r="L166" s="282"/>
      <c r="M166" s="282"/>
      <c r="N166" s="281"/>
      <c r="O166" s="281"/>
      <c r="P166" s="281"/>
      <c r="Q166" s="281"/>
      <c r="R166" s="282"/>
      <c r="S166" s="281"/>
      <c r="T166" s="281"/>
      <c r="U166" s="248"/>
      <c r="V166" s="248"/>
      <c r="W166" s="285"/>
      <c r="X166" s="287"/>
      <c r="Y166" s="287"/>
      <c r="Z166" s="250"/>
      <c r="AA166" s="250"/>
      <c r="AB166" s="263"/>
      <c r="AC166" s="263"/>
      <c r="AD166" s="263"/>
      <c r="AE166" s="266"/>
      <c r="AF166" s="255"/>
      <c r="AG166" s="263"/>
      <c r="AH166" s="263"/>
      <c r="AI166" s="263"/>
    </row>
    <row r="167" spans="1:35" s="3" customFormat="1" ht="15" customHeight="1">
      <c r="A167" s="279"/>
      <c r="B167" s="279"/>
      <c r="C167" s="261"/>
      <c r="D167" s="279"/>
      <c r="E167" s="279"/>
      <c r="F167" s="279"/>
      <c r="G167" s="280"/>
      <c r="H167" s="281"/>
      <c r="I167" s="281"/>
      <c r="J167" s="282"/>
      <c r="K167" s="282"/>
      <c r="L167" s="282"/>
      <c r="M167" s="282"/>
      <c r="N167" s="281"/>
      <c r="O167" s="281"/>
      <c r="P167" s="281"/>
      <c r="Q167" s="281"/>
      <c r="R167" s="282"/>
      <c r="S167" s="281"/>
      <c r="T167" s="281"/>
      <c r="U167" s="248"/>
      <c r="V167" s="248"/>
      <c r="W167" s="285"/>
      <c r="X167" s="287"/>
      <c r="Y167" s="287"/>
      <c r="Z167" s="250"/>
      <c r="AA167" s="250"/>
      <c r="AB167" s="263"/>
      <c r="AC167" s="263"/>
      <c r="AD167" s="263"/>
      <c r="AE167" s="266"/>
      <c r="AF167" s="255"/>
      <c r="AG167" s="263"/>
      <c r="AH167" s="263"/>
      <c r="AI167" s="263"/>
    </row>
    <row r="168" spans="1:35" s="3" customFormat="1" ht="15" customHeight="1">
      <c r="A168" s="279"/>
      <c r="B168" s="279"/>
      <c r="C168" s="261"/>
      <c r="D168" s="279"/>
      <c r="E168" s="279"/>
      <c r="F168" s="279"/>
      <c r="G168" s="279"/>
      <c r="H168" s="281"/>
      <c r="I168" s="286"/>
      <c r="J168" s="282"/>
      <c r="K168" s="282"/>
      <c r="L168" s="282"/>
      <c r="M168" s="282"/>
      <c r="N168" s="281"/>
      <c r="O168" s="281"/>
      <c r="P168" s="281"/>
      <c r="Q168" s="281"/>
      <c r="R168" s="282"/>
      <c r="S168" s="283"/>
      <c r="T168" s="283"/>
      <c r="U168" s="284"/>
      <c r="V168" s="284"/>
      <c r="W168" s="285"/>
      <c r="X168" s="284"/>
      <c r="Y168" s="284"/>
      <c r="Z168" s="250"/>
      <c r="AA168" s="250"/>
      <c r="AB168" s="263"/>
      <c r="AC168" s="263"/>
      <c r="AD168" s="263"/>
      <c r="AE168" s="264"/>
      <c r="AF168" s="264"/>
      <c r="AG168" s="263"/>
      <c r="AH168" s="263"/>
      <c r="AI168" s="263"/>
    </row>
    <row r="169" spans="1:35" s="3" customFormat="1" ht="15" customHeight="1">
      <c r="A169" s="279"/>
      <c r="B169" s="279"/>
      <c r="C169" s="261"/>
      <c r="D169" s="279"/>
      <c r="E169" s="279"/>
      <c r="F169" s="279"/>
      <c r="G169" s="279"/>
      <c r="H169" s="281"/>
      <c r="I169" s="281"/>
      <c r="J169" s="282"/>
      <c r="K169" s="282"/>
      <c r="L169" s="282"/>
      <c r="M169" s="282"/>
      <c r="N169" s="281"/>
      <c r="O169" s="281"/>
      <c r="P169" s="281"/>
      <c r="Q169" s="281"/>
      <c r="R169" s="282"/>
      <c r="S169" s="281"/>
      <c r="T169" s="281"/>
      <c r="U169" s="248"/>
      <c r="V169" s="248"/>
      <c r="W169" s="285"/>
      <c r="X169" s="287"/>
      <c r="Y169" s="287"/>
      <c r="Z169" s="250"/>
      <c r="AA169" s="250"/>
      <c r="AB169" s="263"/>
      <c r="AC169" s="263"/>
      <c r="AD169" s="263"/>
      <c r="AE169" s="266"/>
      <c r="AF169" s="255"/>
      <c r="AG169" s="263"/>
      <c r="AH169" s="263"/>
      <c r="AI169" s="263"/>
    </row>
    <row r="170" spans="1:35" s="3" customFormat="1" ht="15" customHeight="1">
      <c r="A170" s="279"/>
      <c r="B170" s="279"/>
      <c r="C170" s="261"/>
      <c r="D170" s="279"/>
      <c r="E170" s="279"/>
      <c r="F170" s="279"/>
      <c r="G170" s="279"/>
      <c r="H170" s="281"/>
      <c r="I170" s="286"/>
      <c r="J170" s="289"/>
      <c r="K170" s="289"/>
      <c r="L170" s="289"/>
      <c r="M170" s="289"/>
      <c r="N170" s="283"/>
      <c r="O170" s="283"/>
      <c r="P170" s="283"/>
      <c r="Q170" s="283"/>
      <c r="R170" s="289"/>
      <c r="S170" s="281"/>
      <c r="T170" s="281"/>
      <c r="U170" s="248"/>
      <c r="V170" s="248"/>
      <c r="W170" s="285"/>
      <c r="X170" s="287"/>
      <c r="Y170" s="287"/>
      <c r="Z170" s="250"/>
      <c r="AA170" s="250"/>
      <c r="AB170" s="263"/>
      <c r="AC170" s="263"/>
      <c r="AD170" s="263"/>
      <c r="AE170" s="266"/>
      <c r="AF170" s="255"/>
      <c r="AG170" s="263"/>
      <c r="AH170" s="263"/>
      <c r="AI170" s="263"/>
    </row>
    <row r="171" spans="1:35" s="3" customFormat="1" ht="15" customHeight="1">
      <c r="A171" s="279"/>
      <c r="B171" s="279"/>
      <c r="C171" s="261"/>
      <c r="D171" s="279"/>
      <c r="E171" s="279"/>
      <c r="F171" s="279"/>
      <c r="G171" s="279"/>
      <c r="H171" s="281"/>
      <c r="I171" s="286"/>
      <c r="J171" s="282"/>
      <c r="K171" s="282"/>
      <c r="L171" s="282"/>
      <c r="M171" s="282"/>
      <c r="N171" s="281"/>
      <c r="O171" s="281"/>
      <c r="P171" s="281"/>
      <c r="Q171" s="281"/>
      <c r="R171" s="282"/>
      <c r="S171" s="281"/>
      <c r="T171" s="281"/>
      <c r="U171" s="248"/>
      <c r="V171" s="248"/>
      <c r="W171" s="285"/>
      <c r="X171" s="287"/>
      <c r="Y171" s="287"/>
      <c r="Z171" s="250"/>
      <c r="AA171" s="250"/>
      <c r="AB171" s="263"/>
      <c r="AC171" s="263"/>
      <c r="AD171" s="263"/>
      <c r="AE171" s="266"/>
      <c r="AF171" s="255"/>
      <c r="AG171" s="263"/>
      <c r="AH171" s="263"/>
      <c r="AI171" s="263"/>
    </row>
    <row r="172" spans="1:35" s="3" customFormat="1" ht="15" customHeight="1">
      <c r="A172" s="279"/>
      <c r="B172" s="279"/>
      <c r="C172" s="261"/>
      <c r="D172" s="279"/>
      <c r="E172" s="279"/>
      <c r="F172" s="279"/>
      <c r="G172" s="279"/>
      <c r="H172" s="281"/>
      <c r="I172" s="286"/>
      <c r="J172" s="282"/>
      <c r="K172" s="282"/>
      <c r="L172" s="282"/>
      <c r="M172" s="282"/>
      <c r="N172" s="281"/>
      <c r="O172" s="281"/>
      <c r="P172" s="281"/>
      <c r="Q172" s="281"/>
      <c r="R172" s="282"/>
      <c r="S172" s="283"/>
      <c r="T172" s="283"/>
      <c r="U172" s="284"/>
      <c r="V172" s="284"/>
      <c r="W172" s="285"/>
      <c r="X172" s="284"/>
      <c r="Y172" s="284"/>
      <c r="Z172" s="250"/>
      <c r="AA172" s="250"/>
      <c r="AB172" s="263"/>
      <c r="AC172" s="263"/>
      <c r="AD172" s="263"/>
      <c r="AE172" s="264"/>
      <c r="AF172" s="264"/>
      <c r="AG172" s="263"/>
      <c r="AH172" s="263"/>
      <c r="AI172" s="263"/>
    </row>
    <row r="173" spans="1:35" s="3" customFormat="1" ht="15" customHeight="1">
      <c r="A173" s="279"/>
      <c r="B173" s="279"/>
      <c r="C173" s="261"/>
      <c r="D173" s="279"/>
      <c r="E173" s="279"/>
      <c r="F173" s="279"/>
      <c r="G173" s="279"/>
      <c r="H173" s="281"/>
      <c r="I173" s="281"/>
      <c r="J173" s="282"/>
      <c r="K173" s="282"/>
      <c r="L173" s="282"/>
      <c r="M173" s="282"/>
      <c r="N173" s="281"/>
      <c r="O173" s="281"/>
      <c r="P173" s="281"/>
      <c r="Q173" s="281"/>
      <c r="R173" s="282"/>
      <c r="S173" s="281"/>
      <c r="T173" s="281"/>
      <c r="U173" s="248"/>
      <c r="V173" s="248"/>
      <c r="W173" s="285"/>
      <c r="X173" s="287"/>
      <c r="Y173" s="287"/>
      <c r="Z173" s="250"/>
      <c r="AA173" s="250"/>
      <c r="AB173" s="263"/>
      <c r="AC173" s="263"/>
      <c r="AD173" s="263"/>
      <c r="AE173" s="266"/>
      <c r="AF173" s="255"/>
      <c r="AG173" s="263"/>
      <c r="AH173" s="263"/>
      <c r="AI173" s="263"/>
    </row>
    <row r="174" spans="1:35" s="3" customFormat="1" ht="15" customHeight="1">
      <c r="A174" s="279"/>
      <c r="B174" s="279"/>
      <c r="C174" s="261"/>
      <c r="D174" s="279"/>
      <c r="E174" s="279"/>
      <c r="F174" s="279"/>
      <c r="G174" s="280"/>
      <c r="H174" s="281"/>
      <c r="I174" s="281"/>
      <c r="J174" s="289"/>
      <c r="K174" s="289"/>
      <c r="L174" s="289"/>
      <c r="M174" s="289"/>
      <c r="N174" s="283"/>
      <c r="O174" s="283"/>
      <c r="P174" s="283"/>
      <c r="Q174" s="283"/>
      <c r="R174" s="289"/>
      <c r="S174" s="281"/>
      <c r="T174" s="281"/>
      <c r="U174" s="248"/>
      <c r="V174" s="248"/>
      <c r="W174" s="285"/>
      <c r="X174" s="287"/>
      <c r="Y174" s="287"/>
      <c r="Z174" s="250"/>
      <c r="AA174" s="250"/>
      <c r="AB174" s="263"/>
      <c r="AC174" s="263"/>
      <c r="AD174" s="263"/>
      <c r="AE174" s="266"/>
      <c r="AF174" s="255"/>
      <c r="AG174" s="263"/>
      <c r="AH174" s="263"/>
      <c r="AI174" s="263"/>
    </row>
    <row r="175" spans="1:35" s="3" customFormat="1" ht="15" customHeight="1">
      <c r="A175" s="279"/>
      <c r="B175" s="279"/>
      <c r="C175" s="261"/>
      <c r="D175" s="279"/>
      <c r="E175" s="279"/>
      <c r="F175" s="279"/>
      <c r="G175" s="279"/>
      <c r="H175" s="281"/>
      <c r="I175" s="281"/>
      <c r="J175" s="289"/>
      <c r="K175" s="289"/>
      <c r="L175" s="289"/>
      <c r="M175" s="289"/>
      <c r="N175" s="283"/>
      <c r="O175" s="283"/>
      <c r="P175" s="283"/>
      <c r="Q175" s="283"/>
      <c r="R175" s="289"/>
      <c r="S175" s="281"/>
      <c r="T175" s="281"/>
      <c r="U175" s="248"/>
      <c r="V175" s="248"/>
      <c r="W175" s="285"/>
      <c r="X175" s="287"/>
      <c r="Y175" s="287"/>
      <c r="Z175" s="250"/>
      <c r="AA175" s="250"/>
      <c r="AB175" s="263"/>
      <c r="AC175" s="263"/>
      <c r="AD175" s="263"/>
      <c r="AE175" s="266"/>
      <c r="AF175" s="255"/>
      <c r="AG175" s="263"/>
      <c r="AH175" s="263"/>
      <c r="AI175" s="263"/>
    </row>
    <row r="176" spans="1:35" s="3" customFormat="1" ht="15" customHeight="1">
      <c r="A176" s="279"/>
      <c r="B176" s="279"/>
      <c r="C176" s="261"/>
      <c r="D176" s="279"/>
      <c r="E176" s="279"/>
      <c r="F176" s="279"/>
      <c r="G176" s="279"/>
      <c r="H176" s="281"/>
      <c r="I176" s="281"/>
      <c r="J176" s="289"/>
      <c r="K176" s="289"/>
      <c r="L176" s="289"/>
      <c r="M176" s="289"/>
      <c r="N176" s="283"/>
      <c r="O176" s="283"/>
      <c r="P176" s="283"/>
      <c r="Q176" s="283"/>
      <c r="R176" s="289"/>
      <c r="S176" s="281"/>
      <c r="T176" s="281"/>
      <c r="U176" s="248"/>
      <c r="V176" s="248"/>
      <c r="W176" s="285"/>
      <c r="X176" s="287"/>
      <c r="Y176" s="287"/>
      <c r="Z176" s="250"/>
      <c r="AA176" s="250"/>
      <c r="AB176" s="263"/>
      <c r="AC176" s="263"/>
      <c r="AD176" s="263"/>
      <c r="AE176" s="266"/>
      <c r="AF176" s="255"/>
      <c r="AG176" s="263"/>
      <c r="AH176" s="263"/>
      <c r="AI176" s="263"/>
    </row>
    <row r="177" spans="1:35" s="3" customFormat="1" ht="15" customHeight="1">
      <c r="A177" s="279"/>
      <c r="B177" s="279"/>
      <c r="C177" s="261"/>
      <c r="D177" s="279"/>
      <c r="E177" s="279"/>
      <c r="F177" s="279"/>
      <c r="G177" s="279"/>
      <c r="H177" s="281"/>
      <c r="I177" s="281"/>
      <c r="J177" s="282"/>
      <c r="K177" s="282"/>
      <c r="L177" s="282"/>
      <c r="M177" s="282"/>
      <c r="N177" s="281"/>
      <c r="O177" s="281"/>
      <c r="P177" s="281"/>
      <c r="Q177" s="281"/>
      <c r="R177" s="282"/>
      <c r="S177" s="281"/>
      <c r="T177" s="281"/>
      <c r="U177" s="248"/>
      <c r="V177" s="248"/>
      <c r="W177" s="285"/>
      <c r="X177" s="287"/>
      <c r="Y177" s="287"/>
      <c r="Z177" s="250"/>
      <c r="AA177" s="250"/>
      <c r="AB177" s="263"/>
      <c r="AC177" s="263"/>
      <c r="AD177" s="263"/>
      <c r="AE177" s="266"/>
      <c r="AF177" s="255"/>
      <c r="AG177" s="263"/>
      <c r="AH177" s="263"/>
      <c r="AI177" s="263"/>
    </row>
    <row r="178" spans="1:35" s="3" customFormat="1" ht="15" customHeight="1">
      <c r="A178" s="279"/>
      <c r="B178" s="279"/>
      <c r="C178" s="261"/>
      <c r="D178" s="279"/>
      <c r="E178" s="279"/>
      <c r="F178" s="279"/>
      <c r="G178" s="279"/>
      <c r="H178" s="281"/>
      <c r="I178" s="286"/>
      <c r="J178" s="282"/>
      <c r="K178" s="282"/>
      <c r="L178" s="282"/>
      <c r="M178" s="282"/>
      <c r="N178" s="281"/>
      <c r="O178" s="281"/>
      <c r="P178" s="281"/>
      <c r="Q178" s="281"/>
      <c r="R178" s="282"/>
      <c r="S178" s="281"/>
      <c r="T178" s="281"/>
      <c r="U178" s="248"/>
      <c r="V178" s="248"/>
      <c r="W178" s="285"/>
      <c r="X178" s="287"/>
      <c r="Y178" s="287"/>
      <c r="Z178" s="250"/>
      <c r="AA178" s="250"/>
      <c r="AB178" s="263"/>
      <c r="AC178" s="263"/>
      <c r="AD178" s="263"/>
      <c r="AE178" s="266"/>
      <c r="AF178" s="255"/>
      <c r="AG178" s="263"/>
      <c r="AH178" s="263"/>
      <c r="AI178" s="263"/>
    </row>
    <row r="179" spans="1:35" s="3" customFormat="1" ht="15" customHeight="1">
      <c r="A179" s="279"/>
      <c r="B179" s="279"/>
      <c r="C179" s="261"/>
      <c r="D179" s="279"/>
      <c r="E179" s="279"/>
      <c r="F179" s="279"/>
      <c r="G179" s="280"/>
      <c r="H179" s="281"/>
      <c r="I179" s="281"/>
      <c r="J179" s="282"/>
      <c r="K179" s="282"/>
      <c r="L179" s="282"/>
      <c r="M179" s="282"/>
      <c r="N179" s="281"/>
      <c r="O179" s="281"/>
      <c r="P179" s="281"/>
      <c r="Q179" s="281"/>
      <c r="R179" s="282"/>
      <c r="S179" s="281"/>
      <c r="T179" s="281"/>
      <c r="U179" s="248"/>
      <c r="V179" s="248"/>
      <c r="W179" s="285"/>
      <c r="X179" s="287"/>
      <c r="Y179" s="287"/>
      <c r="Z179" s="250"/>
      <c r="AA179" s="250"/>
      <c r="AB179" s="263"/>
      <c r="AC179" s="263"/>
      <c r="AD179" s="263"/>
      <c r="AE179" s="266"/>
      <c r="AF179" s="255"/>
      <c r="AG179" s="263"/>
      <c r="AH179" s="263"/>
      <c r="AI179" s="263"/>
    </row>
    <row r="180" spans="1:35" s="3" customFormat="1" ht="15" customHeight="1">
      <c r="A180" s="279"/>
      <c r="B180" s="279"/>
      <c r="C180" s="261"/>
      <c r="D180" s="279"/>
      <c r="E180" s="279"/>
      <c r="F180" s="279"/>
      <c r="G180" s="279"/>
      <c r="H180" s="281"/>
      <c r="I180" s="286"/>
      <c r="J180" s="289"/>
      <c r="K180" s="289"/>
      <c r="L180" s="289"/>
      <c r="M180" s="289"/>
      <c r="N180" s="283"/>
      <c r="O180" s="283"/>
      <c r="P180" s="283"/>
      <c r="Q180" s="283"/>
      <c r="R180" s="289"/>
      <c r="S180" s="281"/>
      <c r="T180" s="281"/>
      <c r="U180" s="248"/>
      <c r="V180" s="248"/>
      <c r="W180" s="285"/>
      <c r="X180" s="287"/>
      <c r="Y180" s="287"/>
      <c r="Z180" s="250"/>
      <c r="AA180" s="250"/>
      <c r="AB180" s="263"/>
      <c r="AC180" s="263"/>
      <c r="AD180" s="263"/>
      <c r="AE180" s="266"/>
      <c r="AF180" s="255"/>
      <c r="AG180" s="263"/>
      <c r="AH180" s="263"/>
      <c r="AI180" s="263"/>
    </row>
    <row r="181" spans="1:35" s="3" customFormat="1" ht="15" customHeight="1">
      <c r="A181" s="302"/>
      <c r="B181" s="279"/>
      <c r="C181" s="261"/>
      <c r="D181" s="279"/>
      <c r="E181" s="279"/>
      <c r="F181" s="279"/>
      <c r="G181" s="279"/>
      <c r="H181" s="281"/>
      <c r="I181" s="286"/>
      <c r="J181" s="282"/>
      <c r="K181" s="282"/>
      <c r="L181" s="282"/>
      <c r="M181" s="282"/>
      <c r="N181" s="281"/>
      <c r="O181" s="281"/>
      <c r="P181" s="281"/>
      <c r="Q181" s="281"/>
      <c r="R181" s="282"/>
      <c r="S181" s="283"/>
      <c r="T181" s="283"/>
      <c r="U181" s="284"/>
      <c r="V181" s="284"/>
      <c r="W181" s="285"/>
      <c r="X181" s="284"/>
      <c r="Y181" s="284"/>
      <c r="Z181" s="250"/>
      <c r="AA181" s="250"/>
      <c r="AB181" s="263"/>
      <c r="AC181" s="263"/>
      <c r="AD181" s="263"/>
      <c r="AE181" s="264"/>
      <c r="AF181" s="264"/>
      <c r="AG181" s="263"/>
      <c r="AH181" s="263"/>
      <c r="AI181" s="263"/>
    </row>
    <row r="182" spans="1:35" s="159" customFormat="1" ht="15" customHeight="1">
      <c r="A182" s="292"/>
      <c r="B182" s="292"/>
      <c r="C182" s="291"/>
      <c r="D182" s="292"/>
      <c r="E182" s="292"/>
      <c r="F182" s="292"/>
      <c r="G182" s="293"/>
      <c r="H182" s="294"/>
      <c r="I182" s="295"/>
      <c r="J182" s="296"/>
      <c r="K182" s="296"/>
      <c r="L182" s="296"/>
      <c r="M182" s="296"/>
      <c r="N182" s="294"/>
      <c r="O182" s="294"/>
      <c r="P182" s="294"/>
      <c r="Q182" s="294"/>
      <c r="R182" s="296"/>
      <c r="S182" s="323"/>
      <c r="T182" s="323"/>
      <c r="U182" s="297"/>
      <c r="V182" s="297"/>
      <c r="W182" s="285"/>
      <c r="X182" s="297"/>
      <c r="Y182" s="297"/>
      <c r="Z182" s="267"/>
      <c r="AA182" s="267"/>
      <c r="AB182" s="268"/>
      <c r="AC182" s="268"/>
      <c r="AD182" s="268"/>
      <c r="AE182" s="272"/>
      <c r="AF182" s="272"/>
      <c r="AG182" s="268"/>
      <c r="AH182" s="268"/>
      <c r="AI182" s="268"/>
    </row>
    <row r="183" spans="1:35" s="3" customFormat="1" ht="15" customHeight="1">
      <c r="A183" s="279"/>
      <c r="B183" s="279"/>
      <c r="C183" s="261"/>
      <c r="D183" s="279"/>
      <c r="E183" s="279"/>
      <c r="F183" s="279"/>
      <c r="G183" s="280"/>
      <c r="H183" s="281"/>
      <c r="I183" s="286"/>
      <c r="J183" s="282"/>
      <c r="K183" s="282"/>
      <c r="L183" s="282"/>
      <c r="M183" s="282"/>
      <c r="N183" s="281"/>
      <c r="O183" s="281"/>
      <c r="P183" s="281"/>
      <c r="Q183" s="281"/>
      <c r="R183" s="282"/>
      <c r="S183" s="283"/>
      <c r="T183" s="283"/>
      <c r="U183" s="284"/>
      <c r="V183" s="284"/>
      <c r="W183" s="285"/>
      <c r="X183" s="284"/>
      <c r="Y183" s="284"/>
      <c r="Z183" s="250"/>
      <c r="AA183" s="250"/>
      <c r="AB183" s="263"/>
      <c r="AC183" s="263"/>
      <c r="AD183" s="263"/>
      <c r="AE183" s="264"/>
      <c r="AF183" s="264"/>
      <c r="AG183" s="263"/>
      <c r="AH183" s="263"/>
      <c r="AI183" s="263"/>
    </row>
    <row r="184" spans="1:35" s="3" customFormat="1" ht="15" customHeight="1">
      <c r="A184" s="279"/>
      <c r="B184" s="279"/>
      <c r="C184" s="261"/>
      <c r="D184" s="279"/>
      <c r="E184" s="279"/>
      <c r="F184" s="279"/>
      <c r="G184" s="280"/>
      <c r="H184" s="281"/>
      <c r="I184" s="286"/>
      <c r="J184" s="282"/>
      <c r="K184" s="282"/>
      <c r="L184" s="282"/>
      <c r="M184" s="282"/>
      <c r="N184" s="281"/>
      <c r="O184" s="281"/>
      <c r="P184" s="281"/>
      <c r="Q184" s="281"/>
      <c r="R184" s="282"/>
      <c r="S184" s="281"/>
      <c r="T184" s="281"/>
      <c r="U184" s="248"/>
      <c r="V184" s="248"/>
      <c r="W184" s="285"/>
      <c r="X184" s="287"/>
      <c r="Y184" s="287"/>
      <c r="Z184" s="250"/>
      <c r="AA184" s="250"/>
      <c r="AB184" s="263"/>
      <c r="AC184" s="263"/>
      <c r="AD184" s="263"/>
      <c r="AE184" s="266"/>
      <c r="AF184" s="264"/>
      <c r="AG184" s="263"/>
      <c r="AH184" s="263"/>
      <c r="AI184" s="263"/>
    </row>
    <row r="185" spans="1:35" s="3" customFormat="1" ht="15" customHeight="1">
      <c r="A185" s="279"/>
      <c r="B185" s="279"/>
      <c r="C185" s="261"/>
      <c r="D185" s="279"/>
      <c r="E185" s="279"/>
      <c r="F185" s="279"/>
      <c r="G185" s="279"/>
      <c r="H185" s="281"/>
      <c r="I185" s="286"/>
      <c r="J185" s="282"/>
      <c r="K185" s="282"/>
      <c r="L185" s="282"/>
      <c r="M185" s="282"/>
      <c r="N185" s="281"/>
      <c r="O185" s="281"/>
      <c r="P185" s="281"/>
      <c r="Q185" s="281"/>
      <c r="R185" s="282"/>
      <c r="S185" s="281"/>
      <c r="T185" s="281"/>
      <c r="U185" s="248"/>
      <c r="V185" s="248"/>
      <c r="W185" s="285"/>
      <c r="X185" s="287"/>
      <c r="Y185" s="287"/>
      <c r="Z185" s="250"/>
      <c r="AA185" s="250"/>
      <c r="AB185" s="263"/>
      <c r="AC185" s="263"/>
      <c r="AD185" s="263"/>
      <c r="AE185" s="266"/>
      <c r="AF185" s="264"/>
      <c r="AG185" s="263"/>
      <c r="AH185" s="263"/>
      <c r="AI185" s="263"/>
    </row>
    <row r="186" spans="1:35" s="3" customFormat="1" ht="15.75" customHeight="1">
      <c r="A186" s="279"/>
      <c r="B186" s="279"/>
      <c r="C186" s="261"/>
      <c r="D186" s="279"/>
      <c r="E186" s="279"/>
      <c r="F186" s="279"/>
      <c r="G186" s="280"/>
      <c r="H186" s="281"/>
      <c r="I186" s="286"/>
      <c r="J186" s="282"/>
      <c r="K186" s="282"/>
      <c r="L186" s="282"/>
      <c r="M186" s="282"/>
      <c r="N186" s="281"/>
      <c r="O186" s="281"/>
      <c r="P186" s="281"/>
      <c r="Q186" s="281"/>
      <c r="R186" s="282"/>
      <c r="S186" s="283"/>
      <c r="T186" s="283"/>
      <c r="U186" s="284"/>
      <c r="V186" s="284"/>
      <c r="W186" s="285"/>
      <c r="X186" s="284"/>
      <c r="Y186" s="284"/>
      <c r="Z186" s="250"/>
      <c r="AA186" s="250"/>
      <c r="AB186" s="263"/>
      <c r="AC186" s="263"/>
      <c r="AD186" s="263"/>
      <c r="AE186" s="264"/>
      <c r="AF186" s="264"/>
      <c r="AG186" s="263"/>
      <c r="AH186" s="263"/>
      <c r="AI186" s="263"/>
    </row>
    <row r="187" spans="1:35" s="3" customFormat="1" ht="15" customHeight="1">
      <c r="A187" s="279"/>
      <c r="B187" s="279"/>
      <c r="C187" s="261"/>
      <c r="D187" s="279"/>
      <c r="E187" s="279"/>
      <c r="F187" s="279"/>
      <c r="G187" s="279"/>
      <c r="H187" s="281"/>
      <c r="I187" s="283"/>
      <c r="J187" s="282"/>
      <c r="K187" s="282"/>
      <c r="L187" s="282"/>
      <c r="M187" s="282"/>
      <c r="N187" s="281"/>
      <c r="O187" s="281"/>
      <c r="P187" s="281"/>
      <c r="Q187" s="281"/>
      <c r="R187" s="282"/>
      <c r="S187" s="283"/>
      <c r="T187" s="283"/>
      <c r="U187" s="284"/>
      <c r="V187" s="284"/>
      <c r="W187" s="285"/>
      <c r="X187" s="284"/>
      <c r="Y187" s="284"/>
      <c r="Z187" s="250"/>
      <c r="AA187" s="250"/>
      <c r="AB187" s="263"/>
      <c r="AC187" s="263"/>
      <c r="AD187" s="263"/>
      <c r="AE187" s="264"/>
      <c r="AF187" s="264"/>
      <c r="AG187" s="263"/>
      <c r="AH187" s="263"/>
      <c r="AI187" s="263"/>
    </row>
    <row r="188" spans="1:35" s="3" customFormat="1" ht="15" customHeight="1">
      <c r="A188" s="279"/>
      <c r="B188" s="279"/>
      <c r="C188" s="261"/>
      <c r="D188" s="279"/>
      <c r="E188" s="279"/>
      <c r="F188" s="279"/>
      <c r="G188" s="279"/>
      <c r="H188" s="281"/>
      <c r="I188" s="301"/>
      <c r="J188" s="282"/>
      <c r="K188" s="282"/>
      <c r="L188" s="282"/>
      <c r="M188" s="282"/>
      <c r="N188" s="281"/>
      <c r="O188" s="281"/>
      <c r="P188" s="281"/>
      <c r="Q188" s="281"/>
      <c r="R188" s="282"/>
      <c r="S188" s="283"/>
      <c r="T188" s="283"/>
      <c r="U188" s="284"/>
      <c r="V188" s="284"/>
      <c r="W188" s="285"/>
      <c r="X188" s="284"/>
      <c r="Y188" s="284"/>
      <c r="Z188" s="250"/>
      <c r="AA188" s="250"/>
      <c r="AB188" s="263"/>
      <c r="AC188" s="263"/>
      <c r="AD188" s="263"/>
      <c r="AE188" s="264"/>
      <c r="AF188" s="264"/>
      <c r="AG188" s="263"/>
      <c r="AH188" s="263"/>
      <c r="AI188" s="263"/>
    </row>
    <row r="189" spans="1:35" s="3" customFormat="1" ht="12.75">
      <c r="A189" s="279"/>
      <c r="B189" s="279"/>
      <c r="C189" s="261"/>
      <c r="D189" s="279"/>
      <c r="E189" s="279"/>
      <c r="F189" s="279"/>
      <c r="G189" s="279"/>
      <c r="H189" s="281"/>
      <c r="I189" s="283"/>
      <c r="J189" s="282"/>
      <c r="K189" s="282"/>
      <c r="L189" s="282"/>
      <c r="M189" s="282"/>
      <c r="N189" s="281"/>
      <c r="O189" s="281"/>
      <c r="P189" s="281"/>
      <c r="Q189" s="281"/>
      <c r="R189" s="282"/>
      <c r="S189" s="283"/>
      <c r="T189" s="283"/>
      <c r="U189" s="284"/>
      <c r="V189" s="284"/>
      <c r="W189" s="285"/>
      <c r="X189" s="284"/>
      <c r="Y189" s="284"/>
      <c r="Z189" s="250"/>
      <c r="AA189" s="250"/>
      <c r="AB189" s="263"/>
      <c r="AC189" s="263"/>
      <c r="AD189" s="263"/>
      <c r="AE189" s="264"/>
      <c r="AF189" s="264"/>
      <c r="AG189" s="263"/>
      <c r="AH189" s="263"/>
      <c r="AI189" s="263"/>
    </row>
    <row r="190" spans="1:35" s="3" customFormat="1" ht="12.75">
      <c r="A190" s="279"/>
      <c r="B190" s="279"/>
      <c r="C190" s="261"/>
      <c r="D190" s="279"/>
      <c r="E190" s="279"/>
      <c r="F190" s="279"/>
      <c r="G190" s="280"/>
      <c r="H190" s="281"/>
      <c r="I190" s="283"/>
      <c r="J190" s="282"/>
      <c r="K190" s="282"/>
      <c r="L190" s="282"/>
      <c r="M190" s="282"/>
      <c r="N190" s="281"/>
      <c r="O190" s="281"/>
      <c r="P190" s="281"/>
      <c r="Q190" s="281"/>
      <c r="R190" s="282"/>
      <c r="S190" s="281"/>
      <c r="T190" s="281"/>
      <c r="U190" s="248"/>
      <c r="V190" s="248"/>
      <c r="W190" s="285"/>
      <c r="X190" s="287"/>
      <c r="Y190" s="287"/>
      <c r="Z190" s="250"/>
      <c r="AA190" s="250"/>
      <c r="AB190" s="263"/>
      <c r="AC190" s="263"/>
      <c r="AD190" s="263"/>
      <c r="AE190" s="266"/>
      <c r="AF190" s="264"/>
      <c r="AG190" s="263"/>
      <c r="AH190" s="263"/>
      <c r="AI190" s="263"/>
    </row>
    <row r="191" spans="1:35" s="3" customFormat="1" ht="15" customHeight="1">
      <c r="A191" s="279"/>
      <c r="B191" s="279"/>
      <c r="C191" s="261"/>
      <c r="D191" s="279"/>
      <c r="E191" s="279"/>
      <c r="F191" s="279"/>
      <c r="G191" s="279"/>
      <c r="H191" s="281"/>
      <c r="I191" s="283"/>
      <c r="J191" s="282"/>
      <c r="K191" s="282"/>
      <c r="L191" s="282"/>
      <c r="M191" s="282"/>
      <c r="N191" s="281"/>
      <c r="O191" s="281"/>
      <c r="P191" s="281"/>
      <c r="Q191" s="281"/>
      <c r="R191" s="282"/>
      <c r="S191" s="283"/>
      <c r="T191" s="283"/>
      <c r="U191" s="284"/>
      <c r="V191" s="284"/>
      <c r="W191" s="285"/>
      <c r="X191" s="284"/>
      <c r="Y191" s="284"/>
      <c r="Z191" s="250"/>
      <c r="AA191" s="250"/>
      <c r="AB191" s="263"/>
      <c r="AC191" s="263"/>
      <c r="AD191" s="263"/>
      <c r="AE191" s="264"/>
      <c r="AF191" s="264"/>
      <c r="AG191" s="263"/>
      <c r="AH191" s="263"/>
      <c r="AI191" s="263"/>
    </row>
    <row r="192" spans="1:35" s="3" customFormat="1" ht="15" customHeight="1">
      <c r="A192" s="279"/>
      <c r="B192" s="279"/>
      <c r="C192" s="261"/>
      <c r="D192" s="279"/>
      <c r="E192" s="279"/>
      <c r="F192" s="279"/>
      <c r="G192" s="280"/>
      <c r="H192" s="281"/>
      <c r="I192" s="281"/>
      <c r="J192" s="282"/>
      <c r="K192" s="282"/>
      <c r="L192" s="282"/>
      <c r="M192" s="282"/>
      <c r="N192" s="281"/>
      <c r="O192" s="281"/>
      <c r="P192" s="281"/>
      <c r="Q192" s="281"/>
      <c r="R192" s="282"/>
      <c r="S192" s="281"/>
      <c r="T192" s="281"/>
      <c r="U192" s="248"/>
      <c r="V192" s="248"/>
      <c r="W192" s="285"/>
      <c r="X192" s="287"/>
      <c r="Y192" s="287"/>
      <c r="Z192" s="250"/>
      <c r="AA192" s="250"/>
      <c r="AB192" s="263"/>
      <c r="AC192" s="263"/>
      <c r="AD192" s="263"/>
      <c r="AE192" s="266"/>
      <c r="AF192" s="255"/>
      <c r="AG192" s="263"/>
      <c r="AH192" s="263"/>
      <c r="AI192" s="263"/>
    </row>
    <row r="193" spans="1:35" s="3" customFormat="1" ht="15" customHeight="1">
      <c r="A193" s="279"/>
      <c r="B193" s="279"/>
      <c r="C193" s="261"/>
      <c r="D193" s="279"/>
      <c r="E193" s="279"/>
      <c r="F193" s="279"/>
      <c r="G193" s="279"/>
      <c r="H193" s="281"/>
      <c r="I193" s="283"/>
      <c r="J193" s="282"/>
      <c r="K193" s="282"/>
      <c r="L193" s="282"/>
      <c r="M193" s="282"/>
      <c r="N193" s="281"/>
      <c r="O193" s="281"/>
      <c r="P193" s="281"/>
      <c r="Q193" s="281"/>
      <c r="R193" s="282"/>
      <c r="S193" s="281"/>
      <c r="T193" s="281"/>
      <c r="U193" s="248"/>
      <c r="V193" s="248"/>
      <c r="W193" s="285"/>
      <c r="X193" s="287"/>
      <c r="Y193" s="287"/>
      <c r="Z193" s="250"/>
      <c r="AA193" s="250"/>
      <c r="AB193" s="263"/>
      <c r="AC193" s="263"/>
      <c r="AD193" s="263"/>
      <c r="AE193" s="266"/>
      <c r="AF193" s="255"/>
      <c r="AG193" s="263"/>
      <c r="AH193" s="263"/>
      <c r="AI193" s="263"/>
    </row>
    <row r="194" spans="1:35" s="3" customFormat="1" ht="15" customHeight="1">
      <c r="A194" s="279"/>
      <c r="B194" s="279"/>
      <c r="C194" s="261"/>
      <c r="D194" s="279"/>
      <c r="E194" s="279"/>
      <c r="F194" s="279"/>
      <c r="G194" s="279"/>
      <c r="H194" s="281"/>
      <c r="I194" s="281"/>
      <c r="J194" s="282"/>
      <c r="K194" s="282"/>
      <c r="L194" s="282"/>
      <c r="M194" s="282"/>
      <c r="N194" s="281"/>
      <c r="O194" s="281"/>
      <c r="P194" s="281"/>
      <c r="Q194" s="281"/>
      <c r="R194" s="282"/>
      <c r="S194" s="281"/>
      <c r="T194" s="281"/>
      <c r="U194" s="248"/>
      <c r="V194" s="248"/>
      <c r="W194" s="285"/>
      <c r="X194" s="287"/>
      <c r="Y194" s="287"/>
      <c r="Z194" s="250"/>
      <c r="AA194" s="250"/>
      <c r="AB194" s="263"/>
      <c r="AC194" s="263"/>
      <c r="AD194" s="263"/>
      <c r="AE194" s="266"/>
      <c r="AF194" s="255"/>
      <c r="AG194" s="263"/>
      <c r="AH194" s="263"/>
      <c r="AI194" s="263"/>
    </row>
    <row r="195" spans="1:35" s="3" customFormat="1" ht="15" customHeight="1">
      <c r="A195" s="279"/>
      <c r="B195" s="279"/>
      <c r="C195" s="261"/>
      <c r="D195" s="279"/>
      <c r="E195" s="279"/>
      <c r="F195" s="279"/>
      <c r="G195" s="279"/>
      <c r="H195" s="281"/>
      <c r="I195" s="281"/>
      <c r="J195" s="282"/>
      <c r="K195" s="282"/>
      <c r="L195" s="282"/>
      <c r="M195" s="282"/>
      <c r="N195" s="281"/>
      <c r="O195" s="281"/>
      <c r="P195" s="281"/>
      <c r="Q195" s="281"/>
      <c r="R195" s="282"/>
      <c r="S195" s="281"/>
      <c r="T195" s="281"/>
      <c r="U195" s="248"/>
      <c r="V195" s="248"/>
      <c r="W195" s="285"/>
      <c r="X195" s="287"/>
      <c r="Y195" s="287"/>
      <c r="Z195" s="290"/>
      <c r="AA195" s="250"/>
      <c r="AB195" s="263"/>
      <c r="AC195" s="263"/>
      <c r="AD195" s="263"/>
      <c r="AE195" s="343"/>
      <c r="AF195" s="350"/>
      <c r="AG195" s="263"/>
      <c r="AH195" s="263"/>
      <c r="AI195" s="263"/>
    </row>
    <row r="196" spans="1:35" s="3" customFormat="1" ht="15" customHeight="1">
      <c r="A196" s="279"/>
      <c r="B196" s="279"/>
      <c r="C196" s="261"/>
      <c r="D196" s="279"/>
      <c r="E196" s="279"/>
      <c r="F196" s="279"/>
      <c r="G196" s="279"/>
      <c r="H196" s="281"/>
      <c r="I196" s="281"/>
      <c r="J196" s="282"/>
      <c r="K196" s="282"/>
      <c r="L196" s="282"/>
      <c r="M196" s="282"/>
      <c r="N196" s="281"/>
      <c r="O196" s="281"/>
      <c r="P196" s="281"/>
      <c r="Q196" s="281"/>
      <c r="R196" s="282"/>
      <c r="S196" s="281"/>
      <c r="T196" s="281"/>
      <c r="U196" s="248"/>
      <c r="V196" s="248"/>
      <c r="W196" s="285"/>
      <c r="X196" s="287"/>
      <c r="Y196" s="287"/>
      <c r="Z196" s="290"/>
      <c r="AA196" s="250"/>
      <c r="AB196" s="263"/>
      <c r="AC196" s="263"/>
      <c r="AD196" s="263"/>
      <c r="AE196" s="343"/>
      <c r="AF196" s="350"/>
      <c r="AG196" s="263"/>
      <c r="AH196" s="263"/>
      <c r="AI196" s="263"/>
    </row>
    <row r="197" spans="1:35" s="3" customFormat="1" ht="15" customHeight="1">
      <c r="A197" s="279"/>
      <c r="B197" s="279"/>
      <c r="C197" s="261"/>
      <c r="D197" s="279"/>
      <c r="E197" s="279"/>
      <c r="F197" s="279"/>
      <c r="G197" s="279"/>
      <c r="H197" s="281"/>
      <c r="I197" s="281"/>
      <c r="J197" s="282"/>
      <c r="K197" s="282"/>
      <c r="L197" s="282"/>
      <c r="M197" s="282"/>
      <c r="N197" s="281"/>
      <c r="O197" s="281"/>
      <c r="P197" s="281"/>
      <c r="Q197" s="281"/>
      <c r="R197" s="282"/>
      <c r="S197" s="281"/>
      <c r="T197" s="281"/>
      <c r="U197" s="248"/>
      <c r="V197" s="248"/>
      <c r="W197" s="285"/>
      <c r="X197" s="287"/>
      <c r="Y197" s="287"/>
      <c r="Z197" s="250"/>
      <c r="AA197" s="250"/>
      <c r="AB197" s="263"/>
      <c r="AC197" s="263"/>
      <c r="AD197" s="263"/>
      <c r="AE197" s="266"/>
      <c r="AF197" s="255"/>
      <c r="AG197" s="263"/>
      <c r="AH197" s="263"/>
      <c r="AI197" s="263"/>
    </row>
    <row r="198" spans="1:35" s="3" customFormat="1" ht="15" customHeight="1">
      <c r="A198" s="279"/>
      <c r="B198" s="279"/>
      <c r="C198" s="261"/>
      <c r="D198" s="279"/>
      <c r="E198" s="279"/>
      <c r="F198" s="279"/>
      <c r="G198" s="279"/>
      <c r="H198" s="281"/>
      <c r="I198" s="286"/>
      <c r="J198" s="282"/>
      <c r="K198" s="282"/>
      <c r="L198" s="282"/>
      <c r="M198" s="282"/>
      <c r="N198" s="281"/>
      <c r="O198" s="281"/>
      <c r="P198" s="281"/>
      <c r="Q198" s="281"/>
      <c r="R198" s="282"/>
      <c r="S198" s="283"/>
      <c r="T198" s="283"/>
      <c r="U198" s="284"/>
      <c r="V198" s="284"/>
      <c r="W198" s="285"/>
      <c r="X198" s="284"/>
      <c r="Y198" s="284"/>
      <c r="Z198" s="290"/>
      <c r="AA198" s="250"/>
      <c r="AB198" s="263"/>
      <c r="AC198" s="263"/>
      <c r="AD198" s="263"/>
      <c r="AE198" s="349"/>
      <c r="AF198" s="349"/>
      <c r="AG198" s="263"/>
      <c r="AH198" s="263"/>
      <c r="AI198" s="263"/>
    </row>
    <row r="199" spans="1:35" s="3" customFormat="1" ht="15" customHeight="1">
      <c r="A199" s="279"/>
      <c r="B199" s="279"/>
      <c r="C199" s="261"/>
      <c r="D199" s="279"/>
      <c r="E199" s="279"/>
      <c r="F199" s="279"/>
      <c r="G199" s="279"/>
      <c r="H199" s="281"/>
      <c r="I199" s="286"/>
      <c r="J199" s="282"/>
      <c r="K199" s="282"/>
      <c r="L199" s="282"/>
      <c r="M199" s="282"/>
      <c r="N199" s="281"/>
      <c r="O199" s="281"/>
      <c r="P199" s="281"/>
      <c r="Q199" s="281"/>
      <c r="R199" s="282"/>
      <c r="S199" s="283"/>
      <c r="T199" s="283"/>
      <c r="U199" s="284"/>
      <c r="V199" s="284"/>
      <c r="W199" s="285"/>
      <c r="X199" s="284"/>
      <c r="Y199" s="284"/>
      <c r="Z199" s="290"/>
      <c r="AA199" s="263"/>
      <c r="AB199" s="263"/>
      <c r="AC199" s="263"/>
      <c r="AD199" s="263"/>
      <c r="AE199" s="349"/>
      <c r="AF199" s="349"/>
      <c r="AG199" s="263"/>
      <c r="AH199" s="263"/>
      <c r="AI199" s="263"/>
    </row>
    <row r="200" spans="1:35" s="3" customFormat="1" ht="12.75">
      <c r="A200" s="279"/>
      <c r="B200" s="279"/>
      <c r="C200" s="261"/>
      <c r="D200" s="279"/>
      <c r="E200" s="279"/>
      <c r="F200" s="279"/>
      <c r="G200" s="279"/>
      <c r="H200" s="281"/>
      <c r="I200" s="286"/>
      <c r="J200" s="282"/>
      <c r="K200" s="282"/>
      <c r="L200" s="282"/>
      <c r="M200" s="282"/>
      <c r="N200" s="281"/>
      <c r="O200" s="281"/>
      <c r="P200" s="281"/>
      <c r="Q200" s="281"/>
      <c r="R200" s="282"/>
      <c r="S200" s="281"/>
      <c r="T200" s="281"/>
      <c r="U200" s="248"/>
      <c r="V200" s="248"/>
      <c r="W200" s="285"/>
      <c r="X200" s="287"/>
      <c r="Y200" s="287"/>
      <c r="Z200" s="250"/>
      <c r="AA200" s="250"/>
      <c r="AB200" s="263"/>
      <c r="AC200" s="263"/>
      <c r="AD200" s="263"/>
      <c r="AE200" s="266"/>
      <c r="AF200" s="264"/>
      <c r="AG200" s="263"/>
      <c r="AH200" s="263"/>
      <c r="AI200" s="263"/>
    </row>
    <row r="201" spans="1:35" s="3" customFormat="1" ht="15" customHeight="1">
      <c r="A201" s="279"/>
      <c r="B201" s="279"/>
      <c r="C201" s="261"/>
      <c r="D201" s="279"/>
      <c r="E201" s="279"/>
      <c r="F201" s="279"/>
      <c r="G201" s="324"/>
      <c r="H201" s="281"/>
      <c r="I201" s="281"/>
      <c r="J201" s="282"/>
      <c r="K201" s="282"/>
      <c r="L201" s="282"/>
      <c r="M201" s="282"/>
      <c r="N201" s="281"/>
      <c r="O201" s="281"/>
      <c r="P201" s="281"/>
      <c r="Q201" s="281"/>
      <c r="R201" s="282"/>
      <c r="S201" s="283"/>
      <c r="T201" s="283"/>
      <c r="U201" s="284"/>
      <c r="V201" s="284"/>
      <c r="W201" s="285"/>
      <c r="X201" s="284"/>
      <c r="Y201" s="284"/>
      <c r="Z201" s="250"/>
      <c r="AA201" s="250"/>
      <c r="AB201" s="263"/>
      <c r="AC201" s="263"/>
      <c r="AD201" s="263"/>
      <c r="AE201" s="264"/>
      <c r="AF201" s="264"/>
      <c r="AG201" s="263"/>
      <c r="AH201" s="263"/>
      <c r="AI201" s="263"/>
    </row>
    <row r="202" spans="1:35" s="3" customFormat="1" ht="15" customHeight="1">
      <c r="A202" s="279"/>
      <c r="B202" s="279"/>
      <c r="C202" s="261"/>
      <c r="D202" s="279"/>
      <c r="E202" s="279"/>
      <c r="F202" s="279"/>
      <c r="G202" s="279"/>
      <c r="H202" s="281"/>
      <c r="I202" s="286"/>
      <c r="J202" s="282"/>
      <c r="K202" s="282"/>
      <c r="L202" s="282"/>
      <c r="M202" s="282"/>
      <c r="N202" s="281"/>
      <c r="O202" s="281"/>
      <c r="P202" s="281"/>
      <c r="Q202" s="281"/>
      <c r="R202" s="282"/>
      <c r="S202" s="283"/>
      <c r="T202" s="283"/>
      <c r="U202" s="284"/>
      <c r="V202" s="284"/>
      <c r="W202" s="285"/>
      <c r="X202" s="284"/>
      <c r="Y202" s="284"/>
      <c r="Z202" s="250"/>
      <c r="AA202" s="250"/>
      <c r="AB202" s="263"/>
      <c r="AC202" s="263"/>
      <c r="AD202" s="263"/>
      <c r="AE202" s="264"/>
      <c r="AF202" s="264"/>
      <c r="AG202" s="263"/>
      <c r="AH202" s="263"/>
      <c r="AI202" s="263"/>
    </row>
    <row r="203" spans="1:35" s="3" customFormat="1" ht="21" customHeight="1">
      <c r="A203" s="279"/>
      <c r="B203" s="279"/>
      <c r="C203" s="261"/>
      <c r="D203" s="279"/>
      <c r="E203" s="279"/>
      <c r="F203" s="279"/>
      <c r="G203" s="279"/>
      <c r="H203" s="281"/>
      <c r="I203" s="286"/>
      <c r="J203" s="282"/>
      <c r="K203" s="282"/>
      <c r="L203" s="282"/>
      <c r="M203" s="282"/>
      <c r="N203" s="281"/>
      <c r="O203" s="281"/>
      <c r="P203" s="281"/>
      <c r="Q203" s="281"/>
      <c r="R203" s="282"/>
      <c r="S203" s="281"/>
      <c r="T203" s="281"/>
      <c r="U203" s="248"/>
      <c r="V203" s="248"/>
      <c r="W203" s="285"/>
      <c r="X203" s="287"/>
      <c r="Y203" s="287"/>
      <c r="Z203" s="250"/>
      <c r="AA203" s="250"/>
      <c r="AB203" s="263"/>
      <c r="AC203" s="263"/>
      <c r="AD203" s="263"/>
      <c r="AE203" s="266"/>
      <c r="AF203" s="255"/>
      <c r="AG203" s="263"/>
      <c r="AH203" s="263"/>
      <c r="AI203" s="263"/>
    </row>
    <row r="204" spans="1:35" s="3" customFormat="1" ht="15" customHeight="1">
      <c r="A204" s="279"/>
      <c r="B204" s="279"/>
      <c r="C204" s="261"/>
      <c r="D204" s="279"/>
      <c r="E204" s="279"/>
      <c r="F204" s="279"/>
      <c r="G204" s="279"/>
      <c r="H204" s="281"/>
      <c r="I204" s="286"/>
      <c r="J204" s="282"/>
      <c r="K204" s="282"/>
      <c r="L204" s="282"/>
      <c r="M204" s="282"/>
      <c r="N204" s="281"/>
      <c r="O204" s="281"/>
      <c r="P204" s="281"/>
      <c r="Q204" s="281"/>
      <c r="R204" s="282"/>
      <c r="S204" s="281"/>
      <c r="T204" s="281"/>
      <c r="U204" s="248"/>
      <c r="V204" s="248"/>
      <c r="W204" s="285"/>
      <c r="X204" s="287"/>
      <c r="Y204" s="287"/>
      <c r="Z204" s="290"/>
      <c r="AA204" s="250"/>
      <c r="AB204" s="263"/>
      <c r="AC204" s="263"/>
      <c r="AD204" s="263"/>
      <c r="AE204" s="343"/>
      <c r="AF204" s="349"/>
      <c r="AG204" s="263"/>
      <c r="AH204" s="263"/>
      <c r="AI204" s="263"/>
    </row>
    <row r="205" spans="1:35" s="3" customFormat="1" ht="15" customHeight="1">
      <c r="A205" s="279"/>
      <c r="B205" s="279"/>
      <c r="C205" s="261"/>
      <c r="D205" s="279"/>
      <c r="E205" s="279"/>
      <c r="F205" s="279"/>
      <c r="G205" s="279"/>
      <c r="H205" s="281"/>
      <c r="I205" s="286"/>
      <c r="J205" s="282"/>
      <c r="K205" s="282"/>
      <c r="L205" s="282"/>
      <c r="M205" s="282"/>
      <c r="N205" s="281"/>
      <c r="O205" s="281"/>
      <c r="P205" s="281"/>
      <c r="Q205" s="281"/>
      <c r="R205" s="282"/>
      <c r="S205" s="281"/>
      <c r="T205" s="281"/>
      <c r="U205" s="248"/>
      <c r="V205" s="248"/>
      <c r="W205" s="285"/>
      <c r="X205" s="287"/>
      <c r="Y205" s="287"/>
      <c r="Z205" s="290"/>
      <c r="AA205" s="250"/>
      <c r="AB205" s="263"/>
      <c r="AC205" s="263"/>
      <c r="AD205" s="263"/>
      <c r="AE205" s="343"/>
      <c r="AF205" s="349"/>
      <c r="AG205" s="263"/>
      <c r="AH205" s="263"/>
      <c r="AI205" s="263"/>
    </row>
    <row r="206" spans="1:35" s="3" customFormat="1" ht="15" customHeight="1">
      <c r="A206" s="279"/>
      <c r="B206" s="279"/>
      <c r="C206" s="261"/>
      <c r="D206" s="279"/>
      <c r="E206" s="279"/>
      <c r="F206" s="279"/>
      <c r="G206" s="280"/>
      <c r="H206" s="281"/>
      <c r="I206" s="286"/>
      <c r="J206" s="289"/>
      <c r="K206" s="289"/>
      <c r="L206" s="289"/>
      <c r="M206" s="289"/>
      <c r="N206" s="283"/>
      <c r="O206" s="283"/>
      <c r="P206" s="283"/>
      <c r="Q206" s="283"/>
      <c r="R206" s="289"/>
      <c r="S206" s="283"/>
      <c r="T206" s="283"/>
      <c r="U206" s="284"/>
      <c r="V206" s="284"/>
      <c r="W206" s="285"/>
      <c r="X206" s="284"/>
      <c r="Y206" s="284"/>
      <c r="Z206" s="250"/>
      <c r="AA206" s="250"/>
      <c r="AB206" s="263"/>
      <c r="AC206" s="263"/>
      <c r="AD206" s="263"/>
      <c r="AE206" s="264"/>
      <c r="AF206" s="264"/>
      <c r="AG206" s="263"/>
      <c r="AH206" s="263"/>
      <c r="AI206" s="263"/>
    </row>
    <row r="207" spans="1:35" s="3" customFormat="1" ht="15" customHeight="1">
      <c r="A207" s="279"/>
      <c r="B207" s="279"/>
      <c r="C207" s="261"/>
      <c r="D207" s="279"/>
      <c r="E207" s="279"/>
      <c r="F207" s="279"/>
      <c r="G207" s="280"/>
      <c r="H207" s="281"/>
      <c r="I207" s="283"/>
      <c r="J207" s="289"/>
      <c r="K207" s="289"/>
      <c r="L207" s="289"/>
      <c r="M207" s="289"/>
      <c r="N207" s="283"/>
      <c r="O207" s="283"/>
      <c r="P207" s="283"/>
      <c r="Q207" s="283"/>
      <c r="R207" s="289"/>
      <c r="S207" s="283"/>
      <c r="T207" s="283"/>
      <c r="U207" s="284"/>
      <c r="V207" s="284"/>
      <c r="W207" s="285"/>
      <c r="X207" s="284"/>
      <c r="Y207" s="284"/>
      <c r="Z207" s="250"/>
      <c r="AA207" s="250"/>
      <c r="AB207" s="263"/>
      <c r="AC207" s="263"/>
      <c r="AD207" s="263"/>
      <c r="AE207" s="264"/>
      <c r="AF207" s="264"/>
      <c r="AG207" s="263"/>
      <c r="AH207" s="263"/>
      <c r="AI207" s="263"/>
    </row>
    <row r="208" spans="1:35" s="3" customFormat="1" ht="15" customHeight="1">
      <c r="A208" s="279"/>
      <c r="B208" s="279"/>
      <c r="C208" s="261"/>
      <c r="D208" s="279"/>
      <c r="E208" s="279"/>
      <c r="F208" s="279"/>
      <c r="G208" s="280"/>
      <c r="H208" s="281"/>
      <c r="I208" s="283"/>
      <c r="J208" s="282"/>
      <c r="K208" s="282"/>
      <c r="L208" s="282"/>
      <c r="M208" s="282"/>
      <c r="N208" s="283"/>
      <c r="O208" s="283"/>
      <c r="P208" s="281"/>
      <c r="Q208" s="281"/>
      <c r="R208" s="282"/>
      <c r="S208" s="283"/>
      <c r="T208" s="283"/>
      <c r="U208" s="284"/>
      <c r="V208" s="284"/>
      <c r="W208" s="285"/>
      <c r="X208" s="284"/>
      <c r="Y208" s="284"/>
      <c r="Z208" s="250"/>
      <c r="AA208" s="250"/>
      <c r="AB208" s="263"/>
      <c r="AC208" s="263"/>
      <c r="AD208" s="263"/>
      <c r="AE208" s="264"/>
      <c r="AF208" s="264"/>
      <c r="AG208" s="263"/>
      <c r="AH208" s="263"/>
      <c r="AI208" s="263"/>
    </row>
    <row r="209" spans="1:35" s="3" customFormat="1" ht="15" customHeight="1">
      <c r="A209" s="279"/>
      <c r="B209" s="279"/>
      <c r="C209" s="261"/>
      <c r="D209" s="279"/>
      <c r="E209" s="279"/>
      <c r="F209" s="279"/>
      <c r="G209" s="280"/>
      <c r="H209" s="281"/>
      <c r="I209" s="283"/>
      <c r="J209" s="282"/>
      <c r="K209" s="282"/>
      <c r="L209" s="282"/>
      <c r="M209" s="282"/>
      <c r="N209" s="281"/>
      <c r="O209" s="281"/>
      <c r="P209" s="281"/>
      <c r="Q209" s="281"/>
      <c r="R209" s="282"/>
      <c r="S209" s="283"/>
      <c r="T209" s="283"/>
      <c r="U209" s="284"/>
      <c r="V209" s="284"/>
      <c r="W209" s="285"/>
      <c r="X209" s="284"/>
      <c r="Y209" s="284"/>
      <c r="Z209" s="290"/>
      <c r="AA209" s="250"/>
      <c r="AB209" s="263"/>
      <c r="AC209" s="263"/>
      <c r="AD209" s="263"/>
      <c r="AE209" s="349"/>
      <c r="AF209" s="349"/>
      <c r="AG209" s="263"/>
      <c r="AH209" s="263"/>
      <c r="AI209" s="263"/>
    </row>
    <row r="210" spans="1:35" s="3" customFormat="1" ht="15" customHeight="1">
      <c r="A210" s="279"/>
      <c r="B210" s="279"/>
      <c r="C210" s="261"/>
      <c r="D210" s="279"/>
      <c r="E210" s="279"/>
      <c r="F210" s="279"/>
      <c r="G210" s="279"/>
      <c r="H210" s="281"/>
      <c r="I210" s="283"/>
      <c r="J210" s="282"/>
      <c r="K210" s="282"/>
      <c r="L210" s="282"/>
      <c r="M210" s="282"/>
      <c r="N210" s="281"/>
      <c r="O210" s="281"/>
      <c r="P210" s="281"/>
      <c r="Q210" s="281"/>
      <c r="R210" s="282"/>
      <c r="S210" s="283"/>
      <c r="T210" s="283"/>
      <c r="U210" s="284"/>
      <c r="V210" s="284"/>
      <c r="W210" s="284"/>
      <c r="X210" s="284"/>
      <c r="Y210" s="284"/>
      <c r="Z210" s="290"/>
      <c r="AA210" s="250"/>
      <c r="AB210" s="263"/>
      <c r="AC210" s="263"/>
      <c r="AD210" s="263"/>
      <c r="AE210" s="349"/>
      <c r="AF210" s="349"/>
      <c r="AG210" s="263"/>
      <c r="AH210" s="263"/>
      <c r="AI210" s="263"/>
    </row>
    <row r="211" spans="1:35" s="9" customFormat="1" ht="15" customHeight="1">
      <c r="A211" s="273"/>
      <c r="B211" s="273"/>
      <c r="C211" s="273"/>
      <c r="D211" s="273"/>
      <c r="E211" s="273"/>
      <c r="F211" s="273"/>
      <c r="G211" s="325"/>
      <c r="H211" s="326"/>
      <c r="I211" s="326"/>
      <c r="J211" s="327"/>
      <c r="K211" s="327"/>
      <c r="L211" s="327"/>
      <c r="M211" s="327"/>
      <c r="N211" s="326"/>
      <c r="O211" s="326"/>
      <c r="P211" s="326"/>
      <c r="Q211" s="326"/>
      <c r="R211" s="327"/>
      <c r="S211" s="326"/>
      <c r="T211" s="326"/>
      <c r="U211" s="328"/>
      <c r="V211" s="328"/>
      <c r="W211" s="329"/>
      <c r="X211" s="330"/>
      <c r="Y211" s="330"/>
      <c r="Z211" s="273"/>
      <c r="AA211" s="273"/>
      <c r="AB211" s="273"/>
      <c r="AC211" s="273"/>
      <c r="AD211" s="273"/>
      <c r="AE211" s="274">
        <f>SUM(AE5:AE210)</f>
        <v>0</v>
      </c>
      <c r="AF211" s="274">
        <f>SUM(AF5:AF210)</f>
        <v>0</v>
      </c>
      <c r="AG211" s="273"/>
      <c r="AH211" s="273"/>
      <c r="AI211" s="273"/>
    </row>
    <row r="212" spans="1:35" s="3" customFormat="1" ht="15" customHeight="1">
      <c r="A212" s="263"/>
      <c r="B212" s="263"/>
      <c r="C212" s="263"/>
      <c r="D212" s="263"/>
      <c r="E212" s="263"/>
      <c r="F212" s="263"/>
      <c r="G212" s="331"/>
      <c r="H212" s="281"/>
      <c r="I212" s="281"/>
      <c r="J212" s="282"/>
      <c r="K212" s="282"/>
      <c r="L212" s="282"/>
      <c r="M212" s="282"/>
      <c r="N212" s="281"/>
      <c r="O212" s="281"/>
      <c r="P212" s="281"/>
      <c r="Q212" s="281"/>
      <c r="R212" s="282"/>
      <c r="S212" s="281"/>
      <c r="T212" s="281"/>
      <c r="U212" s="248"/>
      <c r="V212" s="248"/>
      <c r="W212" s="285"/>
      <c r="X212" s="287"/>
      <c r="Y212" s="287"/>
      <c r="Z212" s="263"/>
      <c r="AA212" s="263"/>
      <c r="AB212" s="263"/>
      <c r="AC212" s="263"/>
      <c r="AD212" s="263"/>
      <c r="AE212" s="266"/>
      <c r="AF212" s="255"/>
      <c r="AG212" s="263"/>
      <c r="AH212" s="263"/>
      <c r="AI212" s="263"/>
    </row>
    <row r="213" spans="1:35" ht="15" customHeight="1">
      <c r="A213" s="219"/>
      <c r="B213" s="219"/>
      <c r="C213" s="219"/>
      <c r="D213" s="219"/>
      <c r="E213" s="219"/>
      <c r="F213" s="219"/>
      <c r="G213" s="332"/>
      <c r="H213" s="305"/>
      <c r="I213" s="305"/>
      <c r="J213" s="307"/>
      <c r="K213" s="307"/>
      <c r="L213" s="307"/>
      <c r="M213" s="307"/>
      <c r="N213" s="305"/>
      <c r="O213" s="305"/>
      <c r="P213" s="305"/>
      <c r="Q213" s="305"/>
      <c r="R213" s="307"/>
      <c r="S213" s="305"/>
      <c r="T213" s="281"/>
      <c r="U213" s="333"/>
      <c r="V213" s="333"/>
      <c r="W213" s="333"/>
      <c r="X213" s="334"/>
      <c r="Y213" s="334"/>
      <c r="Z213" s="219"/>
    </row>
    <row r="214" spans="1:35" ht="15" customHeight="1">
      <c r="A214" s="219"/>
      <c r="B214" s="219"/>
      <c r="C214" s="219"/>
      <c r="D214" s="219"/>
      <c r="E214" s="219"/>
      <c r="F214" s="219"/>
      <c r="G214" s="332"/>
      <c r="H214" s="305"/>
      <c r="I214" s="305"/>
      <c r="J214" s="307"/>
      <c r="K214" s="307"/>
      <c r="L214" s="307"/>
      <c r="M214" s="307"/>
      <c r="N214" s="305"/>
      <c r="O214" s="305"/>
      <c r="P214" s="305"/>
      <c r="Q214" s="305"/>
      <c r="R214" s="307"/>
      <c r="S214" s="305"/>
      <c r="T214" s="281"/>
      <c r="U214" s="333"/>
      <c r="V214" s="333"/>
      <c r="W214" s="333"/>
      <c r="X214" s="334"/>
      <c r="Y214" s="334"/>
      <c r="Z214" s="219"/>
    </row>
    <row r="215" spans="1:35" ht="15" customHeight="1">
      <c r="A215" s="219"/>
      <c r="B215" s="219"/>
      <c r="C215" s="219"/>
      <c r="D215" s="219"/>
      <c r="E215" s="219"/>
      <c r="F215" s="219"/>
      <c r="G215" s="332"/>
      <c r="H215" s="305"/>
      <c r="I215" s="305"/>
      <c r="J215" s="307"/>
      <c r="K215" s="307"/>
      <c r="L215" s="307"/>
      <c r="M215" s="307"/>
      <c r="N215" s="305"/>
      <c r="O215" s="305"/>
      <c r="P215" s="305"/>
      <c r="Q215" s="305"/>
      <c r="R215" s="307"/>
      <c r="S215" s="305"/>
      <c r="T215" s="281"/>
      <c r="U215" s="248"/>
      <c r="V215" s="248"/>
      <c r="W215" s="285"/>
      <c r="X215" s="334"/>
      <c r="Y215" s="334"/>
      <c r="Z215" s="219"/>
      <c r="AF215" s="255"/>
    </row>
    <row r="216" spans="1:35" ht="15" customHeight="1">
      <c r="A216" s="219"/>
      <c r="B216" s="219"/>
      <c r="C216" s="219"/>
      <c r="D216" s="219"/>
      <c r="E216" s="219"/>
      <c r="F216" s="219"/>
      <c r="G216" s="332"/>
      <c r="H216" s="305"/>
      <c r="I216" s="305"/>
      <c r="J216" s="307"/>
      <c r="K216" s="307"/>
      <c r="L216" s="307"/>
      <c r="M216" s="307"/>
      <c r="N216" s="305"/>
      <c r="O216" s="305"/>
      <c r="P216" s="305"/>
      <c r="Q216" s="305"/>
      <c r="R216" s="307"/>
      <c r="S216" s="305"/>
      <c r="T216" s="281"/>
      <c r="U216" s="248"/>
      <c r="V216" s="248"/>
      <c r="W216" s="285"/>
      <c r="X216" s="334"/>
      <c r="Y216" s="334"/>
      <c r="Z216" s="219"/>
      <c r="AF216" s="255"/>
    </row>
    <row r="217" spans="1:35" ht="15" customHeight="1">
      <c r="A217" s="219"/>
      <c r="B217" s="219"/>
      <c r="C217" s="219"/>
      <c r="D217" s="219"/>
      <c r="E217" s="219"/>
      <c r="F217" s="219"/>
      <c r="G217" s="332"/>
      <c r="H217" s="305"/>
      <c r="I217" s="305"/>
      <c r="J217" s="307"/>
      <c r="K217" s="307"/>
      <c r="L217" s="307"/>
      <c r="M217" s="307"/>
      <c r="N217" s="305"/>
      <c r="O217" s="305"/>
      <c r="P217" s="305"/>
      <c r="Q217" s="305"/>
      <c r="R217" s="307"/>
      <c r="S217" s="305"/>
      <c r="T217" s="281"/>
      <c r="U217" s="333"/>
      <c r="V217" s="333"/>
      <c r="W217" s="333"/>
      <c r="X217" s="334"/>
      <c r="Y217" s="334"/>
      <c r="Z217" s="219"/>
    </row>
    <row r="218" spans="1:35" ht="15" customHeight="1">
      <c r="A218" s="219"/>
      <c r="B218" s="219"/>
      <c r="C218" s="219"/>
      <c r="D218" s="219"/>
      <c r="E218" s="219"/>
      <c r="F218" s="219"/>
      <c r="G218" s="332"/>
      <c r="H218" s="305"/>
      <c r="I218" s="305"/>
      <c r="J218" s="307"/>
      <c r="K218" s="307"/>
      <c r="L218" s="307"/>
      <c r="M218" s="307"/>
      <c r="N218" s="305"/>
      <c r="O218" s="305"/>
      <c r="P218" s="305"/>
      <c r="Q218" s="305"/>
      <c r="R218" s="307"/>
      <c r="S218" s="305"/>
      <c r="T218" s="281"/>
      <c r="U218" s="248"/>
      <c r="V218" s="248"/>
      <c r="W218" s="285"/>
      <c r="X218" s="334"/>
      <c r="Y218" s="334"/>
      <c r="Z218" s="219"/>
      <c r="AF218" s="255"/>
    </row>
    <row r="219" spans="1:35" ht="15" customHeight="1">
      <c r="A219" s="219"/>
      <c r="B219" s="219"/>
      <c r="C219" s="219"/>
      <c r="D219" s="219"/>
      <c r="E219" s="219"/>
      <c r="F219" s="219"/>
      <c r="G219" s="332"/>
      <c r="H219" s="305"/>
      <c r="I219" s="305"/>
      <c r="J219" s="307"/>
      <c r="K219" s="307"/>
      <c r="L219" s="307"/>
      <c r="M219" s="307"/>
      <c r="N219" s="305"/>
      <c r="O219" s="305"/>
      <c r="P219" s="305"/>
      <c r="Q219" s="305"/>
      <c r="R219" s="307"/>
      <c r="S219" s="305"/>
      <c r="T219" s="281"/>
      <c r="U219" s="248"/>
      <c r="V219" s="248"/>
      <c r="W219" s="285"/>
      <c r="X219" s="334"/>
      <c r="Y219" s="334"/>
      <c r="Z219" s="219"/>
      <c r="AF219" s="255"/>
    </row>
    <row r="220" spans="1:35" ht="15" customHeight="1">
      <c r="A220" s="219"/>
      <c r="B220" s="219"/>
      <c r="C220" s="219"/>
      <c r="D220" s="219"/>
      <c r="E220" s="219"/>
      <c r="F220" s="219"/>
      <c r="G220" s="332"/>
      <c r="H220" s="305"/>
      <c r="I220" s="305"/>
      <c r="J220" s="307"/>
      <c r="K220" s="307"/>
      <c r="L220" s="307"/>
      <c r="M220" s="307"/>
      <c r="N220" s="305"/>
      <c r="O220" s="305"/>
      <c r="P220" s="305"/>
      <c r="Q220" s="305"/>
      <c r="R220" s="307"/>
      <c r="S220" s="305"/>
      <c r="T220" s="281"/>
      <c r="U220" s="333"/>
      <c r="V220" s="333"/>
      <c r="W220" s="333"/>
      <c r="X220" s="334"/>
      <c r="Y220" s="334"/>
      <c r="Z220" s="219"/>
    </row>
    <row r="221" spans="1:35" ht="15" customHeight="1">
      <c r="A221" s="219"/>
      <c r="B221" s="219"/>
      <c r="C221" s="219"/>
      <c r="D221" s="219"/>
      <c r="E221" s="219"/>
      <c r="F221" s="219"/>
      <c r="G221" s="332"/>
      <c r="H221" s="305"/>
      <c r="I221" s="305"/>
      <c r="J221" s="307"/>
      <c r="K221" s="307"/>
      <c r="L221" s="307"/>
      <c r="M221" s="307"/>
      <c r="N221" s="305"/>
      <c r="O221" s="305"/>
      <c r="P221" s="305"/>
      <c r="Q221" s="305"/>
      <c r="R221" s="307"/>
      <c r="S221" s="305"/>
      <c r="T221" s="281"/>
      <c r="U221" s="333"/>
      <c r="V221" s="333"/>
      <c r="W221" s="333"/>
      <c r="X221" s="334"/>
      <c r="Y221" s="334"/>
      <c r="Z221" s="219"/>
    </row>
    <row r="222" spans="1:35" ht="15" customHeight="1">
      <c r="A222" s="219"/>
      <c r="B222" s="219"/>
      <c r="C222" s="219"/>
      <c r="D222" s="219"/>
      <c r="E222" s="219"/>
      <c r="F222" s="219"/>
      <c r="G222" s="332"/>
      <c r="H222" s="305"/>
      <c r="I222" s="305"/>
      <c r="J222" s="307"/>
      <c r="K222" s="307"/>
      <c r="L222" s="307"/>
      <c r="M222" s="307"/>
      <c r="N222" s="305"/>
      <c r="O222" s="305"/>
      <c r="P222" s="305"/>
      <c r="Q222" s="305"/>
      <c r="R222" s="307"/>
      <c r="S222" s="305"/>
      <c r="T222" s="281"/>
      <c r="U222" s="333"/>
      <c r="V222" s="333"/>
      <c r="W222" s="333"/>
      <c r="X222" s="334"/>
      <c r="Y222" s="334"/>
      <c r="Z222" s="219"/>
    </row>
    <row r="223" spans="1:35" ht="15" customHeight="1">
      <c r="A223" s="219"/>
      <c r="B223" s="219"/>
      <c r="C223" s="219"/>
      <c r="D223" s="219"/>
      <c r="E223" s="219"/>
      <c r="F223" s="219"/>
      <c r="G223" s="332"/>
      <c r="H223" s="305"/>
      <c r="I223" s="305"/>
      <c r="J223" s="307"/>
      <c r="K223" s="307"/>
      <c r="L223" s="307"/>
      <c r="M223" s="307"/>
      <c r="N223" s="305"/>
      <c r="O223" s="305"/>
      <c r="P223" s="305"/>
      <c r="Q223" s="305"/>
      <c r="R223" s="307"/>
      <c r="S223" s="305"/>
      <c r="T223" s="281"/>
      <c r="U223" s="333"/>
      <c r="V223" s="333"/>
      <c r="W223" s="333"/>
      <c r="X223" s="334"/>
      <c r="Y223" s="334"/>
      <c r="Z223" s="219"/>
    </row>
    <row r="224" spans="1:35" ht="15" customHeight="1">
      <c r="A224" s="219"/>
      <c r="B224" s="219"/>
      <c r="C224" s="219"/>
      <c r="D224" s="219"/>
      <c r="E224" s="219"/>
      <c r="F224" s="219"/>
      <c r="G224" s="332"/>
      <c r="H224" s="305"/>
      <c r="I224" s="305"/>
      <c r="J224" s="307"/>
      <c r="K224" s="307"/>
      <c r="L224" s="307"/>
      <c r="M224" s="307"/>
      <c r="N224" s="305"/>
      <c r="O224" s="305"/>
      <c r="P224" s="305"/>
      <c r="Q224" s="305"/>
      <c r="R224" s="307"/>
      <c r="S224" s="305"/>
      <c r="T224" s="281"/>
      <c r="U224" s="333"/>
      <c r="V224" s="333"/>
      <c r="W224" s="333"/>
      <c r="X224" s="334"/>
      <c r="Y224" s="334"/>
      <c r="Z224" s="219"/>
    </row>
    <row r="225" spans="1:26" ht="15" customHeight="1">
      <c r="A225" s="219"/>
      <c r="B225" s="219"/>
      <c r="C225" s="219"/>
      <c r="D225" s="219"/>
      <c r="E225" s="219"/>
      <c r="F225" s="219"/>
      <c r="G225" s="332"/>
      <c r="H225" s="305"/>
      <c r="I225" s="305"/>
      <c r="J225" s="307"/>
      <c r="K225" s="307"/>
      <c r="L225" s="307"/>
      <c r="M225" s="307"/>
      <c r="N225" s="305"/>
      <c r="O225" s="305"/>
      <c r="P225" s="305"/>
      <c r="Q225" s="305"/>
      <c r="R225" s="307"/>
      <c r="S225" s="305"/>
      <c r="T225" s="281"/>
      <c r="U225" s="333"/>
      <c r="V225" s="333"/>
      <c r="W225" s="333"/>
      <c r="X225" s="334"/>
      <c r="Y225" s="334"/>
      <c r="Z225" s="219"/>
    </row>
    <row r="226" spans="1:26" ht="15" customHeight="1">
      <c r="A226" s="219"/>
      <c r="B226" s="219"/>
      <c r="C226" s="219"/>
      <c r="D226" s="219"/>
      <c r="E226" s="219"/>
      <c r="F226" s="219"/>
      <c r="G226" s="332"/>
      <c r="H226" s="305"/>
      <c r="I226" s="305"/>
      <c r="J226" s="307"/>
      <c r="K226" s="307"/>
      <c r="L226" s="307"/>
      <c r="M226" s="307"/>
      <c r="N226" s="305"/>
      <c r="O226" s="305"/>
      <c r="P226" s="305"/>
      <c r="Q226" s="305"/>
      <c r="R226" s="307"/>
      <c r="S226" s="305"/>
      <c r="T226" s="281"/>
      <c r="U226" s="333"/>
      <c r="V226" s="333"/>
      <c r="W226" s="333"/>
      <c r="X226" s="334"/>
      <c r="Y226" s="334"/>
      <c r="Z226" s="219"/>
    </row>
    <row r="227" spans="1:26" ht="15" customHeight="1">
      <c r="A227" s="219"/>
      <c r="B227" s="219"/>
      <c r="C227" s="219"/>
      <c r="D227" s="219"/>
      <c r="E227" s="219"/>
      <c r="F227" s="219"/>
      <c r="G227" s="332"/>
      <c r="H227" s="305"/>
      <c r="I227" s="305"/>
      <c r="J227" s="307"/>
      <c r="K227" s="307"/>
      <c r="L227" s="307"/>
      <c r="M227" s="307"/>
      <c r="N227" s="305"/>
      <c r="O227" s="305"/>
      <c r="P227" s="305"/>
      <c r="Q227" s="305"/>
      <c r="R227" s="307"/>
      <c r="S227" s="305"/>
      <c r="T227" s="281"/>
      <c r="U227" s="333"/>
      <c r="V227" s="333"/>
      <c r="W227" s="333"/>
      <c r="X227" s="334"/>
      <c r="Y227" s="334"/>
      <c r="Z227" s="219"/>
    </row>
    <row r="228" spans="1:26" ht="15" customHeight="1">
      <c r="A228" s="219"/>
      <c r="B228" s="219"/>
      <c r="C228" s="219"/>
      <c r="D228" s="219"/>
      <c r="E228" s="219"/>
      <c r="F228" s="219"/>
      <c r="G228" s="332"/>
      <c r="H228" s="305"/>
      <c r="I228" s="305"/>
      <c r="J228" s="307"/>
      <c r="K228" s="307"/>
      <c r="L228" s="307"/>
      <c r="M228" s="307"/>
      <c r="N228" s="305"/>
      <c r="O228" s="305"/>
      <c r="P228" s="305"/>
      <c r="Q228" s="305"/>
      <c r="R228" s="307"/>
      <c r="S228" s="305"/>
      <c r="T228" s="281"/>
      <c r="U228" s="333"/>
      <c r="V228" s="333"/>
      <c r="W228" s="333"/>
      <c r="X228" s="334"/>
      <c r="Y228" s="334"/>
      <c r="Z228" s="219"/>
    </row>
    <row r="229" spans="1:26" ht="15" customHeight="1">
      <c r="A229" s="219"/>
      <c r="B229" s="219"/>
      <c r="C229" s="219"/>
      <c r="D229" s="219"/>
      <c r="E229" s="219"/>
      <c r="F229" s="219"/>
      <c r="G229" s="332"/>
      <c r="H229" s="305"/>
      <c r="I229" s="305"/>
      <c r="J229" s="307"/>
      <c r="K229" s="307"/>
      <c r="L229" s="307"/>
      <c r="M229" s="307"/>
      <c r="N229" s="305"/>
      <c r="O229" s="305"/>
      <c r="P229" s="305"/>
      <c r="Q229" s="305"/>
      <c r="R229" s="307"/>
      <c r="S229" s="305"/>
      <c r="T229" s="281"/>
      <c r="U229" s="333"/>
      <c r="V229" s="333"/>
      <c r="W229" s="333"/>
      <c r="X229" s="334"/>
      <c r="Y229" s="334"/>
      <c r="Z229" s="219"/>
    </row>
    <row r="230" spans="1:26" ht="15" customHeight="1">
      <c r="A230" s="219"/>
      <c r="B230" s="219"/>
      <c r="C230" s="219"/>
      <c r="D230" s="219"/>
      <c r="E230" s="219"/>
      <c r="F230" s="219"/>
      <c r="G230" s="332"/>
      <c r="H230" s="305"/>
      <c r="I230" s="305"/>
      <c r="J230" s="307"/>
      <c r="K230" s="307"/>
      <c r="L230" s="307"/>
      <c r="M230" s="307"/>
      <c r="N230" s="305"/>
      <c r="O230" s="305"/>
      <c r="P230" s="305"/>
      <c r="Q230" s="305"/>
      <c r="R230" s="307"/>
      <c r="S230" s="305"/>
      <c r="T230" s="281"/>
      <c r="U230" s="333"/>
      <c r="V230" s="333"/>
      <c r="W230" s="333"/>
      <c r="X230" s="334"/>
      <c r="Y230" s="334"/>
      <c r="Z230" s="219"/>
    </row>
    <row r="231" spans="1:26" ht="15" customHeight="1">
      <c r="A231" s="219"/>
      <c r="B231" s="219"/>
      <c r="C231" s="219"/>
      <c r="D231" s="219"/>
      <c r="E231" s="219"/>
      <c r="F231" s="219"/>
      <c r="G231" s="332"/>
      <c r="H231" s="305"/>
      <c r="I231" s="305"/>
      <c r="J231" s="307"/>
      <c r="K231" s="307"/>
      <c r="L231" s="307"/>
      <c r="M231" s="307"/>
      <c r="N231" s="305"/>
      <c r="O231" s="305"/>
      <c r="P231" s="305"/>
      <c r="Q231" s="305"/>
      <c r="R231" s="307"/>
      <c r="S231" s="305"/>
      <c r="T231" s="281"/>
      <c r="U231" s="333"/>
      <c r="V231" s="333"/>
      <c r="W231" s="333"/>
      <c r="X231" s="334"/>
      <c r="Y231" s="334"/>
      <c r="Z231" s="219"/>
    </row>
    <row r="232" spans="1:26" ht="15" customHeight="1">
      <c r="A232" s="219"/>
      <c r="B232" s="219"/>
      <c r="C232" s="219"/>
      <c r="D232" s="219"/>
      <c r="E232" s="219"/>
      <c r="F232" s="219"/>
      <c r="G232" s="332"/>
      <c r="H232" s="305"/>
      <c r="I232" s="305"/>
      <c r="J232" s="307"/>
      <c r="K232" s="307"/>
      <c r="L232" s="307"/>
      <c r="M232" s="307"/>
      <c r="N232" s="305"/>
      <c r="O232" s="305"/>
      <c r="P232" s="305"/>
      <c r="Q232" s="305"/>
      <c r="R232" s="307"/>
      <c r="S232" s="305"/>
      <c r="T232" s="281"/>
      <c r="U232" s="333"/>
      <c r="V232" s="333"/>
      <c r="W232" s="333"/>
      <c r="X232" s="334"/>
      <c r="Y232" s="334"/>
      <c r="Z232" s="219"/>
    </row>
    <row r="233" spans="1:26" ht="15" customHeight="1">
      <c r="A233" s="219"/>
      <c r="B233" s="219"/>
      <c r="C233" s="219"/>
      <c r="D233" s="219"/>
      <c r="E233" s="219"/>
      <c r="F233" s="219"/>
      <c r="G233" s="332"/>
      <c r="H233" s="305"/>
      <c r="I233" s="305"/>
      <c r="J233" s="307"/>
      <c r="K233" s="307"/>
      <c r="L233" s="307"/>
      <c r="M233" s="307"/>
      <c r="N233" s="305"/>
      <c r="O233" s="305"/>
      <c r="P233" s="305"/>
      <c r="Q233" s="305"/>
      <c r="R233" s="307"/>
      <c r="S233" s="305"/>
      <c r="T233" s="281"/>
      <c r="U233" s="333"/>
      <c r="V233" s="333"/>
      <c r="W233" s="333"/>
      <c r="X233" s="334"/>
      <c r="Y233" s="334"/>
      <c r="Z233" s="219"/>
    </row>
    <row r="234" spans="1:26" ht="15" customHeight="1">
      <c r="A234" s="219"/>
      <c r="B234" s="219"/>
      <c r="C234" s="219"/>
      <c r="D234" s="219"/>
      <c r="E234" s="219"/>
      <c r="F234" s="219"/>
      <c r="G234" s="332"/>
      <c r="H234" s="305"/>
      <c r="I234" s="305"/>
      <c r="J234" s="307"/>
      <c r="K234" s="307"/>
      <c r="L234" s="307"/>
      <c r="M234" s="307"/>
      <c r="N234" s="305"/>
      <c r="O234" s="305"/>
      <c r="P234" s="305"/>
      <c r="Q234" s="305"/>
      <c r="R234" s="307"/>
      <c r="S234" s="305"/>
      <c r="T234" s="281"/>
      <c r="U234" s="333"/>
      <c r="V234" s="333"/>
      <c r="W234" s="333"/>
      <c r="X234" s="334"/>
      <c r="Y234" s="334"/>
      <c r="Z234" s="219"/>
    </row>
    <row r="235" spans="1:26" ht="15" customHeight="1">
      <c r="A235" s="219"/>
      <c r="B235" s="219"/>
      <c r="C235" s="219"/>
      <c r="D235" s="219"/>
      <c r="E235" s="219"/>
      <c r="F235" s="219"/>
      <c r="G235" s="332"/>
      <c r="H235" s="305"/>
      <c r="I235" s="305"/>
      <c r="J235" s="307"/>
      <c r="K235" s="307"/>
      <c r="L235" s="307"/>
      <c r="M235" s="307"/>
      <c r="N235" s="305"/>
      <c r="O235" s="305"/>
      <c r="P235" s="305"/>
      <c r="Q235" s="305"/>
      <c r="R235" s="307"/>
      <c r="S235" s="305"/>
      <c r="T235" s="281"/>
      <c r="U235" s="333"/>
      <c r="V235" s="333"/>
      <c r="W235" s="333"/>
      <c r="X235" s="334"/>
      <c r="Y235" s="334"/>
      <c r="Z235" s="219"/>
    </row>
    <row r="236" spans="1:26" ht="15" customHeight="1">
      <c r="A236" s="219"/>
      <c r="B236" s="219"/>
      <c r="C236" s="219"/>
      <c r="D236" s="219"/>
      <c r="E236" s="219"/>
      <c r="F236" s="219"/>
      <c r="G236" s="332"/>
      <c r="H236" s="305"/>
      <c r="I236" s="305"/>
      <c r="J236" s="307"/>
      <c r="K236" s="307"/>
      <c r="L236" s="307"/>
      <c r="M236" s="307"/>
      <c r="N236" s="305"/>
      <c r="O236" s="305"/>
      <c r="P236" s="305"/>
      <c r="Q236" s="305"/>
      <c r="R236" s="307"/>
      <c r="S236" s="305"/>
      <c r="T236" s="281"/>
      <c r="U236" s="333"/>
      <c r="V236" s="333"/>
      <c r="W236" s="333"/>
      <c r="X236" s="334"/>
      <c r="Y236" s="334"/>
      <c r="Z236" s="219"/>
    </row>
    <row r="237" spans="1:26" ht="15" customHeight="1">
      <c r="A237" s="219"/>
      <c r="B237" s="219"/>
      <c r="C237" s="219"/>
      <c r="D237" s="219"/>
      <c r="E237" s="219"/>
      <c r="F237" s="219"/>
      <c r="G237" s="332"/>
      <c r="H237" s="305"/>
      <c r="I237" s="305"/>
      <c r="J237" s="307"/>
      <c r="K237" s="307"/>
      <c r="L237" s="307"/>
      <c r="M237" s="307"/>
      <c r="N237" s="305"/>
      <c r="O237" s="305"/>
      <c r="P237" s="305"/>
      <c r="Q237" s="305"/>
      <c r="R237" s="307"/>
      <c r="S237" s="305"/>
      <c r="T237" s="281"/>
      <c r="U237" s="333"/>
      <c r="V237" s="333"/>
      <c r="W237" s="333"/>
      <c r="X237" s="334"/>
      <c r="Y237" s="334"/>
      <c r="Z237" s="219"/>
    </row>
    <row r="238" spans="1:26" ht="15" customHeight="1">
      <c r="A238" s="219"/>
      <c r="B238" s="219"/>
      <c r="C238" s="219"/>
      <c r="D238" s="219"/>
      <c r="E238" s="219"/>
      <c r="F238" s="219"/>
      <c r="G238" s="332"/>
      <c r="H238" s="305"/>
      <c r="I238" s="305"/>
      <c r="J238" s="307"/>
      <c r="K238" s="307"/>
      <c r="L238" s="307"/>
      <c r="M238" s="307"/>
      <c r="N238" s="305"/>
      <c r="O238" s="305"/>
      <c r="P238" s="305"/>
      <c r="Q238" s="305"/>
      <c r="R238" s="307"/>
      <c r="S238" s="305"/>
      <c r="T238" s="281"/>
      <c r="U238" s="333"/>
      <c r="V238" s="333"/>
      <c r="W238" s="333"/>
      <c r="X238" s="334"/>
      <c r="Y238" s="334"/>
      <c r="Z238" s="219"/>
    </row>
    <row r="239" spans="1:26" ht="15" customHeight="1">
      <c r="A239" s="219"/>
      <c r="B239" s="219"/>
      <c r="C239" s="219"/>
      <c r="D239" s="219"/>
      <c r="E239" s="219"/>
      <c r="F239" s="219"/>
      <c r="G239" s="332"/>
      <c r="H239" s="305"/>
      <c r="I239" s="305"/>
      <c r="J239" s="307"/>
      <c r="K239" s="307"/>
      <c r="L239" s="307"/>
      <c r="M239" s="307"/>
      <c r="N239" s="305"/>
      <c r="O239" s="305"/>
      <c r="P239" s="305"/>
      <c r="Q239" s="305"/>
      <c r="R239" s="307"/>
      <c r="S239" s="305"/>
      <c r="T239" s="281"/>
      <c r="U239" s="333"/>
      <c r="V239" s="333"/>
      <c r="W239" s="333"/>
      <c r="X239" s="334"/>
      <c r="Y239" s="334"/>
      <c r="Z239" s="219"/>
    </row>
    <row r="240" spans="1:26" ht="15" customHeight="1">
      <c r="A240" s="219"/>
      <c r="B240" s="219"/>
      <c r="C240" s="219"/>
      <c r="D240" s="219"/>
      <c r="E240" s="219"/>
      <c r="F240" s="219"/>
      <c r="G240" s="332"/>
      <c r="H240" s="305"/>
      <c r="I240" s="305"/>
      <c r="J240" s="307"/>
      <c r="K240" s="307"/>
      <c r="L240" s="307"/>
      <c r="M240" s="307"/>
      <c r="N240" s="305"/>
      <c r="O240" s="305"/>
      <c r="P240" s="305"/>
      <c r="Q240" s="305"/>
      <c r="R240" s="307"/>
      <c r="S240" s="305"/>
      <c r="T240" s="281"/>
      <c r="U240" s="333"/>
      <c r="V240" s="333"/>
      <c r="W240" s="333"/>
      <c r="X240" s="334"/>
      <c r="Y240" s="334"/>
      <c r="Z240" s="219"/>
    </row>
    <row r="241" spans="1:26" ht="15" customHeight="1">
      <c r="A241" s="219"/>
      <c r="B241" s="219"/>
      <c r="C241" s="219"/>
      <c r="D241" s="219"/>
      <c r="E241" s="219"/>
      <c r="F241" s="219"/>
      <c r="G241" s="332"/>
      <c r="H241" s="305"/>
      <c r="I241" s="305"/>
      <c r="J241" s="307"/>
      <c r="K241" s="307"/>
      <c r="L241" s="307"/>
      <c r="M241" s="307"/>
      <c r="N241" s="305"/>
      <c r="O241" s="305"/>
      <c r="P241" s="305"/>
      <c r="Q241" s="305"/>
      <c r="R241" s="307"/>
      <c r="S241" s="305"/>
      <c r="T241" s="281"/>
      <c r="U241" s="333"/>
      <c r="V241" s="333"/>
      <c r="W241" s="333"/>
      <c r="X241" s="334"/>
      <c r="Y241" s="334"/>
      <c r="Z241" s="219"/>
    </row>
    <row r="242" spans="1:26" ht="15" customHeight="1">
      <c r="A242" s="219"/>
      <c r="B242" s="219"/>
      <c r="C242" s="219"/>
      <c r="D242" s="219"/>
      <c r="E242" s="219"/>
      <c r="F242" s="219"/>
      <c r="G242" s="332"/>
      <c r="H242" s="305"/>
      <c r="I242" s="305"/>
      <c r="J242" s="307"/>
      <c r="K242" s="307"/>
      <c r="L242" s="307"/>
      <c r="M242" s="307"/>
      <c r="N242" s="305"/>
      <c r="O242" s="305"/>
      <c r="P242" s="305"/>
      <c r="Q242" s="305"/>
      <c r="R242" s="307"/>
      <c r="S242" s="305"/>
      <c r="T242" s="281"/>
      <c r="U242" s="333"/>
      <c r="V242" s="333"/>
      <c r="W242" s="333"/>
      <c r="X242" s="334"/>
      <c r="Y242" s="334"/>
      <c r="Z242" s="219"/>
    </row>
    <row r="243" spans="1:26" ht="15" customHeight="1">
      <c r="A243" s="219"/>
      <c r="B243" s="219"/>
      <c r="C243" s="219"/>
      <c r="D243" s="219"/>
      <c r="E243" s="219"/>
      <c r="F243" s="219"/>
      <c r="G243" s="332"/>
      <c r="H243" s="305"/>
      <c r="I243" s="305"/>
      <c r="J243" s="307"/>
      <c r="K243" s="307"/>
      <c r="L243" s="307"/>
      <c r="M243" s="307"/>
      <c r="N243" s="305"/>
      <c r="O243" s="305"/>
      <c r="P243" s="305"/>
      <c r="Q243" s="305"/>
      <c r="R243" s="307"/>
      <c r="S243" s="305"/>
      <c r="T243" s="281"/>
      <c r="U243" s="333"/>
      <c r="V243" s="333"/>
      <c r="W243" s="333"/>
      <c r="X243" s="334"/>
      <c r="Y243" s="334"/>
      <c r="Z243" s="219"/>
    </row>
    <row r="244" spans="1:26" ht="15" customHeight="1">
      <c r="A244" s="219"/>
      <c r="B244" s="219"/>
      <c r="C244" s="219"/>
      <c r="D244" s="219"/>
      <c r="E244" s="219"/>
      <c r="F244" s="219"/>
      <c r="G244" s="332"/>
      <c r="H244" s="305"/>
      <c r="I244" s="305"/>
      <c r="J244" s="307"/>
      <c r="K244" s="307"/>
      <c r="L244" s="307"/>
      <c r="M244" s="307"/>
      <c r="N244" s="305"/>
      <c r="O244" s="305"/>
      <c r="P244" s="305"/>
      <c r="Q244" s="305"/>
      <c r="R244" s="307"/>
      <c r="S244" s="305"/>
      <c r="T244" s="281"/>
      <c r="U244" s="333"/>
      <c r="V244" s="333"/>
      <c r="W244" s="333"/>
      <c r="X244" s="334"/>
      <c r="Y244" s="334"/>
      <c r="Z244" s="219"/>
    </row>
    <row r="245" spans="1:26" ht="15" customHeight="1">
      <c r="A245" s="219"/>
      <c r="B245" s="219"/>
      <c r="C245" s="219"/>
      <c r="D245" s="219"/>
      <c r="E245" s="219"/>
      <c r="F245" s="219"/>
      <c r="G245" s="332"/>
      <c r="H245" s="305"/>
      <c r="I245" s="305"/>
      <c r="J245" s="307"/>
      <c r="K245" s="307"/>
      <c r="L245" s="307"/>
      <c r="M245" s="307"/>
      <c r="N245" s="305"/>
      <c r="O245" s="305"/>
      <c r="P245" s="305"/>
      <c r="Q245" s="305"/>
      <c r="R245" s="307"/>
      <c r="S245" s="305"/>
      <c r="T245" s="281"/>
      <c r="U245" s="333"/>
      <c r="V245" s="333"/>
      <c r="W245" s="333"/>
      <c r="X245" s="334"/>
      <c r="Y245" s="334"/>
      <c r="Z245" s="219"/>
    </row>
    <row r="246" spans="1:26" ht="15" customHeight="1">
      <c r="A246" s="219"/>
      <c r="B246" s="219"/>
      <c r="C246" s="219"/>
      <c r="D246" s="219"/>
      <c r="E246" s="219"/>
      <c r="F246" s="219"/>
      <c r="G246" s="332"/>
      <c r="H246" s="305"/>
      <c r="I246" s="305"/>
      <c r="J246" s="307"/>
      <c r="K246" s="307"/>
      <c r="L246" s="307"/>
      <c r="M246" s="307"/>
      <c r="N246" s="305"/>
      <c r="O246" s="305"/>
      <c r="P246" s="305"/>
      <c r="Q246" s="305"/>
      <c r="R246" s="307"/>
      <c r="S246" s="305"/>
      <c r="T246" s="281"/>
      <c r="U246" s="333"/>
      <c r="V246" s="333"/>
      <c r="W246" s="333"/>
      <c r="X246" s="334"/>
      <c r="Y246" s="334"/>
      <c r="Z246" s="219"/>
    </row>
    <row r="247" spans="1:26" ht="15" customHeight="1">
      <c r="A247" s="219"/>
      <c r="B247" s="219"/>
      <c r="C247" s="219"/>
      <c r="D247" s="219"/>
      <c r="E247" s="219"/>
      <c r="F247" s="219"/>
      <c r="G247" s="332"/>
      <c r="H247" s="305"/>
      <c r="I247" s="305"/>
      <c r="J247" s="307"/>
      <c r="K247" s="307"/>
      <c r="L247" s="307"/>
      <c r="M247" s="307"/>
      <c r="N247" s="305"/>
      <c r="O247" s="305"/>
      <c r="P247" s="305"/>
      <c r="Q247" s="305"/>
      <c r="R247" s="307"/>
      <c r="S247" s="305"/>
      <c r="T247" s="281"/>
      <c r="U247" s="333"/>
      <c r="V247" s="333"/>
      <c r="W247" s="333"/>
      <c r="X247" s="334"/>
      <c r="Y247" s="334"/>
      <c r="Z247" s="219"/>
    </row>
    <row r="248" spans="1:26" ht="15" customHeight="1">
      <c r="A248" s="219"/>
      <c r="B248" s="219"/>
      <c r="C248" s="219"/>
      <c r="D248" s="219"/>
      <c r="E248" s="219"/>
      <c r="F248" s="219"/>
      <c r="G248" s="332"/>
      <c r="H248" s="305"/>
      <c r="I248" s="305"/>
      <c r="J248" s="307"/>
      <c r="K248" s="307"/>
      <c r="L248" s="307"/>
      <c r="M248" s="307"/>
      <c r="N248" s="305"/>
      <c r="O248" s="305"/>
      <c r="P248" s="305"/>
      <c r="Q248" s="305"/>
      <c r="R248" s="307"/>
      <c r="S248" s="305"/>
      <c r="T248" s="281"/>
      <c r="U248" s="333"/>
      <c r="V248" s="333"/>
      <c r="W248" s="333"/>
      <c r="X248" s="334"/>
      <c r="Y248" s="334"/>
      <c r="Z248" s="219"/>
    </row>
    <row r="249" spans="1:26" ht="15" customHeight="1">
      <c r="A249" s="219"/>
      <c r="B249" s="219"/>
      <c r="C249" s="219"/>
      <c r="D249" s="219"/>
      <c r="E249" s="219"/>
      <c r="F249" s="219"/>
      <c r="G249" s="332"/>
      <c r="H249" s="305"/>
      <c r="I249" s="305"/>
      <c r="J249" s="307"/>
      <c r="K249" s="307"/>
      <c r="L249" s="307"/>
      <c r="M249" s="307"/>
      <c r="N249" s="305"/>
      <c r="O249" s="305"/>
      <c r="P249" s="305"/>
      <c r="Q249" s="305"/>
      <c r="R249" s="307"/>
      <c r="S249" s="305"/>
      <c r="T249" s="281"/>
      <c r="U249" s="333"/>
      <c r="V249" s="333"/>
      <c r="W249" s="333"/>
      <c r="X249" s="334"/>
      <c r="Y249" s="334"/>
      <c r="Z249" s="219"/>
    </row>
    <row r="250" spans="1:26" ht="15" customHeight="1">
      <c r="A250" s="219"/>
      <c r="B250" s="219"/>
      <c r="C250" s="219"/>
      <c r="D250" s="219"/>
      <c r="E250" s="219"/>
      <c r="F250" s="219"/>
      <c r="G250" s="332"/>
      <c r="H250" s="305"/>
      <c r="I250" s="305"/>
      <c r="J250" s="307"/>
      <c r="K250" s="307"/>
      <c r="L250" s="307"/>
      <c r="M250" s="307"/>
      <c r="N250" s="305"/>
      <c r="O250" s="305"/>
      <c r="P250" s="305"/>
      <c r="Q250" s="305"/>
      <c r="R250" s="307"/>
      <c r="S250" s="305"/>
      <c r="T250" s="281"/>
      <c r="U250" s="333"/>
      <c r="V250" s="333"/>
      <c r="W250" s="333"/>
      <c r="X250" s="334"/>
      <c r="Y250" s="334"/>
      <c r="Z250" s="219"/>
    </row>
    <row r="251" spans="1:26" ht="15" customHeight="1">
      <c r="A251" s="219"/>
      <c r="B251" s="219"/>
      <c r="C251" s="219"/>
      <c r="D251" s="219"/>
      <c r="E251" s="219"/>
      <c r="F251" s="219"/>
      <c r="G251" s="332"/>
      <c r="H251" s="305"/>
      <c r="I251" s="305"/>
      <c r="J251" s="307"/>
      <c r="K251" s="307"/>
      <c r="L251" s="307"/>
      <c r="M251" s="307"/>
      <c r="N251" s="305"/>
      <c r="O251" s="305"/>
      <c r="P251" s="305"/>
      <c r="Q251" s="305"/>
      <c r="R251" s="307"/>
      <c r="S251" s="305"/>
      <c r="T251" s="281"/>
      <c r="U251" s="333"/>
      <c r="V251" s="333"/>
      <c r="W251" s="333"/>
      <c r="X251" s="334"/>
      <c r="Y251" s="334"/>
      <c r="Z251" s="219"/>
    </row>
    <row r="252" spans="1:26" ht="15" customHeight="1">
      <c r="A252" s="219"/>
      <c r="B252" s="219"/>
      <c r="C252" s="219"/>
      <c r="D252" s="219"/>
      <c r="E252" s="219"/>
      <c r="F252" s="219"/>
      <c r="G252" s="332"/>
      <c r="H252" s="305"/>
      <c r="I252" s="305"/>
      <c r="J252" s="307"/>
      <c r="K252" s="307"/>
      <c r="L252" s="307"/>
      <c r="M252" s="307"/>
      <c r="N252" s="305"/>
      <c r="O252" s="305"/>
      <c r="P252" s="305"/>
      <c r="Q252" s="305"/>
      <c r="R252" s="307"/>
      <c r="S252" s="305"/>
      <c r="T252" s="281"/>
      <c r="U252" s="333"/>
      <c r="V252" s="333"/>
      <c r="W252" s="333"/>
      <c r="X252" s="334"/>
      <c r="Y252" s="334"/>
      <c r="Z252" s="219"/>
    </row>
    <row r="253" spans="1:26" ht="15" customHeight="1">
      <c r="A253" s="219"/>
      <c r="B253" s="219"/>
      <c r="C253" s="219"/>
      <c r="D253" s="219"/>
      <c r="E253" s="219"/>
      <c r="F253" s="219"/>
      <c r="G253" s="332"/>
      <c r="H253" s="305"/>
      <c r="I253" s="305"/>
      <c r="J253" s="307"/>
      <c r="K253" s="307"/>
      <c r="L253" s="307"/>
      <c r="M253" s="307"/>
      <c r="N253" s="305"/>
      <c r="O253" s="305"/>
      <c r="P253" s="305"/>
      <c r="Q253" s="305"/>
      <c r="R253" s="307"/>
      <c r="S253" s="305"/>
      <c r="T253" s="281"/>
      <c r="U253" s="333"/>
      <c r="V253" s="333"/>
      <c r="W253" s="333"/>
      <c r="X253" s="334"/>
      <c r="Y253" s="334"/>
      <c r="Z253" s="219"/>
    </row>
    <row r="254" spans="1:26" ht="15" customHeight="1">
      <c r="A254" s="219"/>
      <c r="B254" s="219"/>
      <c r="C254" s="219"/>
      <c r="D254" s="219"/>
      <c r="E254" s="219"/>
      <c r="F254" s="219"/>
      <c r="G254" s="332"/>
      <c r="H254" s="305"/>
      <c r="I254" s="305"/>
      <c r="J254" s="307"/>
      <c r="K254" s="307"/>
      <c r="L254" s="307"/>
      <c r="M254" s="307"/>
      <c r="N254" s="305"/>
      <c r="O254" s="305"/>
      <c r="P254" s="305"/>
      <c r="Q254" s="305"/>
      <c r="R254" s="307"/>
      <c r="S254" s="305"/>
      <c r="T254" s="281"/>
      <c r="U254" s="333"/>
      <c r="V254" s="333"/>
      <c r="W254" s="333"/>
      <c r="X254" s="334"/>
      <c r="Y254" s="334"/>
      <c r="Z254" s="219"/>
    </row>
    <row r="255" spans="1:26" ht="15" customHeight="1">
      <c r="A255" s="219"/>
      <c r="B255" s="219"/>
      <c r="C255" s="219"/>
      <c r="D255" s="219"/>
      <c r="E255" s="219"/>
      <c r="F255" s="219"/>
      <c r="G255" s="332"/>
      <c r="H255" s="305"/>
      <c r="I255" s="305"/>
      <c r="J255" s="307"/>
      <c r="K255" s="307"/>
      <c r="L255" s="307"/>
      <c r="M255" s="307"/>
      <c r="N255" s="305"/>
      <c r="O255" s="305"/>
      <c r="P255" s="305"/>
      <c r="Q255" s="305"/>
      <c r="R255" s="307"/>
      <c r="S255" s="305"/>
      <c r="T255" s="281"/>
      <c r="U255" s="333"/>
      <c r="V255" s="333"/>
      <c r="W255" s="333"/>
      <c r="X255" s="334"/>
      <c r="Y255" s="334"/>
      <c r="Z255" s="219"/>
    </row>
    <row r="256" spans="1:26" ht="15" customHeight="1">
      <c r="A256" s="219"/>
      <c r="B256" s="219"/>
      <c r="C256" s="219"/>
      <c r="D256" s="219"/>
      <c r="E256" s="219"/>
      <c r="F256" s="219"/>
      <c r="G256" s="332"/>
      <c r="H256" s="305"/>
      <c r="I256" s="305"/>
      <c r="J256" s="307"/>
      <c r="K256" s="307"/>
      <c r="L256" s="307"/>
      <c r="M256" s="307"/>
      <c r="N256" s="305"/>
      <c r="O256" s="305"/>
      <c r="P256" s="305"/>
      <c r="Q256" s="305"/>
      <c r="R256" s="307"/>
      <c r="S256" s="305"/>
      <c r="T256" s="281"/>
      <c r="U256" s="333"/>
      <c r="V256" s="333"/>
      <c r="W256" s="333"/>
      <c r="X256" s="334"/>
      <c r="Y256" s="334"/>
      <c r="Z256" s="219"/>
    </row>
    <row r="257" spans="1:26" ht="15" customHeight="1">
      <c r="A257" s="219"/>
      <c r="B257" s="219"/>
      <c r="C257" s="219"/>
      <c r="D257" s="219"/>
      <c r="E257" s="219"/>
      <c r="F257" s="219"/>
      <c r="G257" s="332"/>
      <c r="H257" s="305"/>
      <c r="I257" s="305"/>
      <c r="J257" s="307"/>
      <c r="K257" s="307"/>
      <c r="L257" s="307"/>
      <c r="M257" s="307"/>
      <c r="N257" s="305"/>
      <c r="O257" s="305"/>
      <c r="P257" s="305"/>
      <c r="Q257" s="305"/>
      <c r="R257" s="307"/>
      <c r="S257" s="305"/>
      <c r="T257" s="281"/>
      <c r="U257" s="333"/>
      <c r="V257" s="333"/>
      <c r="W257" s="333"/>
      <c r="X257" s="334"/>
      <c r="Y257" s="334"/>
      <c r="Z257" s="219"/>
    </row>
    <row r="258" spans="1:26" ht="15" customHeight="1">
      <c r="A258" s="219"/>
      <c r="B258" s="219"/>
      <c r="C258" s="219"/>
      <c r="D258" s="219"/>
      <c r="E258" s="219"/>
      <c r="F258" s="219"/>
      <c r="G258" s="332"/>
      <c r="H258" s="305"/>
      <c r="I258" s="305"/>
      <c r="J258" s="307"/>
      <c r="K258" s="307"/>
      <c r="L258" s="307"/>
      <c r="M258" s="307"/>
      <c r="N258" s="305"/>
      <c r="O258" s="305"/>
      <c r="P258" s="305"/>
      <c r="Q258" s="305"/>
      <c r="R258" s="307"/>
      <c r="S258" s="305"/>
      <c r="T258" s="281"/>
      <c r="U258" s="333"/>
      <c r="V258" s="333"/>
      <c r="W258" s="333"/>
      <c r="X258" s="334"/>
      <c r="Y258" s="334"/>
      <c r="Z258" s="219"/>
    </row>
    <row r="259" spans="1:26" ht="15" customHeight="1">
      <c r="A259" s="219"/>
      <c r="B259" s="219"/>
      <c r="C259" s="219"/>
      <c r="D259" s="219"/>
      <c r="E259" s="219"/>
      <c r="F259" s="219"/>
      <c r="G259" s="332"/>
      <c r="H259" s="305"/>
      <c r="I259" s="305"/>
      <c r="J259" s="307"/>
      <c r="K259" s="307"/>
      <c r="L259" s="307"/>
      <c r="M259" s="307"/>
      <c r="N259" s="305"/>
      <c r="O259" s="305"/>
      <c r="P259" s="305"/>
      <c r="Q259" s="305"/>
      <c r="R259" s="307"/>
      <c r="S259" s="305"/>
      <c r="T259" s="281"/>
      <c r="U259" s="333"/>
      <c r="V259" s="333"/>
      <c r="W259" s="333"/>
      <c r="X259" s="334"/>
      <c r="Y259" s="334"/>
      <c r="Z259" s="219"/>
    </row>
    <row r="260" spans="1:26" ht="15" customHeight="1">
      <c r="A260" s="219"/>
      <c r="B260" s="219"/>
      <c r="C260" s="219"/>
      <c r="D260" s="219"/>
      <c r="E260" s="219"/>
      <c r="F260" s="219"/>
      <c r="G260" s="332"/>
      <c r="H260" s="305"/>
      <c r="I260" s="305"/>
      <c r="J260" s="307"/>
      <c r="K260" s="307"/>
      <c r="L260" s="307"/>
      <c r="M260" s="307"/>
      <c r="N260" s="305"/>
      <c r="O260" s="305"/>
      <c r="P260" s="305"/>
      <c r="Q260" s="305"/>
      <c r="R260" s="307"/>
      <c r="S260" s="305"/>
      <c r="T260" s="281"/>
      <c r="U260" s="333"/>
      <c r="V260" s="333"/>
      <c r="W260" s="333"/>
      <c r="X260" s="334"/>
      <c r="Y260" s="334"/>
      <c r="Z260" s="219"/>
    </row>
    <row r="261" spans="1:26" ht="15" customHeight="1">
      <c r="A261" s="219"/>
      <c r="B261" s="219"/>
      <c r="C261" s="219"/>
      <c r="D261" s="219"/>
      <c r="E261" s="219"/>
      <c r="F261" s="219"/>
      <c r="G261" s="332"/>
      <c r="H261" s="305"/>
      <c r="I261" s="305"/>
      <c r="J261" s="307"/>
      <c r="K261" s="307"/>
      <c r="L261" s="307"/>
      <c r="M261" s="307"/>
      <c r="N261" s="305"/>
      <c r="O261" s="305"/>
      <c r="P261" s="305"/>
      <c r="Q261" s="305"/>
      <c r="R261" s="307"/>
      <c r="S261" s="305"/>
      <c r="T261" s="281"/>
      <c r="U261" s="333"/>
      <c r="V261" s="333"/>
      <c r="W261" s="333"/>
      <c r="X261" s="334"/>
      <c r="Y261" s="334"/>
      <c r="Z261" s="219"/>
    </row>
    <row r="262" spans="1:26" ht="15" customHeight="1">
      <c r="A262" s="219"/>
      <c r="B262" s="219"/>
      <c r="C262" s="219"/>
      <c r="D262" s="219"/>
      <c r="E262" s="219"/>
      <c r="F262" s="219"/>
      <c r="G262" s="332"/>
      <c r="H262" s="305"/>
      <c r="I262" s="305"/>
      <c r="J262" s="307"/>
      <c r="K262" s="307"/>
      <c r="L262" s="307"/>
      <c r="M262" s="307"/>
      <c r="N262" s="305"/>
      <c r="O262" s="305"/>
      <c r="P262" s="305"/>
      <c r="Q262" s="305"/>
      <c r="R262" s="307"/>
      <c r="S262" s="305"/>
      <c r="T262" s="281"/>
      <c r="U262" s="333"/>
      <c r="V262" s="333"/>
      <c r="W262" s="333"/>
      <c r="X262" s="334"/>
      <c r="Y262" s="334"/>
      <c r="Z262" s="219"/>
    </row>
    <row r="263" spans="1:26" ht="15" customHeight="1">
      <c r="A263" s="219"/>
      <c r="B263" s="219"/>
      <c r="C263" s="219"/>
      <c r="D263" s="219"/>
      <c r="E263" s="219"/>
      <c r="F263" s="219"/>
      <c r="G263" s="332"/>
      <c r="H263" s="305"/>
      <c r="I263" s="305"/>
      <c r="J263" s="307"/>
      <c r="K263" s="307"/>
      <c r="L263" s="307"/>
      <c r="M263" s="307"/>
      <c r="N263" s="305"/>
      <c r="O263" s="305"/>
      <c r="P263" s="305"/>
      <c r="Q263" s="305"/>
      <c r="R263" s="307"/>
      <c r="S263" s="305"/>
      <c r="T263" s="281"/>
      <c r="U263" s="333"/>
      <c r="V263" s="333"/>
      <c r="W263" s="333"/>
      <c r="X263" s="334"/>
      <c r="Y263" s="334"/>
      <c r="Z263" s="219"/>
    </row>
    <row r="264" spans="1:26" ht="15" customHeight="1">
      <c r="A264" s="219"/>
      <c r="B264" s="219"/>
      <c r="C264" s="219"/>
      <c r="D264" s="219"/>
      <c r="E264" s="219"/>
      <c r="F264" s="219"/>
      <c r="G264" s="332"/>
      <c r="H264" s="305"/>
      <c r="I264" s="305"/>
      <c r="J264" s="307"/>
      <c r="K264" s="307"/>
      <c r="L264" s="307"/>
      <c r="M264" s="307"/>
      <c r="N264" s="305"/>
      <c r="O264" s="305"/>
      <c r="P264" s="305"/>
      <c r="Q264" s="305"/>
      <c r="R264" s="307"/>
      <c r="S264" s="305"/>
      <c r="T264" s="281"/>
      <c r="U264" s="333"/>
      <c r="V264" s="333"/>
      <c r="W264" s="333"/>
      <c r="X264" s="334"/>
      <c r="Y264" s="334"/>
      <c r="Z264" s="219"/>
    </row>
    <row r="265" spans="1:26" ht="15" customHeight="1">
      <c r="A265" s="219"/>
      <c r="B265" s="219"/>
      <c r="C265" s="219"/>
      <c r="D265" s="219"/>
      <c r="E265" s="219"/>
      <c r="F265" s="219"/>
      <c r="G265" s="332"/>
      <c r="H265" s="305"/>
      <c r="I265" s="305"/>
      <c r="J265" s="307"/>
      <c r="K265" s="307"/>
      <c r="L265" s="307"/>
      <c r="M265" s="307"/>
      <c r="N265" s="305"/>
      <c r="O265" s="305"/>
      <c r="P265" s="305"/>
      <c r="Q265" s="305"/>
      <c r="R265" s="307"/>
      <c r="S265" s="305"/>
      <c r="T265" s="281"/>
      <c r="U265" s="333"/>
      <c r="V265" s="333"/>
      <c r="W265" s="333"/>
      <c r="X265" s="334"/>
      <c r="Y265" s="334"/>
      <c r="Z265" s="219"/>
    </row>
    <row r="266" spans="1:26" ht="15" customHeight="1">
      <c r="A266" s="219"/>
      <c r="B266" s="219"/>
      <c r="C266" s="219"/>
      <c r="D266" s="219"/>
      <c r="E266" s="219"/>
      <c r="F266" s="219"/>
      <c r="G266" s="332"/>
      <c r="H266" s="305"/>
      <c r="I266" s="305"/>
      <c r="J266" s="307"/>
      <c r="K266" s="307"/>
      <c r="L266" s="307"/>
      <c r="M266" s="307"/>
      <c r="N266" s="305"/>
      <c r="O266" s="305"/>
      <c r="P266" s="305"/>
      <c r="Q266" s="305"/>
      <c r="R266" s="307"/>
      <c r="S266" s="305"/>
      <c r="T266" s="281"/>
      <c r="U266" s="333"/>
      <c r="V266" s="333"/>
      <c r="W266" s="333"/>
      <c r="X266" s="334"/>
      <c r="Y266" s="334"/>
      <c r="Z266" s="219"/>
    </row>
    <row r="267" spans="1:26" ht="15" customHeight="1">
      <c r="A267" s="219"/>
      <c r="B267" s="219"/>
      <c r="C267" s="219"/>
      <c r="D267" s="219"/>
      <c r="E267" s="219"/>
      <c r="F267" s="219"/>
      <c r="G267" s="332"/>
      <c r="H267" s="305"/>
      <c r="I267" s="305"/>
      <c r="J267" s="307"/>
      <c r="K267" s="307"/>
      <c r="L267" s="307"/>
      <c r="M267" s="307"/>
      <c r="N267" s="305"/>
      <c r="O267" s="305"/>
      <c r="P267" s="305"/>
      <c r="Q267" s="305"/>
      <c r="R267" s="307"/>
      <c r="S267" s="305"/>
      <c r="T267" s="281"/>
      <c r="U267" s="333"/>
      <c r="V267" s="333"/>
      <c r="W267" s="333"/>
      <c r="X267" s="334"/>
      <c r="Y267" s="334"/>
      <c r="Z267" s="219"/>
    </row>
    <row r="268" spans="1:26" ht="15" customHeight="1">
      <c r="A268" s="219"/>
      <c r="B268" s="219"/>
      <c r="C268" s="219"/>
      <c r="D268" s="219"/>
      <c r="E268" s="219"/>
      <c r="F268" s="219"/>
      <c r="G268" s="332"/>
      <c r="H268" s="305"/>
      <c r="I268" s="305"/>
      <c r="J268" s="307"/>
      <c r="K268" s="307"/>
      <c r="L268" s="307"/>
      <c r="M268" s="307"/>
      <c r="N268" s="305"/>
      <c r="O268" s="305"/>
      <c r="P268" s="305"/>
      <c r="Q268" s="305"/>
      <c r="R268" s="307"/>
      <c r="S268" s="305"/>
      <c r="T268" s="281"/>
      <c r="U268" s="333"/>
      <c r="V268" s="333"/>
      <c r="W268" s="333"/>
      <c r="X268" s="334"/>
      <c r="Y268" s="334"/>
      <c r="Z268" s="219"/>
    </row>
    <row r="269" spans="1:26" ht="15" customHeight="1">
      <c r="A269" s="219"/>
      <c r="B269" s="219"/>
      <c r="C269" s="219"/>
      <c r="D269" s="219"/>
      <c r="E269" s="219"/>
      <c r="F269" s="219"/>
      <c r="G269" s="332"/>
      <c r="H269" s="305"/>
      <c r="I269" s="305"/>
      <c r="J269" s="307"/>
      <c r="K269" s="307"/>
      <c r="L269" s="307"/>
      <c r="M269" s="307"/>
      <c r="N269" s="305"/>
      <c r="O269" s="305"/>
      <c r="P269" s="305"/>
      <c r="Q269" s="305"/>
      <c r="R269" s="307"/>
      <c r="S269" s="305"/>
      <c r="T269" s="281"/>
      <c r="U269" s="333"/>
      <c r="V269" s="333"/>
      <c r="W269" s="333"/>
      <c r="X269" s="334"/>
      <c r="Y269" s="334"/>
      <c r="Z269" s="219"/>
    </row>
    <row r="270" spans="1:26" ht="15" customHeight="1">
      <c r="A270" s="219"/>
      <c r="B270" s="219"/>
      <c r="C270" s="219"/>
      <c r="D270" s="219"/>
      <c r="E270" s="219"/>
      <c r="F270" s="219"/>
      <c r="G270" s="332"/>
      <c r="H270" s="305"/>
      <c r="I270" s="305"/>
      <c r="J270" s="307"/>
      <c r="K270" s="307"/>
      <c r="L270" s="307"/>
      <c r="M270" s="307"/>
      <c r="N270" s="305"/>
      <c r="O270" s="305"/>
      <c r="P270" s="305"/>
      <c r="Q270" s="305"/>
      <c r="R270" s="307"/>
      <c r="S270" s="305"/>
      <c r="T270" s="281"/>
      <c r="U270" s="333"/>
      <c r="V270" s="333"/>
      <c r="W270" s="333"/>
      <c r="X270" s="334"/>
      <c r="Y270" s="334"/>
      <c r="Z270" s="219"/>
    </row>
    <row r="271" spans="1:26" ht="15" customHeight="1">
      <c r="A271" s="219"/>
      <c r="B271" s="219"/>
      <c r="C271" s="219"/>
      <c r="D271" s="219"/>
      <c r="E271" s="219"/>
      <c r="F271" s="219"/>
      <c r="G271" s="332"/>
      <c r="H271" s="305"/>
      <c r="I271" s="305"/>
      <c r="J271" s="307"/>
      <c r="K271" s="307"/>
      <c r="L271" s="307"/>
      <c r="M271" s="307"/>
      <c r="N271" s="305"/>
      <c r="O271" s="305"/>
      <c r="P271" s="305"/>
      <c r="Q271" s="305"/>
      <c r="R271" s="307"/>
      <c r="S271" s="305"/>
      <c r="T271" s="281"/>
      <c r="U271" s="333"/>
      <c r="V271" s="333"/>
      <c r="W271" s="333"/>
      <c r="X271" s="334"/>
      <c r="Y271" s="334"/>
      <c r="Z271" s="219"/>
    </row>
    <row r="272" spans="1:26" ht="15" customHeight="1">
      <c r="A272" s="219"/>
      <c r="B272" s="219"/>
      <c r="C272" s="219"/>
      <c r="D272" s="219"/>
      <c r="E272" s="219"/>
      <c r="F272" s="219"/>
      <c r="G272" s="332"/>
      <c r="H272" s="305"/>
      <c r="I272" s="305"/>
      <c r="J272" s="307"/>
      <c r="K272" s="307"/>
      <c r="L272" s="307"/>
      <c r="M272" s="307"/>
      <c r="N272" s="305"/>
      <c r="O272" s="305"/>
      <c r="P272" s="305"/>
      <c r="Q272" s="305"/>
      <c r="R272" s="307"/>
      <c r="S272" s="305"/>
      <c r="T272" s="281"/>
      <c r="U272" s="333"/>
      <c r="V272" s="333"/>
      <c r="W272" s="333"/>
      <c r="X272" s="334"/>
      <c r="Y272" s="334"/>
      <c r="Z272" s="219"/>
    </row>
    <row r="273" spans="1:26" ht="15" customHeight="1">
      <c r="A273" s="219"/>
      <c r="B273" s="219"/>
      <c r="C273" s="219"/>
      <c r="D273" s="219"/>
      <c r="E273" s="219"/>
      <c r="F273" s="219"/>
      <c r="G273" s="332"/>
      <c r="H273" s="305"/>
      <c r="I273" s="305"/>
      <c r="J273" s="307"/>
      <c r="K273" s="307"/>
      <c r="L273" s="307"/>
      <c r="M273" s="307"/>
      <c r="N273" s="305"/>
      <c r="O273" s="305"/>
      <c r="P273" s="305"/>
      <c r="Q273" s="305"/>
      <c r="R273" s="307"/>
      <c r="S273" s="305"/>
      <c r="T273" s="281"/>
      <c r="U273" s="333"/>
      <c r="V273" s="333"/>
      <c r="W273" s="333"/>
      <c r="X273" s="334"/>
      <c r="Y273" s="334"/>
      <c r="Z273" s="219"/>
    </row>
    <row r="274" spans="1:26" ht="15" customHeight="1">
      <c r="A274" s="219"/>
      <c r="B274" s="219"/>
      <c r="C274" s="219"/>
      <c r="D274" s="219"/>
      <c r="E274" s="219"/>
      <c r="F274" s="219"/>
      <c r="G274" s="332"/>
      <c r="H274" s="305"/>
      <c r="I274" s="305"/>
      <c r="J274" s="307"/>
      <c r="K274" s="307"/>
      <c r="L274" s="307"/>
      <c r="M274" s="307"/>
      <c r="N274" s="305"/>
      <c r="O274" s="305"/>
      <c r="P274" s="305"/>
      <c r="Q274" s="305"/>
      <c r="R274" s="307"/>
      <c r="S274" s="305"/>
      <c r="T274" s="281"/>
      <c r="U274" s="333"/>
      <c r="V274" s="333"/>
      <c r="W274" s="333"/>
      <c r="X274" s="334"/>
      <c r="Y274" s="334"/>
      <c r="Z274" s="219"/>
    </row>
    <row r="275" spans="1:26" ht="15" customHeight="1">
      <c r="A275" s="219"/>
      <c r="B275" s="219"/>
      <c r="C275" s="219"/>
      <c r="D275" s="219"/>
      <c r="E275" s="219"/>
      <c r="F275" s="219"/>
      <c r="G275" s="332"/>
      <c r="H275" s="305"/>
      <c r="I275" s="305"/>
      <c r="J275" s="307"/>
      <c r="K275" s="307"/>
      <c r="L275" s="307"/>
      <c r="M275" s="307"/>
      <c r="N275" s="305"/>
      <c r="O275" s="305"/>
      <c r="P275" s="305"/>
      <c r="Q275" s="305"/>
      <c r="R275" s="307"/>
      <c r="S275" s="305"/>
      <c r="T275" s="281"/>
      <c r="U275" s="333"/>
      <c r="V275" s="333"/>
      <c r="W275" s="333"/>
      <c r="X275" s="334"/>
      <c r="Y275" s="334"/>
      <c r="Z275" s="219"/>
    </row>
    <row r="276" spans="1:26" ht="15" customHeight="1">
      <c r="A276" s="219"/>
      <c r="B276" s="219"/>
      <c r="C276" s="219"/>
      <c r="D276" s="219"/>
      <c r="E276" s="219"/>
      <c r="F276" s="219"/>
      <c r="G276" s="332"/>
      <c r="H276" s="305"/>
      <c r="I276" s="305"/>
      <c r="J276" s="307"/>
      <c r="K276" s="307"/>
      <c r="L276" s="307"/>
      <c r="M276" s="307"/>
      <c r="N276" s="305"/>
      <c r="O276" s="305"/>
      <c r="P276" s="305"/>
      <c r="Q276" s="305"/>
      <c r="R276" s="307"/>
      <c r="S276" s="305"/>
      <c r="T276" s="281"/>
      <c r="U276" s="333"/>
      <c r="V276" s="333"/>
      <c r="W276" s="333"/>
      <c r="X276" s="334"/>
      <c r="Y276" s="334"/>
      <c r="Z276" s="219"/>
    </row>
    <row r="277" spans="1:26" ht="15" customHeight="1">
      <c r="A277" s="219"/>
      <c r="B277" s="219"/>
      <c r="C277" s="219"/>
      <c r="D277" s="219"/>
      <c r="E277" s="219"/>
      <c r="F277" s="219"/>
      <c r="G277" s="332"/>
      <c r="H277" s="305"/>
      <c r="I277" s="305"/>
      <c r="J277" s="307"/>
      <c r="K277" s="307"/>
      <c r="L277" s="307"/>
      <c r="M277" s="307"/>
      <c r="N277" s="305"/>
      <c r="O277" s="305"/>
      <c r="P277" s="305"/>
      <c r="Q277" s="305"/>
      <c r="R277" s="307"/>
      <c r="S277" s="305"/>
      <c r="T277" s="281"/>
      <c r="U277" s="333"/>
      <c r="V277" s="333"/>
      <c r="W277" s="333"/>
      <c r="X277" s="334"/>
      <c r="Y277" s="334"/>
      <c r="Z277" s="219"/>
    </row>
    <row r="278" spans="1:26" ht="15" customHeight="1">
      <c r="A278" s="219"/>
      <c r="B278" s="219"/>
      <c r="C278" s="219"/>
      <c r="D278" s="219"/>
      <c r="E278" s="219"/>
      <c r="F278" s="219"/>
      <c r="G278" s="332"/>
      <c r="H278" s="305"/>
      <c r="I278" s="305"/>
      <c r="J278" s="307"/>
      <c r="K278" s="307"/>
      <c r="L278" s="307"/>
      <c r="M278" s="307"/>
      <c r="N278" s="305"/>
      <c r="O278" s="305"/>
      <c r="P278" s="305"/>
      <c r="Q278" s="305"/>
      <c r="R278" s="307"/>
      <c r="S278" s="305"/>
      <c r="T278" s="281"/>
      <c r="U278" s="333"/>
      <c r="V278" s="333"/>
      <c r="W278" s="333"/>
      <c r="X278" s="334"/>
      <c r="Y278" s="334"/>
      <c r="Z278" s="219"/>
    </row>
    <row r="279" spans="1:26" ht="15" customHeight="1">
      <c r="A279" s="219"/>
      <c r="B279" s="219"/>
      <c r="C279" s="219"/>
      <c r="D279" s="219"/>
      <c r="E279" s="219"/>
      <c r="F279" s="219"/>
      <c r="G279" s="332"/>
      <c r="H279" s="305"/>
      <c r="I279" s="305"/>
      <c r="J279" s="307"/>
      <c r="K279" s="307"/>
      <c r="L279" s="307"/>
      <c r="M279" s="307"/>
      <c r="N279" s="305"/>
      <c r="O279" s="305"/>
      <c r="P279" s="305"/>
      <c r="Q279" s="305"/>
      <c r="R279" s="307"/>
      <c r="S279" s="305"/>
      <c r="T279" s="281"/>
      <c r="U279" s="333"/>
      <c r="V279" s="333"/>
      <c r="W279" s="333"/>
      <c r="X279" s="334"/>
      <c r="Y279" s="334"/>
      <c r="Z279" s="219"/>
    </row>
    <row r="280" spans="1:26" ht="15" customHeight="1">
      <c r="A280" s="219"/>
      <c r="B280" s="219"/>
      <c r="C280" s="219"/>
      <c r="D280" s="219"/>
      <c r="E280" s="219"/>
      <c r="F280" s="219"/>
      <c r="G280" s="332"/>
      <c r="H280" s="305"/>
      <c r="I280" s="305"/>
      <c r="J280" s="307"/>
      <c r="K280" s="307"/>
      <c r="L280" s="307"/>
      <c r="M280" s="307"/>
      <c r="N280" s="305"/>
      <c r="O280" s="305"/>
      <c r="P280" s="305"/>
      <c r="Q280" s="305"/>
      <c r="R280" s="307"/>
      <c r="S280" s="305"/>
      <c r="T280" s="281"/>
      <c r="U280" s="333"/>
      <c r="V280" s="333"/>
      <c r="W280" s="333"/>
      <c r="X280" s="334"/>
      <c r="Y280" s="334"/>
      <c r="Z280" s="219"/>
    </row>
    <row r="281" spans="1:26" ht="15" customHeight="1">
      <c r="A281" s="219"/>
      <c r="B281" s="219"/>
      <c r="C281" s="219"/>
      <c r="D281" s="219"/>
      <c r="E281" s="219"/>
      <c r="F281" s="219"/>
      <c r="G281" s="332"/>
      <c r="H281" s="305"/>
      <c r="I281" s="305"/>
      <c r="J281" s="307"/>
      <c r="K281" s="307"/>
      <c r="L281" s="307"/>
      <c r="M281" s="307"/>
      <c r="N281" s="305"/>
      <c r="O281" s="305"/>
      <c r="P281" s="305"/>
      <c r="Q281" s="305"/>
      <c r="R281" s="307"/>
      <c r="S281" s="305"/>
      <c r="T281" s="281"/>
      <c r="U281" s="333"/>
      <c r="V281" s="333"/>
      <c r="W281" s="333"/>
      <c r="X281" s="334"/>
      <c r="Y281" s="334"/>
      <c r="Z281" s="219"/>
    </row>
    <row r="282" spans="1:26" ht="15" customHeight="1">
      <c r="A282" s="219"/>
      <c r="B282" s="219"/>
      <c r="C282" s="219"/>
      <c r="D282" s="219"/>
      <c r="E282" s="219"/>
      <c r="F282" s="219"/>
      <c r="G282" s="332"/>
      <c r="H282" s="305"/>
      <c r="I282" s="305"/>
      <c r="J282" s="307"/>
      <c r="K282" s="307"/>
      <c r="L282" s="307"/>
      <c r="M282" s="307"/>
      <c r="N282" s="305"/>
      <c r="O282" s="305"/>
      <c r="P282" s="305"/>
      <c r="Q282" s="305"/>
      <c r="R282" s="307"/>
      <c r="S282" s="305"/>
      <c r="T282" s="281"/>
      <c r="U282" s="333"/>
      <c r="V282" s="333"/>
      <c r="W282" s="333"/>
      <c r="X282" s="334"/>
      <c r="Y282" s="334"/>
      <c r="Z282" s="219"/>
    </row>
    <row r="283" spans="1:26" ht="15" customHeight="1">
      <c r="A283" s="219"/>
      <c r="B283" s="219"/>
      <c r="C283" s="219"/>
      <c r="D283" s="219"/>
      <c r="E283" s="219"/>
      <c r="F283" s="219"/>
      <c r="G283" s="332"/>
      <c r="H283" s="305"/>
      <c r="I283" s="305"/>
      <c r="J283" s="307"/>
      <c r="K283" s="307"/>
      <c r="L283" s="307"/>
      <c r="M283" s="307"/>
      <c r="N283" s="305"/>
      <c r="O283" s="305"/>
      <c r="P283" s="305"/>
      <c r="Q283" s="305"/>
      <c r="R283" s="307"/>
      <c r="S283" s="305"/>
      <c r="T283" s="281"/>
      <c r="U283" s="333"/>
      <c r="V283" s="333"/>
      <c r="W283" s="333"/>
      <c r="X283" s="334"/>
      <c r="Y283" s="334"/>
      <c r="Z283" s="219"/>
    </row>
    <row r="284" spans="1:26" ht="15" customHeight="1">
      <c r="A284" s="219"/>
      <c r="B284" s="219"/>
      <c r="C284" s="219"/>
      <c r="D284" s="219"/>
      <c r="E284" s="219"/>
      <c r="F284" s="219"/>
      <c r="G284" s="332"/>
      <c r="H284" s="305"/>
      <c r="I284" s="305"/>
      <c r="J284" s="307"/>
      <c r="K284" s="307"/>
      <c r="L284" s="307"/>
      <c r="M284" s="307"/>
      <c r="N284" s="305"/>
      <c r="O284" s="305"/>
      <c r="P284" s="305"/>
      <c r="Q284" s="305"/>
      <c r="R284" s="307"/>
      <c r="S284" s="305"/>
      <c r="T284" s="281"/>
      <c r="U284" s="333"/>
      <c r="V284" s="333"/>
      <c r="W284" s="333"/>
      <c r="X284" s="334"/>
      <c r="Y284" s="334"/>
      <c r="Z284" s="219"/>
    </row>
    <row r="285" spans="1:26" ht="15" customHeight="1">
      <c r="A285" s="219"/>
      <c r="B285" s="219"/>
      <c r="C285" s="219"/>
      <c r="D285" s="219"/>
      <c r="E285" s="219"/>
      <c r="F285" s="219"/>
      <c r="G285" s="332"/>
      <c r="H285" s="305"/>
      <c r="I285" s="305"/>
      <c r="J285" s="307"/>
      <c r="K285" s="307"/>
      <c r="L285" s="307"/>
      <c r="M285" s="307"/>
      <c r="N285" s="305"/>
      <c r="O285" s="305"/>
      <c r="P285" s="305"/>
      <c r="Q285" s="305"/>
      <c r="R285" s="307"/>
      <c r="S285" s="305"/>
      <c r="T285" s="281"/>
      <c r="U285" s="333"/>
      <c r="V285" s="333"/>
      <c r="W285" s="333"/>
      <c r="X285" s="334"/>
      <c r="Y285" s="334"/>
      <c r="Z285" s="219"/>
    </row>
    <row r="286" spans="1:26" ht="15" customHeight="1">
      <c r="A286" s="219"/>
      <c r="B286" s="219"/>
      <c r="C286" s="219"/>
      <c r="D286" s="219"/>
      <c r="E286" s="219"/>
      <c r="F286" s="219"/>
      <c r="G286" s="332"/>
      <c r="H286" s="305"/>
      <c r="I286" s="305"/>
      <c r="J286" s="307"/>
      <c r="K286" s="307"/>
      <c r="L286" s="307"/>
      <c r="M286" s="307"/>
      <c r="N286" s="305"/>
      <c r="O286" s="305"/>
      <c r="P286" s="305"/>
      <c r="Q286" s="305"/>
      <c r="R286" s="307"/>
      <c r="S286" s="305"/>
      <c r="T286" s="281"/>
      <c r="U286" s="333"/>
      <c r="V286" s="333"/>
      <c r="W286" s="333"/>
      <c r="X286" s="334"/>
      <c r="Y286" s="334"/>
      <c r="Z286" s="219"/>
    </row>
    <row r="287" spans="1:26" ht="15" customHeight="1">
      <c r="A287" s="219"/>
      <c r="B287" s="219"/>
      <c r="C287" s="219"/>
      <c r="D287" s="219"/>
      <c r="E287" s="219"/>
      <c r="F287" s="219"/>
      <c r="G287" s="332"/>
      <c r="H287" s="305"/>
      <c r="I287" s="305"/>
      <c r="J287" s="307"/>
      <c r="K287" s="307"/>
      <c r="L287" s="307"/>
      <c r="M287" s="307"/>
      <c r="N287" s="305"/>
      <c r="O287" s="305"/>
      <c r="P287" s="305"/>
      <c r="Q287" s="305"/>
      <c r="R287" s="307"/>
      <c r="S287" s="305"/>
      <c r="T287" s="281"/>
      <c r="U287" s="333"/>
      <c r="V287" s="333"/>
      <c r="W287" s="333"/>
      <c r="X287" s="334"/>
      <c r="Y287" s="334"/>
      <c r="Z287" s="219"/>
    </row>
    <row r="288" spans="1:26" ht="15" customHeight="1">
      <c r="A288" s="219"/>
      <c r="B288" s="219"/>
      <c r="C288" s="219"/>
      <c r="D288" s="219"/>
      <c r="E288" s="219"/>
      <c r="F288" s="219"/>
      <c r="G288" s="332"/>
      <c r="H288" s="305"/>
      <c r="I288" s="305"/>
      <c r="J288" s="307"/>
      <c r="K288" s="307"/>
      <c r="L288" s="307"/>
      <c r="M288" s="307"/>
      <c r="N288" s="305"/>
      <c r="O288" s="305"/>
      <c r="P288" s="305"/>
      <c r="Q288" s="305"/>
      <c r="R288" s="307"/>
      <c r="S288" s="305"/>
      <c r="T288" s="281"/>
      <c r="U288" s="333"/>
      <c r="V288" s="333"/>
      <c r="W288" s="333"/>
      <c r="X288" s="334"/>
      <c r="Y288" s="334"/>
      <c r="Z288" s="219"/>
    </row>
    <row r="289" spans="1:26" ht="15" customHeight="1">
      <c r="A289" s="219"/>
      <c r="B289" s="219"/>
      <c r="C289" s="219"/>
      <c r="D289" s="219"/>
      <c r="E289" s="219"/>
      <c r="F289" s="219"/>
      <c r="G289" s="332"/>
      <c r="H289" s="305"/>
      <c r="I289" s="305"/>
      <c r="J289" s="307"/>
      <c r="K289" s="307"/>
      <c r="L289" s="307"/>
      <c r="M289" s="307"/>
      <c r="N289" s="305"/>
      <c r="O289" s="305"/>
      <c r="P289" s="305"/>
      <c r="Q289" s="305"/>
      <c r="R289" s="307"/>
      <c r="S289" s="305"/>
      <c r="T289" s="281"/>
      <c r="U289" s="333"/>
      <c r="V289" s="333"/>
      <c r="W289" s="333"/>
      <c r="X289" s="334"/>
      <c r="Y289" s="334"/>
      <c r="Z289" s="219"/>
    </row>
    <row r="290" spans="1:26" ht="15" customHeight="1">
      <c r="A290" s="219"/>
      <c r="B290" s="219"/>
      <c r="C290" s="219"/>
      <c r="D290" s="219"/>
      <c r="E290" s="219"/>
      <c r="F290" s="219"/>
      <c r="G290" s="332"/>
      <c r="H290" s="305"/>
      <c r="I290" s="305"/>
      <c r="J290" s="307"/>
      <c r="K290" s="307"/>
      <c r="L290" s="307"/>
      <c r="M290" s="307"/>
      <c r="N290" s="305"/>
      <c r="O290" s="305"/>
      <c r="P290" s="305"/>
      <c r="Q290" s="305"/>
      <c r="R290" s="307"/>
      <c r="S290" s="305"/>
      <c r="T290" s="281"/>
      <c r="U290" s="333"/>
      <c r="V290" s="333"/>
      <c r="W290" s="333"/>
      <c r="X290" s="334"/>
      <c r="Y290" s="334"/>
      <c r="Z290" s="219"/>
    </row>
    <row r="291" spans="1:26" ht="15" customHeight="1">
      <c r="A291" s="219"/>
      <c r="B291" s="219"/>
      <c r="C291" s="219"/>
      <c r="D291" s="219"/>
      <c r="E291" s="219"/>
      <c r="F291" s="219"/>
      <c r="G291" s="332"/>
      <c r="H291" s="305"/>
      <c r="I291" s="305"/>
      <c r="J291" s="307"/>
      <c r="K291" s="307"/>
      <c r="L291" s="307"/>
      <c r="M291" s="307"/>
      <c r="N291" s="305"/>
      <c r="O291" s="305"/>
      <c r="P291" s="305"/>
      <c r="Q291" s="305"/>
      <c r="R291" s="307"/>
      <c r="S291" s="305"/>
      <c r="T291" s="281"/>
      <c r="U291" s="333"/>
      <c r="V291" s="333"/>
      <c r="W291" s="333"/>
      <c r="X291" s="334"/>
      <c r="Y291" s="334"/>
      <c r="Z291" s="219"/>
    </row>
    <row r="292" spans="1:26" ht="15" customHeight="1">
      <c r="A292" s="219"/>
      <c r="B292" s="219"/>
      <c r="C292" s="219"/>
      <c r="D292" s="219"/>
      <c r="E292" s="219"/>
      <c r="F292" s="219"/>
      <c r="G292" s="332"/>
      <c r="H292" s="305"/>
      <c r="I292" s="305"/>
      <c r="J292" s="307"/>
      <c r="K292" s="307"/>
      <c r="L292" s="307"/>
      <c r="M292" s="307"/>
      <c r="N292" s="305"/>
      <c r="O292" s="305"/>
      <c r="P292" s="305"/>
      <c r="Q292" s="305"/>
      <c r="R292" s="307"/>
      <c r="S292" s="305"/>
      <c r="T292" s="281"/>
      <c r="U292" s="333"/>
      <c r="V292" s="333"/>
      <c r="W292" s="333"/>
      <c r="X292" s="334"/>
      <c r="Y292" s="334"/>
      <c r="Z292" s="219"/>
    </row>
    <row r="293" spans="1:26" ht="15" customHeight="1">
      <c r="A293" s="219"/>
      <c r="B293" s="219"/>
      <c r="C293" s="219"/>
      <c r="D293" s="219"/>
      <c r="E293" s="219"/>
      <c r="F293" s="219"/>
      <c r="G293" s="332"/>
      <c r="H293" s="305"/>
      <c r="I293" s="305"/>
      <c r="J293" s="307"/>
      <c r="K293" s="307"/>
      <c r="L293" s="307"/>
      <c r="M293" s="307"/>
      <c r="N293" s="305"/>
      <c r="O293" s="305"/>
      <c r="P293" s="305"/>
      <c r="Q293" s="305"/>
      <c r="R293" s="307"/>
      <c r="S293" s="305"/>
      <c r="T293" s="281"/>
      <c r="U293" s="333"/>
      <c r="V293" s="333"/>
      <c r="W293" s="333"/>
      <c r="X293" s="334"/>
      <c r="Y293" s="334"/>
      <c r="Z293" s="219"/>
    </row>
    <row r="294" spans="1:26" ht="15" customHeight="1">
      <c r="A294" s="219"/>
      <c r="B294" s="219"/>
      <c r="C294" s="219"/>
      <c r="D294" s="219"/>
      <c r="E294" s="219"/>
      <c r="F294" s="219"/>
      <c r="G294" s="332"/>
      <c r="H294" s="305"/>
      <c r="I294" s="305"/>
      <c r="J294" s="307"/>
      <c r="K294" s="307"/>
      <c r="L294" s="307"/>
      <c r="M294" s="307"/>
      <c r="N294" s="305"/>
      <c r="O294" s="305"/>
      <c r="P294" s="305"/>
      <c r="Q294" s="305"/>
      <c r="R294" s="307"/>
      <c r="S294" s="305"/>
      <c r="T294" s="281"/>
      <c r="U294" s="333"/>
      <c r="V294" s="333"/>
      <c r="W294" s="333"/>
      <c r="X294" s="334"/>
      <c r="Y294" s="334"/>
      <c r="Z294" s="219"/>
    </row>
    <row r="295" spans="1:26" ht="15" customHeight="1">
      <c r="A295" s="219"/>
      <c r="B295" s="219"/>
      <c r="C295" s="219"/>
      <c r="D295" s="219"/>
      <c r="E295" s="219"/>
      <c r="F295" s="219"/>
      <c r="G295" s="332"/>
      <c r="H295" s="305"/>
      <c r="I295" s="305"/>
      <c r="J295" s="307"/>
      <c r="K295" s="307"/>
      <c r="L295" s="307"/>
      <c r="M295" s="307"/>
      <c r="N295" s="305"/>
      <c r="O295" s="305"/>
      <c r="P295" s="305"/>
      <c r="Q295" s="305"/>
      <c r="R295" s="307"/>
      <c r="S295" s="305"/>
      <c r="T295" s="281"/>
      <c r="U295" s="333"/>
      <c r="V295" s="333"/>
      <c r="W295" s="333"/>
      <c r="X295" s="334"/>
      <c r="Y295" s="334"/>
      <c r="Z295" s="219"/>
    </row>
    <row r="296" spans="1:26" ht="15" customHeight="1">
      <c r="A296" s="219"/>
      <c r="B296" s="219"/>
      <c r="C296" s="219"/>
      <c r="D296" s="219"/>
      <c r="E296" s="219"/>
      <c r="F296" s="219"/>
      <c r="G296" s="332"/>
      <c r="H296" s="305"/>
      <c r="I296" s="305"/>
      <c r="J296" s="307"/>
      <c r="K296" s="307"/>
      <c r="L296" s="307"/>
      <c r="M296" s="307"/>
      <c r="N296" s="305"/>
      <c r="O296" s="305"/>
      <c r="P296" s="305"/>
      <c r="Q296" s="305"/>
      <c r="R296" s="307"/>
      <c r="S296" s="305"/>
      <c r="T296" s="281"/>
      <c r="U296" s="333"/>
      <c r="V296" s="333"/>
      <c r="W296" s="333"/>
      <c r="X296" s="334"/>
      <c r="Y296" s="334"/>
      <c r="Z296" s="219"/>
    </row>
    <row r="297" spans="1:26" ht="15" customHeight="1">
      <c r="A297" s="219"/>
      <c r="B297" s="219"/>
      <c r="C297" s="219"/>
      <c r="D297" s="219"/>
      <c r="E297" s="219"/>
      <c r="F297" s="219"/>
      <c r="G297" s="332"/>
      <c r="H297" s="305"/>
      <c r="I297" s="305"/>
      <c r="J297" s="307"/>
      <c r="K297" s="307"/>
      <c r="L297" s="307"/>
      <c r="M297" s="307"/>
      <c r="N297" s="305"/>
      <c r="O297" s="305"/>
      <c r="P297" s="305"/>
      <c r="Q297" s="305"/>
      <c r="R297" s="307"/>
      <c r="S297" s="305"/>
      <c r="T297" s="281"/>
      <c r="U297" s="333"/>
      <c r="V297" s="333"/>
      <c r="W297" s="333"/>
      <c r="X297" s="334"/>
      <c r="Y297" s="334"/>
      <c r="Z297" s="219"/>
    </row>
    <row r="298" spans="1:26" ht="15" customHeight="1">
      <c r="A298" s="219"/>
      <c r="B298" s="219"/>
      <c r="C298" s="219"/>
      <c r="D298" s="219"/>
      <c r="E298" s="219"/>
      <c r="F298" s="219"/>
      <c r="G298" s="332"/>
      <c r="H298" s="305"/>
      <c r="I298" s="305"/>
      <c r="J298" s="307"/>
      <c r="K298" s="307"/>
      <c r="L298" s="307"/>
      <c r="M298" s="307"/>
      <c r="N298" s="305"/>
      <c r="O298" s="305"/>
      <c r="P298" s="305"/>
      <c r="Q298" s="305"/>
      <c r="R298" s="307"/>
      <c r="S298" s="305"/>
      <c r="T298" s="281"/>
      <c r="U298" s="333"/>
      <c r="V298" s="333"/>
      <c r="W298" s="333"/>
      <c r="X298" s="334"/>
      <c r="Y298" s="334"/>
      <c r="Z298" s="219"/>
    </row>
    <row r="299" spans="1:26" ht="15" customHeight="1">
      <c r="A299" s="219"/>
      <c r="B299" s="219"/>
      <c r="C299" s="219"/>
      <c r="D299" s="219"/>
      <c r="E299" s="219"/>
      <c r="F299" s="219"/>
      <c r="G299" s="332"/>
      <c r="H299" s="305"/>
      <c r="I299" s="305"/>
      <c r="J299" s="307"/>
      <c r="K299" s="307"/>
      <c r="L299" s="307"/>
      <c r="M299" s="307"/>
      <c r="N299" s="305"/>
      <c r="O299" s="305"/>
      <c r="P299" s="305"/>
      <c r="Q299" s="305"/>
      <c r="R299" s="307"/>
      <c r="S299" s="305"/>
      <c r="T299" s="281"/>
      <c r="U299" s="333"/>
      <c r="V299" s="333"/>
      <c r="W299" s="333"/>
      <c r="X299" s="334"/>
      <c r="Y299" s="334"/>
      <c r="Z299" s="219"/>
    </row>
    <row r="300" spans="1:26" ht="15" customHeight="1">
      <c r="A300" s="219"/>
      <c r="B300" s="219"/>
      <c r="C300" s="219"/>
      <c r="D300" s="219"/>
      <c r="E300" s="219"/>
      <c r="F300" s="219"/>
      <c r="G300" s="332"/>
      <c r="H300" s="305"/>
      <c r="I300" s="305"/>
      <c r="J300" s="307"/>
      <c r="K300" s="307"/>
      <c r="L300" s="307"/>
      <c r="M300" s="307"/>
      <c r="N300" s="305"/>
      <c r="O300" s="305"/>
      <c r="P300" s="305"/>
      <c r="Q300" s="305"/>
      <c r="R300" s="307"/>
      <c r="S300" s="305"/>
      <c r="T300" s="281"/>
      <c r="U300" s="333"/>
      <c r="V300" s="333"/>
      <c r="W300" s="333"/>
      <c r="X300" s="334"/>
      <c r="Y300" s="334"/>
      <c r="Z300" s="219"/>
    </row>
    <row r="301" spans="1:26" ht="15" customHeight="1">
      <c r="A301" s="219"/>
      <c r="B301" s="219"/>
      <c r="C301" s="219"/>
      <c r="D301" s="219"/>
      <c r="E301" s="219"/>
      <c r="F301" s="219"/>
      <c r="G301" s="332"/>
      <c r="H301" s="305"/>
      <c r="I301" s="305"/>
      <c r="J301" s="307"/>
      <c r="K301" s="307"/>
      <c r="L301" s="307"/>
      <c r="M301" s="307"/>
      <c r="N301" s="305"/>
      <c r="O301" s="305"/>
      <c r="P301" s="305"/>
      <c r="Q301" s="305"/>
      <c r="R301" s="307"/>
      <c r="S301" s="305"/>
      <c r="T301" s="281"/>
      <c r="U301" s="333"/>
      <c r="V301" s="333"/>
      <c r="W301" s="333"/>
      <c r="X301" s="334"/>
      <c r="Y301" s="334"/>
      <c r="Z301" s="219"/>
    </row>
    <row r="302" spans="1:26" ht="15" customHeight="1">
      <c r="A302" s="219"/>
      <c r="B302" s="219"/>
      <c r="C302" s="219"/>
      <c r="D302" s="219"/>
      <c r="E302" s="219"/>
      <c r="F302" s="219"/>
      <c r="G302" s="332"/>
      <c r="H302" s="305"/>
      <c r="I302" s="305"/>
      <c r="J302" s="307"/>
      <c r="K302" s="307"/>
      <c r="L302" s="307"/>
      <c r="M302" s="307"/>
      <c r="N302" s="305"/>
      <c r="O302" s="305"/>
      <c r="P302" s="305"/>
      <c r="Q302" s="305"/>
      <c r="R302" s="307"/>
      <c r="S302" s="305"/>
      <c r="T302" s="281"/>
      <c r="U302" s="333"/>
      <c r="V302" s="333"/>
      <c r="W302" s="333"/>
      <c r="X302" s="334"/>
      <c r="Y302" s="334"/>
      <c r="Z302" s="219"/>
    </row>
    <row r="303" spans="1:26" ht="15" customHeight="1">
      <c r="A303" s="219"/>
      <c r="B303" s="219"/>
      <c r="C303" s="219"/>
      <c r="D303" s="219"/>
      <c r="E303" s="219"/>
      <c r="F303" s="219"/>
      <c r="G303" s="332"/>
      <c r="H303" s="305"/>
      <c r="I303" s="305"/>
      <c r="J303" s="307"/>
      <c r="K303" s="307"/>
      <c r="L303" s="307"/>
      <c r="M303" s="307"/>
      <c r="N303" s="305"/>
      <c r="O303" s="305"/>
      <c r="P303" s="305"/>
      <c r="Q303" s="305"/>
      <c r="R303" s="307"/>
      <c r="S303" s="305"/>
      <c r="T303" s="281"/>
      <c r="U303" s="333"/>
      <c r="V303" s="333"/>
      <c r="W303" s="333"/>
      <c r="X303" s="334"/>
      <c r="Y303" s="334"/>
      <c r="Z303" s="219"/>
    </row>
    <row r="304" spans="1:26" ht="15" customHeight="1">
      <c r="A304" s="219"/>
      <c r="B304" s="219"/>
      <c r="C304" s="219"/>
      <c r="D304" s="219"/>
      <c r="E304" s="219"/>
      <c r="F304" s="219"/>
      <c r="G304" s="332"/>
      <c r="H304" s="305"/>
      <c r="I304" s="305"/>
      <c r="J304" s="307"/>
      <c r="K304" s="307"/>
      <c r="L304" s="307"/>
      <c r="M304" s="307"/>
      <c r="N304" s="305"/>
      <c r="O304" s="305"/>
      <c r="P304" s="305"/>
      <c r="Q304" s="305"/>
      <c r="R304" s="307"/>
      <c r="S304" s="305"/>
      <c r="T304" s="281"/>
      <c r="U304" s="333"/>
      <c r="V304" s="333"/>
      <c r="W304" s="333"/>
      <c r="X304" s="334"/>
      <c r="Y304" s="334"/>
      <c r="Z304" s="219"/>
    </row>
    <row r="305" spans="1:26" ht="15" customHeight="1">
      <c r="A305" s="219"/>
      <c r="B305" s="219"/>
      <c r="C305" s="219"/>
      <c r="D305" s="219"/>
      <c r="E305" s="219"/>
      <c r="F305" s="219"/>
      <c r="G305" s="332"/>
      <c r="H305" s="305"/>
      <c r="I305" s="305"/>
      <c r="J305" s="307"/>
      <c r="K305" s="307"/>
      <c r="L305" s="307"/>
      <c r="M305" s="307"/>
      <c r="N305" s="305"/>
      <c r="O305" s="305"/>
      <c r="P305" s="305"/>
      <c r="Q305" s="305"/>
      <c r="R305" s="307"/>
      <c r="S305" s="305"/>
      <c r="T305" s="281"/>
      <c r="U305" s="333"/>
      <c r="V305" s="333"/>
      <c r="W305" s="333"/>
      <c r="X305" s="334"/>
      <c r="Y305" s="334"/>
      <c r="Z305" s="219"/>
    </row>
    <row r="306" spans="1:26" ht="15" customHeight="1">
      <c r="A306" s="219"/>
      <c r="B306" s="219"/>
      <c r="C306" s="219"/>
      <c r="D306" s="219"/>
      <c r="E306" s="219"/>
      <c r="F306" s="219"/>
      <c r="G306" s="332"/>
      <c r="H306" s="305"/>
      <c r="I306" s="305"/>
      <c r="J306" s="307"/>
      <c r="K306" s="307"/>
      <c r="L306" s="307"/>
      <c r="M306" s="307"/>
      <c r="N306" s="305"/>
      <c r="O306" s="305"/>
      <c r="P306" s="305"/>
      <c r="Q306" s="305"/>
      <c r="R306" s="307"/>
      <c r="S306" s="305"/>
      <c r="T306" s="281"/>
      <c r="U306" s="333"/>
      <c r="V306" s="333"/>
      <c r="W306" s="333"/>
      <c r="X306" s="334"/>
      <c r="Y306" s="334"/>
      <c r="Z306" s="219"/>
    </row>
    <row r="307" spans="1:26" ht="15" customHeight="1">
      <c r="A307" s="219"/>
      <c r="B307" s="219"/>
      <c r="C307" s="219"/>
      <c r="D307" s="219"/>
      <c r="E307" s="219"/>
      <c r="F307" s="219"/>
      <c r="G307" s="332"/>
      <c r="H307" s="305"/>
      <c r="I307" s="305"/>
      <c r="J307" s="307"/>
      <c r="K307" s="307"/>
      <c r="L307" s="307"/>
      <c r="M307" s="307"/>
      <c r="N307" s="305"/>
      <c r="O307" s="305"/>
      <c r="P307" s="305"/>
      <c r="Q307" s="305"/>
      <c r="R307" s="307"/>
      <c r="S307" s="305"/>
      <c r="T307" s="281"/>
      <c r="U307" s="333"/>
      <c r="V307" s="333"/>
      <c r="W307" s="333"/>
      <c r="X307" s="334"/>
      <c r="Y307" s="334"/>
      <c r="Z307" s="219"/>
    </row>
    <row r="308" spans="1:26" ht="15" customHeight="1">
      <c r="A308" s="219"/>
      <c r="B308" s="219"/>
      <c r="C308" s="219"/>
      <c r="D308" s="219"/>
      <c r="E308" s="219"/>
      <c r="F308" s="219"/>
      <c r="G308" s="332"/>
      <c r="H308" s="305"/>
      <c r="I308" s="305"/>
      <c r="J308" s="307"/>
      <c r="K308" s="307"/>
      <c r="L308" s="307"/>
      <c r="M308" s="307"/>
      <c r="N308" s="305"/>
      <c r="O308" s="305"/>
      <c r="P308" s="305"/>
      <c r="Q308" s="305"/>
      <c r="R308" s="307"/>
      <c r="S308" s="305"/>
      <c r="T308" s="281"/>
      <c r="U308" s="333"/>
      <c r="V308" s="333"/>
      <c r="W308" s="333"/>
      <c r="X308" s="334"/>
      <c r="Y308" s="334"/>
      <c r="Z308" s="219"/>
    </row>
    <row r="309" spans="1:26" ht="15" customHeight="1">
      <c r="A309" s="219"/>
      <c r="B309" s="219"/>
      <c r="C309" s="219"/>
      <c r="D309" s="219"/>
      <c r="E309" s="219"/>
      <c r="F309" s="219"/>
      <c r="G309" s="332"/>
      <c r="H309" s="305"/>
      <c r="I309" s="305"/>
      <c r="J309" s="307"/>
      <c r="K309" s="307"/>
      <c r="L309" s="307"/>
      <c r="M309" s="307"/>
      <c r="N309" s="305"/>
      <c r="O309" s="305"/>
      <c r="P309" s="305"/>
      <c r="Q309" s="305"/>
      <c r="R309" s="307"/>
      <c r="S309" s="305"/>
      <c r="T309" s="281"/>
      <c r="U309" s="333"/>
      <c r="V309" s="333"/>
      <c r="W309" s="333"/>
      <c r="X309" s="334"/>
      <c r="Y309" s="334"/>
      <c r="Z309" s="219"/>
    </row>
    <row r="310" spans="1:26" ht="15" customHeight="1">
      <c r="A310" s="219"/>
      <c r="B310" s="219"/>
      <c r="C310" s="219"/>
      <c r="D310" s="219"/>
      <c r="E310" s="219"/>
      <c r="F310" s="219"/>
      <c r="G310" s="332"/>
      <c r="H310" s="305"/>
      <c r="I310" s="305"/>
      <c r="J310" s="307"/>
      <c r="K310" s="307"/>
      <c r="L310" s="307"/>
      <c r="M310" s="307"/>
      <c r="N310" s="305"/>
      <c r="O310" s="305"/>
      <c r="P310" s="305"/>
      <c r="Q310" s="305"/>
      <c r="R310" s="307"/>
      <c r="S310" s="305"/>
      <c r="T310" s="281"/>
      <c r="U310" s="333"/>
      <c r="V310" s="333"/>
      <c r="W310" s="333"/>
      <c r="X310" s="334"/>
      <c r="Y310" s="334"/>
      <c r="Z310" s="219"/>
    </row>
    <row r="311" spans="1:26" ht="15" customHeight="1">
      <c r="A311" s="219"/>
      <c r="B311" s="219"/>
      <c r="C311" s="219"/>
      <c r="D311" s="219"/>
      <c r="E311" s="219"/>
      <c r="F311" s="219"/>
      <c r="G311" s="332"/>
      <c r="H311" s="305"/>
      <c r="I311" s="305"/>
      <c r="J311" s="307"/>
      <c r="K311" s="307"/>
      <c r="L311" s="307"/>
      <c r="M311" s="307"/>
      <c r="N311" s="305"/>
      <c r="O311" s="305"/>
      <c r="P311" s="305"/>
      <c r="Q311" s="305"/>
      <c r="R311" s="307"/>
      <c r="S311" s="305"/>
      <c r="T311" s="281"/>
      <c r="U311" s="333"/>
      <c r="V311" s="333"/>
      <c r="W311" s="333"/>
      <c r="X311" s="334"/>
      <c r="Y311" s="334"/>
      <c r="Z311" s="219"/>
    </row>
    <row r="312" spans="1:26" ht="15" customHeight="1">
      <c r="A312" s="219"/>
      <c r="B312" s="219"/>
      <c r="C312" s="219"/>
      <c r="D312" s="219"/>
      <c r="E312" s="219"/>
      <c r="F312" s="219"/>
      <c r="G312" s="332"/>
      <c r="H312" s="305"/>
      <c r="I312" s="305"/>
      <c r="J312" s="307"/>
      <c r="K312" s="307"/>
      <c r="L312" s="307"/>
      <c r="M312" s="307"/>
      <c r="N312" s="305"/>
      <c r="O312" s="305"/>
      <c r="P312" s="305"/>
      <c r="Q312" s="305"/>
      <c r="R312" s="307"/>
      <c r="S312" s="305"/>
      <c r="T312" s="281"/>
      <c r="U312" s="333"/>
      <c r="V312" s="333"/>
      <c r="W312" s="333"/>
      <c r="X312" s="334"/>
      <c r="Y312" s="334"/>
      <c r="Z312" s="219"/>
    </row>
    <row r="313" spans="1:26" ht="15" customHeight="1">
      <c r="A313" s="219"/>
      <c r="B313" s="219"/>
      <c r="C313" s="219"/>
      <c r="D313" s="219"/>
      <c r="E313" s="219"/>
      <c r="F313" s="219"/>
      <c r="G313" s="332"/>
      <c r="H313" s="305"/>
      <c r="I313" s="305"/>
      <c r="J313" s="307"/>
      <c r="K313" s="307"/>
      <c r="L313" s="307"/>
      <c r="M313" s="307"/>
      <c r="N313" s="305"/>
      <c r="O313" s="305"/>
      <c r="P313" s="305"/>
      <c r="Q313" s="305"/>
      <c r="R313" s="307"/>
      <c r="S313" s="305"/>
      <c r="T313" s="281"/>
      <c r="U313" s="333"/>
      <c r="V313" s="333"/>
      <c r="W313" s="333"/>
      <c r="X313" s="334"/>
      <c r="Y313" s="334"/>
      <c r="Z313" s="219"/>
    </row>
    <row r="314" spans="1:26" ht="15" customHeight="1">
      <c r="A314" s="219"/>
      <c r="B314" s="219"/>
      <c r="C314" s="219"/>
      <c r="D314" s="219"/>
      <c r="E314" s="219"/>
      <c r="F314" s="219"/>
      <c r="G314" s="332"/>
      <c r="H314" s="305"/>
      <c r="I314" s="305"/>
      <c r="J314" s="307"/>
      <c r="K314" s="307"/>
      <c r="L314" s="307"/>
      <c r="M314" s="307"/>
      <c r="N314" s="305"/>
      <c r="O314" s="305"/>
      <c r="P314" s="305"/>
      <c r="Q314" s="305"/>
      <c r="R314" s="307"/>
      <c r="S314" s="305"/>
      <c r="T314" s="281"/>
      <c r="U314" s="333"/>
      <c r="V314" s="333"/>
      <c r="W314" s="333"/>
      <c r="X314" s="334"/>
      <c r="Y314" s="334"/>
      <c r="Z314" s="219"/>
    </row>
    <row r="315" spans="1:26" ht="15" customHeight="1">
      <c r="A315" s="219"/>
      <c r="B315" s="219"/>
      <c r="C315" s="219"/>
      <c r="D315" s="219"/>
      <c r="E315" s="219"/>
      <c r="F315" s="219"/>
      <c r="G315" s="332"/>
      <c r="H315" s="305"/>
      <c r="I315" s="305"/>
      <c r="J315" s="307"/>
      <c r="K315" s="307"/>
      <c r="L315" s="307"/>
      <c r="M315" s="307"/>
      <c r="N315" s="305"/>
      <c r="O315" s="305"/>
      <c r="P315" s="305"/>
      <c r="Q315" s="305"/>
      <c r="R315" s="307"/>
      <c r="S315" s="305"/>
      <c r="T315" s="281"/>
      <c r="U315" s="333"/>
      <c r="V315" s="333"/>
      <c r="W315" s="333"/>
      <c r="X315" s="334"/>
      <c r="Y315" s="334"/>
      <c r="Z315" s="219"/>
    </row>
    <row r="316" spans="1:26" ht="15" customHeight="1">
      <c r="A316" s="219"/>
      <c r="B316" s="219"/>
      <c r="C316" s="219"/>
      <c r="D316" s="219"/>
      <c r="E316" s="219"/>
      <c r="F316" s="219"/>
      <c r="G316" s="332"/>
      <c r="H316" s="305"/>
      <c r="I316" s="305"/>
      <c r="J316" s="307"/>
      <c r="K316" s="307"/>
      <c r="L316" s="307"/>
      <c r="M316" s="307"/>
      <c r="N316" s="305"/>
      <c r="O316" s="305"/>
      <c r="P316" s="305"/>
      <c r="Q316" s="305"/>
      <c r="R316" s="307"/>
      <c r="S316" s="305"/>
      <c r="T316" s="281"/>
      <c r="U316" s="333"/>
      <c r="V316" s="333"/>
      <c r="W316" s="333"/>
      <c r="X316" s="334"/>
      <c r="Y316" s="334"/>
      <c r="Z316" s="219"/>
    </row>
    <row r="317" spans="1:26" ht="15" customHeight="1">
      <c r="A317" s="219"/>
      <c r="B317" s="219"/>
      <c r="C317" s="219"/>
      <c r="D317" s="219"/>
      <c r="E317" s="219"/>
      <c r="F317" s="219"/>
      <c r="G317" s="332"/>
      <c r="H317" s="305"/>
      <c r="I317" s="305"/>
      <c r="J317" s="307"/>
      <c r="K317" s="307"/>
      <c r="L317" s="307"/>
      <c r="M317" s="307"/>
      <c r="N317" s="305"/>
      <c r="O317" s="305"/>
      <c r="P317" s="305"/>
      <c r="Q317" s="305"/>
      <c r="R317" s="307"/>
      <c r="S317" s="305"/>
      <c r="T317" s="281"/>
      <c r="U317" s="333"/>
      <c r="V317" s="333"/>
      <c r="W317" s="333"/>
      <c r="X317" s="334"/>
      <c r="Y317" s="334"/>
      <c r="Z317" s="219"/>
    </row>
    <row r="318" spans="1:26" ht="15" customHeight="1">
      <c r="A318" s="219"/>
      <c r="B318" s="219"/>
      <c r="C318" s="219"/>
      <c r="D318" s="219"/>
      <c r="E318" s="219"/>
      <c r="F318" s="219"/>
      <c r="G318" s="332"/>
      <c r="H318" s="305"/>
      <c r="I318" s="305"/>
      <c r="J318" s="307"/>
      <c r="K318" s="307"/>
      <c r="L318" s="307"/>
      <c r="M318" s="307"/>
      <c r="N318" s="305"/>
      <c r="O318" s="305"/>
      <c r="P318" s="305"/>
      <c r="Q318" s="305"/>
      <c r="R318" s="307"/>
      <c r="S318" s="305"/>
      <c r="T318" s="281"/>
      <c r="U318" s="333"/>
      <c r="V318" s="333"/>
      <c r="W318" s="333"/>
      <c r="X318" s="334"/>
      <c r="Y318" s="334"/>
      <c r="Z318" s="219"/>
    </row>
    <row r="319" spans="1:26" ht="15" customHeight="1">
      <c r="A319" s="219"/>
      <c r="B319" s="219"/>
      <c r="C319" s="219"/>
      <c r="D319" s="219"/>
      <c r="E319" s="219"/>
      <c r="F319" s="219"/>
      <c r="G319" s="332"/>
      <c r="H319" s="305"/>
      <c r="I319" s="305"/>
      <c r="J319" s="307"/>
      <c r="K319" s="307"/>
      <c r="L319" s="307"/>
      <c r="M319" s="307"/>
      <c r="N319" s="305"/>
      <c r="O319" s="305"/>
      <c r="P319" s="305"/>
      <c r="Q319" s="305"/>
      <c r="R319" s="307"/>
      <c r="S319" s="305"/>
      <c r="T319" s="281"/>
      <c r="U319" s="333"/>
      <c r="V319" s="333"/>
      <c r="W319" s="333"/>
      <c r="X319" s="334"/>
      <c r="Y319" s="334"/>
      <c r="Z319" s="219"/>
    </row>
    <row r="320" spans="1:26" ht="15" customHeight="1">
      <c r="A320" s="219"/>
      <c r="B320" s="219"/>
      <c r="C320" s="219"/>
      <c r="D320" s="219"/>
      <c r="E320" s="219"/>
      <c r="F320" s="219"/>
      <c r="G320" s="332"/>
      <c r="H320" s="305"/>
      <c r="I320" s="305"/>
      <c r="J320" s="307"/>
      <c r="K320" s="307"/>
      <c r="L320" s="307"/>
      <c r="M320" s="307"/>
      <c r="N320" s="305"/>
      <c r="O320" s="305"/>
      <c r="P320" s="305"/>
      <c r="Q320" s="305"/>
      <c r="R320" s="307"/>
      <c r="S320" s="305"/>
      <c r="T320" s="281"/>
      <c r="U320" s="333"/>
      <c r="V320" s="333"/>
      <c r="W320" s="333"/>
      <c r="X320" s="334"/>
      <c r="Y320" s="334"/>
      <c r="Z320" s="219"/>
    </row>
    <row r="321" spans="1:26" ht="15" customHeight="1">
      <c r="A321" s="219"/>
      <c r="B321" s="219"/>
      <c r="C321" s="219"/>
      <c r="D321" s="219"/>
      <c r="E321" s="219"/>
      <c r="F321" s="219"/>
      <c r="G321" s="332"/>
      <c r="H321" s="305"/>
      <c r="I321" s="305"/>
      <c r="J321" s="307"/>
      <c r="K321" s="307"/>
      <c r="L321" s="307"/>
      <c r="M321" s="307"/>
      <c r="N321" s="305"/>
      <c r="O321" s="305"/>
      <c r="P321" s="305"/>
      <c r="Q321" s="305"/>
      <c r="R321" s="307"/>
      <c r="S321" s="305"/>
      <c r="T321" s="281"/>
      <c r="U321" s="333"/>
      <c r="V321" s="333"/>
      <c r="W321" s="333"/>
      <c r="X321" s="334"/>
      <c r="Y321" s="334"/>
      <c r="Z321" s="219"/>
    </row>
    <row r="322" spans="1:26" ht="15" customHeight="1">
      <c r="A322" s="219"/>
      <c r="B322" s="219"/>
      <c r="C322" s="219"/>
      <c r="D322" s="219"/>
      <c r="E322" s="219"/>
      <c r="F322" s="219"/>
      <c r="G322" s="332"/>
      <c r="H322" s="305"/>
      <c r="I322" s="305"/>
      <c r="J322" s="307"/>
      <c r="K322" s="307"/>
      <c r="L322" s="307"/>
      <c r="M322" s="307"/>
      <c r="N322" s="305"/>
      <c r="O322" s="305"/>
      <c r="P322" s="305"/>
      <c r="Q322" s="305"/>
      <c r="R322" s="307"/>
      <c r="S322" s="305"/>
      <c r="T322" s="281"/>
      <c r="U322" s="333"/>
      <c r="V322" s="333"/>
      <c r="W322" s="333"/>
      <c r="X322" s="334"/>
      <c r="Y322" s="334"/>
      <c r="Z322" s="219"/>
    </row>
    <row r="323" spans="1:26" ht="15" customHeight="1">
      <c r="A323" s="219"/>
      <c r="B323" s="219"/>
      <c r="C323" s="219"/>
      <c r="D323" s="219"/>
      <c r="E323" s="219"/>
      <c r="F323" s="219"/>
      <c r="G323" s="332"/>
      <c r="H323" s="305"/>
      <c r="I323" s="305"/>
      <c r="J323" s="307"/>
      <c r="K323" s="307"/>
      <c r="L323" s="307"/>
      <c r="M323" s="307"/>
      <c r="N323" s="305"/>
      <c r="O323" s="305"/>
      <c r="P323" s="305"/>
      <c r="Q323" s="305"/>
      <c r="R323" s="307"/>
      <c r="S323" s="305"/>
      <c r="T323" s="281"/>
      <c r="U323" s="333"/>
      <c r="V323" s="333"/>
      <c r="W323" s="333"/>
      <c r="X323" s="334"/>
      <c r="Y323" s="334"/>
      <c r="Z323" s="219"/>
    </row>
    <row r="324" spans="1:26" ht="15" customHeight="1">
      <c r="A324" s="219"/>
      <c r="B324" s="219"/>
      <c r="C324" s="219"/>
      <c r="D324" s="219"/>
      <c r="E324" s="219"/>
      <c r="F324" s="219"/>
      <c r="G324" s="332"/>
      <c r="H324" s="305"/>
      <c r="I324" s="305"/>
      <c r="J324" s="307"/>
      <c r="K324" s="307"/>
      <c r="L324" s="307"/>
      <c r="M324" s="307"/>
      <c r="N324" s="305"/>
      <c r="O324" s="305"/>
      <c r="P324" s="305"/>
      <c r="Q324" s="305"/>
      <c r="R324" s="307"/>
      <c r="S324" s="305"/>
      <c r="T324" s="281"/>
      <c r="U324" s="333"/>
      <c r="V324" s="333"/>
      <c r="W324" s="333"/>
      <c r="X324" s="334"/>
      <c r="Y324" s="334"/>
      <c r="Z324" s="219"/>
    </row>
    <row r="325" spans="1:26" ht="15" customHeight="1">
      <c r="A325" s="219"/>
      <c r="B325" s="219"/>
      <c r="C325" s="219"/>
      <c r="D325" s="219"/>
      <c r="E325" s="219"/>
      <c r="F325" s="219"/>
      <c r="G325" s="332"/>
      <c r="H325" s="305"/>
      <c r="I325" s="305"/>
      <c r="J325" s="307"/>
      <c r="K325" s="307"/>
      <c r="L325" s="307"/>
      <c r="M325" s="307"/>
      <c r="N325" s="305"/>
      <c r="O325" s="305"/>
      <c r="P325" s="305"/>
      <c r="Q325" s="305"/>
      <c r="R325" s="307"/>
      <c r="S325" s="305"/>
      <c r="T325" s="281"/>
      <c r="U325" s="333"/>
      <c r="V325" s="333"/>
      <c r="W325" s="333"/>
      <c r="X325" s="334"/>
      <c r="Y325" s="334"/>
      <c r="Z325" s="219"/>
    </row>
    <row r="326" spans="1:26" ht="15" customHeight="1">
      <c r="A326" s="219"/>
      <c r="B326" s="219"/>
      <c r="C326" s="219"/>
      <c r="D326" s="219"/>
      <c r="E326" s="219"/>
      <c r="F326" s="219"/>
      <c r="G326" s="332"/>
      <c r="H326" s="305"/>
      <c r="I326" s="305"/>
      <c r="J326" s="307"/>
      <c r="K326" s="307"/>
      <c r="L326" s="307"/>
      <c r="M326" s="307"/>
      <c r="N326" s="305"/>
      <c r="O326" s="305"/>
      <c r="P326" s="305"/>
      <c r="Q326" s="305"/>
      <c r="R326" s="307"/>
      <c r="S326" s="305"/>
      <c r="T326" s="281"/>
      <c r="U326" s="333"/>
      <c r="V326" s="333"/>
      <c r="W326" s="333"/>
      <c r="X326" s="334"/>
      <c r="Y326" s="334"/>
      <c r="Z326" s="219"/>
    </row>
    <row r="327" spans="1:26" ht="15" customHeight="1">
      <c r="A327" s="219"/>
      <c r="B327" s="219"/>
      <c r="C327" s="219"/>
      <c r="D327" s="219"/>
      <c r="E327" s="219"/>
      <c r="F327" s="219"/>
      <c r="G327" s="332"/>
      <c r="H327" s="305"/>
      <c r="I327" s="305"/>
      <c r="J327" s="307"/>
      <c r="K327" s="307"/>
      <c r="L327" s="307"/>
      <c r="M327" s="307"/>
      <c r="N327" s="305"/>
      <c r="O327" s="305"/>
      <c r="P327" s="305"/>
      <c r="Q327" s="305"/>
      <c r="R327" s="307"/>
      <c r="S327" s="305"/>
      <c r="T327" s="281"/>
      <c r="U327" s="333"/>
      <c r="V327" s="333"/>
      <c r="W327" s="333"/>
      <c r="X327" s="334"/>
      <c r="Y327" s="334"/>
      <c r="Z327" s="219"/>
    </row>
    <row r="328" spans="1:26" ht="15" customHeight="1">
      <c r="A328" s="219"/>
      <c r="B328" s="219"/>
      <c r="C328" s="219"/>
      <c r="D328" s="219"/>
      <c r="E328" s="219"/>
      <c r="F328" s="219"/>
      <c r="G328" s="332"/>
      <c r="H328" s="305"/>
      <c r="I328" s="305"/>
      <c r="J328" s="307"/>
      <c r="K328" s="307"/>
      <c r="L328" s="307"/>
      <c r="M328" s="307"/>
      <c r="N328" s="305"/>
      <c r="O328" s="305"/>
      <c r="P328" s="305"/>
      <c r="Q328" s="305"/>
      <c r="R328" s="307"/>
      <c r="S328" s="305"/>
      <c r="T328" s="281"/>
      <c r="U328" s="333"/>
      <c r="V328" s="333"/>
      <c r="W328" s="333"/>
      <c r="X328" s="334"/>
      <c r="Y328" s="334"/>
      <c r="Z328" s="219"/>
    </row>
    <row r="329" spans="1:26" ht="15" customHeight="1">
      <c r="A329" s="219"/>
      <c r="B329" s="219"/>
      <c r="C329" s="219"/>
      <c r="D329" s="219"/>
      <c r="E329" s="219"/>
      <c r="F329" s="219"/>
      <c r="G329" s="332"/>
      <c r="H329" s="305"/>
      <c r="I329" s="305"/>
      <c r="J329" s="307"/>
      <c r="K329" s="307"/>
      <c r="L329" s="307"/>
      <c r="M329" s="307"/>
      <c r="N329" s="305"/>
      <c r="O329" s="305"/>
      <c r="P329" s="305"/>
      <c r="Q329" s="305"/>
      <c r="R329" s="307"/>
      <c r="S329" s="305"/>
      <c r="T329" s="281"/>
      <c r="U329" s="333"/>
      <c r="V329" s="333"/>
      <c r="W329" s="333"/>
      <c r="X329" s="334"/>
      <c r="Y329" s="334"/>
      <c r="Z329" s="219"/>
    </row>
    <row r="330" spans="1:26" ht="15" customHeight="1">
      <c r="A330" s="219"/>
      <c r="B330" s="219"/>
      <c r="C330" s="219"/>
      <c r="D330" s="219"/>
      <c r="E330" s="219"/>
      <c r="F330" s="219"/>
      <c r="G330" s="332"/>
      <c r="H330" s="305"/>
      <c r="I330" s="305"/>
      <c r="J330" s="307"/>
      <c r="K330" s="307"/>
      <c r="L330" s="307"/>
      <c r="M330" s="307"/>
      <c r="N330" s="305"/>
      <c r="O330" s="305"/>
      <c r="P330" s="305"/>
      <c r="Q330" s="305"/>
      <c r="R330" s="307"/>
      <c r="S330" s="305"/>
      <c r="T330" s="281"/>
      <c r="U330" s="333"/>
      <c r="V330" s="333"/>
      <c r="W330" s="333"/>
      <c r="X330" s="334"/>
      <c r="Y330" s="334"/>
      <c r="Z330" s="219"/>
    </row>
    <row r="331" spans="1:26" ht="15" customHeight="1">
      <c r="A331" s="219"/>
      <c r="B331" s="219"/>
      <c r="C331" s="219"/>
      <c r="D331" s="219"/>
      <c r="E331" s="219"/>
      <c r="F331" s="219"/>
      <c r="G331" s="332"/>
      <c r="H331" s="305"/>
      <c r="I331" s="305"/>
      <c r="J331" s="307"/>
      <c r="K331" s="307"/>
      <c r="L331" s="307"/>
      <c r="M331" s="307"/>
      <c r="N331" s="305"/>
      <c r="O331" s="305"/>
      <c r="P331" s="305"/>
      <c r="Q331" s="305"/>
      <c r="R331" s="307"/>
      <c r="S331" s="305"/>
      <c r="T331" s="281"/>
      <c r="U331" s="333"/>
      <c r="V331" s="333"/>
      <c r="W331" s="333"/>
      <c r="X331" s="334"/>
      <c r="Y331" s="334"/>
      <c r="Z331" s="219"/>
    </row>
    <row r="332" spans="1:26" ht="15" customHeight="1">
      <c r="A332" s="219"/>
      <c r="B332" s="219"/>
      <c r="C332" s="219"/>
      <c r="D332" s="219"/>
      <c r="E332" s="219"/>
      <c r="F332" s="219"/>
      <c r="G332" s="332"/>
      <c r="H332" s="305"/>
      <c r="I332" s="305"/>
      <c r="J332" s="307"/>
      <c r="K332" s="307"/>
      <c r="L332" s="307"/>
      <c r="M332" s="307"/>
      <c r="N332" s="305"/>
      <c r="O332" s="305"/>
      <c r="P332" s="305"/>
      <c r="Q332" s="305"/>
      <c r="R332" s="307"/>
      <c r="S332" s="305"/>
      <c r="T332" s="281"/>
      <c r="U332" s="333"/>
      <c r="V332" s="333"/>
      <c r="W332" s="333"/>
      <c r="X332" s="334"/>
      <c r="Y332" s="334"/>
      <c r="Z332" s="219"/>
    </row>
    <row r="333" spans="1:26" ht="15" customHeight="1">
      <c r="A333" s="219"/>
      <c r="B333" s="219"/>
      <c r="C333" s="219"/>
      <c r="D333" s="219"/>
      <c r="E333" s="219"/>
      <c r="F333" s="219"/>
      <c r="G333" s="332"/>
      <c r="H333" s="305"/>
      <c r="I333" s="305"/>
      <c r="J333" s="307"/>
      <c r="K333" s="307"/>
      <c r="L333" s="307"/>
      <c r="M333" s="307"/>
      <c r="N333" s="305"/>
      <c r="O333" s="305"/>
      <c r="P333" s="305"/>
      <c r="Q333" s="305"/>
      <c r="R333" s="307"/>
      <c r="S333" s="305"/>
      <c r="T333" s="281"/>
      <c r="U333" s="333"/>
      <c r="V333" s="333"/>
      <c r="W333" s="333"/>
      <c r="X333" s="334"/>
      <c r="Y333" s="334"/>
      <c r="Z333" s="219"/>
    </row>
    <row r="334" spans="1:26" ht="15" customHeight="1">
      <c r="A334" s="219"/>
      <c r="B334" s="219"/>
      <c r="C334" s="219"/>
      <c r="D334" s="219"/>
      <c r="E334" s="219"/>
      <c r="F334" s="219"/>
      <c r="G334" s="332"/>
      <c r="H334" s="305"/>
      <c r="I334" s="305"/>
      <c r="J334" s="307"/>
      <c r="K334" s="307"/>
      <c r="L334" s="307"/>
      <c r="M334" s="307"/>
      <c r="N334" s="305"/>
      <c r="O334" s="305"/>
      <c r="P334" s="305"/>
      <c r="Q334" s="305"/>
      <c r="R334" s="307"/>
      <c r="S334" s="305"/>
      <c r="T334" s="281"/>
      <c r="U334" s="333"/>
      <c r="V334" s="333"/>
      <c r="W334" s="333"/>
      <c r="X334" s="334"/>
      <c r="Y334" s="334"/>
      <c r="Z334" s="219"/>
    </row>
    <row r="335" spans="1:26" ht="15" customHeight="1">
      <c r="A335" s="219"/>
      <c r="B335" s="219"/>
      <c r="C335" s="219"/>
      <c r="D335" s="219"/>
      <c r="E335" s="219"/>
      <c r="F335" s="219"/>
      <c r="G335" s="332"/>
      <c r="H335" s="305"/>
      <c r="I335" s="305"/>
      <c r="J335" s="307"/>
      <c r="K335" s="307"/>
      <c r="L335" s="307"/>
      <c r="M335" s="307"/>
      <c r="N335" s="305"/>
      <c r="O335" s="305"/>
      <c r="P335" s="305"/>
      <c r="Q335" s="305"/>
      <c r="R335" s="307"/>
      <c r="S335" s="305"/>
      <c r="T335" s="281"/>
      <c r="U335" s="333"/>
      <c r="V335" s="333"/>
      <c r="W335" s="333"/>
      <c r="X335" s="334"/>
      <c r="Y335" s="334"/>
      <c r="Z335" s="219"/>
    </row>
    <row r="336" spans="1:26" ht="15" customHeight="1">
      <c r="A336" s="219"/>
      <c r="B336" s="219"/>
      <c r="C336" s="219"/>
      <c r="D336" s="219"/>
      <c r="E336" s="219"/>
      <c r="F336" s="219"/>
      <c r="G336" s="332"/>
      <c r="H336" s="305"/>
      <c r="I336" s="305"/>
      <c r="J336" s="307"/>
      <c r="K336" s="307"/>
      <c r="L336" s="307"/>
      <c r="M336" s="307"/>
      <c r="N336" s="305"/>
      <c r="O336" s="305"/>
      <c r="P336" s="305"/>
      <c r="Q336" s="305"/>
      <c r="R336" s="307"/>
      <c r="S336" s="305"/>
      <c r="T336" s="281"/>
      <c r="U336" s="333"/>
      <c r="V336" s="333"/>
      <c r="W336" s="333"/>
      <c r="X336" s="334"/>
      <c r="Y336" s="334"/>
      <c r="Z336" s="219"/>
    </row>
    <row r="337" spans="1:26" ht="15" customHeight="1">
      <c r="A337" s="219"/>
      <c r="B337" s="219"/>
      <c r="C337" s="219"/>
      <c r="D337" s="219"/>
      <c r="E337" s="219"/>
      <c r="F337" s="219"/>
      <c r="G337" s="332"/>
      <c r="H337" s="305"/>
      <c r="I337" s="305"/>
      <c r="J337" s="307"/>
      <c r="K337" s="307"/>
      <c r="L337" s="307"/>
      <c r="M337" s="307"/>
      <c r="N337" s="305"/>
      <c r="O337" s="305"/>
      <c r="P337" s="305"/>
      <c r="Q337" s="305"/>
      <c r="R337" s="307"/>
      <c r="S337" s="305"/>
      <c r="T337" s="281"/>
      <c r="U337" s="333"/>
      <c r="V337" s="333"/>
      <c r="W337" s="333"/>
      <c r="X337" s="334"/>
      <c r="Y337" s="334"/>
      <c r="Z337" s="219"/>
    </row>
    <row r="338" spans="1:26" ht="15" customHeight="1">
      <c r="A338" s="219"/>
      <c r="B338" s="219"/>
      <c r="C338" s="219"/>
      <c r="D338" s="219"/>
      <c r="E338" s="219"/>
      <c r="F338" s="219"/>
      <c r="G338" s="332"/>
      <c r="H338" s="305"/>
      <c r="I338" s="305"/>
      <c r="J338" s="307"/>
      <c r="K338" s="307"/>
      <c r="L338" s="307"/>
      <c r="M338" s="307"/>
      <c r="N338" s="305"/>
      <c r="O338" s="305"/>
      <c r="P338" s="305"/>
      <c r="Q338" s="305"/>
      <c r="R338" s="307"/>
      <c r="S338" s="305"/>
      <c r="T338" s="281"/>
      <c r="U338" s="333"/>
      <c r="V338" s="333"/>
      <c r="W338" s="333"/>
      <c r="X338" s="334"/>
      <c r="Y338" s="334"/>
      <c r="Z338" s="219"/>
    </row>
    <row r="339" spans="1:26" ht="15" customHeight="1">
      <c r="A339" s="219"/>
      <c r="B339" s="219"/>
      <c r="C339" s="219"/>
      <c r="D339" s="219"/>
      <c r="E339" s="219"/>
      <c r="F339" s="219"/>
      <c r="G339" s="332"/>
      <c r="H339" s="305"/>
      <c r="I339" s="305"/>
      <c r="J339" s="307"/>
      <c r="K339" s="307"/>
      <c r="L339" s="307"/>
      <c r="M339" s="307"/>
      <c r="N339" s="305"/>
      <c r="O339" s="305"/>
      <c r="P339" s="305"/>
      <c r="Q339" s="305"/>
      <c r="R339" s="307"/>
      <c r="S339" s="305"/>
      <c r="T339" s="281"/>
      <c r="U339" s="333"/>
      <c r="V339" s="333"/>
      <c r="W339" s="333"/>
      <c r="X339" s="334"/>
      <c r="Y339" s="334"/>
      <c r="Z339" s="219"/>
    </row>
    <row r="340" spans="1:26" ht="15" customHeight="1">
      <c r="A340" s="219"/>
      <c r="B340" s="219"/>
      <c r="C340" s="219"/>
      <c r="D340" s="219"/>
      <c r="E340" s="219"/>
      <c r="F340" s="219"/>
      <c r="G340" s="332"/>
      <c r="H340" s="305"/>
      <c r="I340" s="305"/>
      <c r="J340" s="307"/>
      <c r="K340" s="307"/>
      <c r="L340" s="307"/>
      <c r="M340" s="307"/>
      <c r="N340" s="305"/>
      <c r="O340" s="305"/>
      <c r="P340" s="305"/>
      <c r="Q340" s="305"/>
      <c r="R340" s="307"/>
      <c r="S340" s="305"/>
      <c r="T340" s="281"/>
      <c r="U340" s="333"/>
      <c r="V340" s="333"/>
      <c r="W340" s="333"/>
      <c r="X340" s="334"/>
      <c r="Y340" s="334"/>
      <c r="Z340" s="219"/>
    </row>
    <row r="341" spans="1:26" ht="15" customHeight="1">
      <c r="A341" s="219"/>
      <c r="B341" s="219"/>
      <c r="C341" s="219"/>
      <c r="D341" s="219"/>
      <c r="E341" s="219"/>
      <c r="F341" s="219"/>
      <c r="G341" s="332"/>
      <c r="H341" s="305"/>
      <c r="I341" s="305"/>
      <c r="J341" s="307"/>
      <c r="K341" s="307"/>
      <c r="L341" s="307"/>
      <c r="M341" s="307"/>
      <c r="N341" s="305"/>
      <c r="O341" s="305"/>
      <c r="P341" s="305"/>
      <c r="Q341" s="305"/>
      <c r="R341" s="307"/>
      <c r="S341" s="305"/>
      <c r="T341" s="281"/>
      <c r="U341" s="333"/>
      <c r="V341" s="333"/>
      <c r="W341" s="333"/>
      <c r="X341" s="334"/>
      <c r="Y341" s="334"/>
      <c r="Z341" s="219"/>
    </row>
    <row r="342" spans="1:26" ht="15" customHeight="1">
      <c r="A342" s="219"/>
      <c r="B342" s="219"/>
      <c r="C342" s="219"/>
      <c r="D342" s="219"/>
      <c r="E342" s="219"/>
      <c r="F342" s="219"/>
      <c r="G342" s="332"/>
      <c r="H342" s="305"/>
      <c r="I342" s="305"/>
      <c r="J342" s="307"/>
      <c r="K342" s="307"/>
      <c r="L342" s="307"/>
      <c r="M342" s="307"/>
      <c r="N342" s="305"/>
      <c r="O342" s="305"/>
      <c r="P342" s="305"/>
      <c r="Q342" s="305"/>
      <c r="R342" s="307"/>
      <c r="S342" s="305"/>
      <c r="T342" s="281"/>
      <c r="U342" s="333"/>
      <c r="V342" s="333"/>
      <c r="W342" s="333"/>
      <c r="X342" s="334"/>
      <c r="Y342" s="334"/>
      <c r="Z342" s="219"/>
    </row>
    <row r="343" spans="1:26" ht="15" customHeight="1">
      <c r="A343" s="219"/>
      <c r="B343" s="219"/>
      <c r="C343" s="219"/>
      <c r="D343" s="219"/>
      <c r="E343" s="219"/>
      <c r="F343" s="219"/>
      <c r="G343" s="332"/>
      <c r="H343" s="305"/>
      <c r="I343" s="305"/>
      <c r="J343" s="307"/>
      <c r="K343" s="307"/>
      <c r="L343" s="307"/>
      <c r="M343" s="307"/>
      <c r="N343" s="305"/>
      <c r="O343" s="305"/>
      <c r="P343" s="305"/>
      <c r="Q343" s="305"/>
      <c r="R343" s="307"/>
      <c r="S343" s="305"/>
      <c r="T343" s="281"/>
      <c r="U343" s="333"/>
      <c r="V343" s="333"/>
      <c r="W343" s="333"/>
      <c r="X343" s="334"/>
      <c r="Y343" s="334"/>
      <c r="Z343" s="219"/>
    </row>
    <row r="344" spans="1:26" ht="15" customHeight="1">
      <c r="A344" s="219"/>
      <c r="B344" s="219"/>
      <c r="C344" s="219"/>
      <c r="D344" s="219"/>
      <c r="E344" s="219"/>
      <c r="F344" s="219"/>
      <c r="G344" s="332"/>
      <c r="H344" s="305"/>
      <c r="I344" s="305"/>
      <c r="J344" s="307"/>
      <c r="K344" s="307"/>
      <c r="L344" s="307"/>
      <c r="M344" s="307"/>
      <c r="N344" s="305"/>
      <c r="O344" s="305"/>
      <c r="P344" s="305"/>
      <c r="Q344" s="305"/>
      <c r="R344" s="307"/>
      <c r="S344" s="305"/>
      <c r="T344" s="281"/>
      <c r="U344" s="333"/>
      <c r="V344" s="333"/>
      <c r="W344" s="333"/>
      <c r="X344" s="334"/>
      <c r="Y344" s="334"/>
      <c r="Z344" s="219"/>
    </row>
    <row r="345" spans="1:26" ht="15" customHeight="1">
      <c r="A345" s="219"/>
      <c r="B345" s="219"/>
      <c r="C345" s="219"/>
      <c r="D345" s="219"/>
      <c r="E345" s="219"/>
      <c r="F345" s="219"/>
      <c r="G345" s="332"/>
      <c r="H345" s="305"/>
      <c r="I345" s="305"/>
      <c r="J345" s="307"/>
      <c r="K345" s="307"/>
      <c r="L345" s="307"/>
      <c r="M345" s="307"/>
      <c r="N345" s="305"/>
      <c r="O345" s="305"/>
      <c r="P345" s="305"/>
      <c r="Q345" s="305"/>
      <c r="R345" s="307"/>
      <c r="S345" s="305"/>
      <c r="T345" s="281"/>
      <c r="U345" s="333"/>
      <c r="V345" s="333"/>
      <c r="W345" s="333"/>
      <c r="X345" s="334"/>
      <c r="Y345" s="334"/>
      <c r="Z345" s="219"/>
    </row>
    <row r="346" spans="1:26" ht="15" customHeight="1">
      <c r="A346" s="219"/>
      <c r="B346" s="219"/>
      <c r="C346" s="219"/>
      <c r="D346" s="219"/>
      <c r="E346" s="219"/>
      <c r="F346" s="219"/>
      <c r="G346" s="332"/>
      <c r="H346" s="305"/>
      <c r="I346" s="305"/>
      <c r="J346" s="307"/>
      <c r="K346" s="307"/>
      <c r="L346" s="307"/>
      <c r="M346" s="307"/>
      <c r="N346" s="305"/>
      <c r="O346" s="305"/>
      <c r="P346" s="305"/>
      <c r="Q346" s="305"/>
      <c r="R346" s="307"/>
      <c r="S346" s="305"/>
      <c r="T346" s="281"/>
      <c r="U346" s="333"/>
      <c r="V346" s="333"/>
      <c r="W346" s="333"/>
      <c r="X346" s="334"/>
      <c r="Y346" s="334"/>
      <c r="Z346" s="219"/>
    </row>
    <row r="347" spans="1:26" ht="15" customHeight="1">
      <c r="A347" s="219"/>
      <c r="B347" s="219"/>
      <c r="C347" s="219"/>
      <c r="D347" s="219"/>
      <c r="E347" s="219"/>
      <c r="F347" s="219"/>
      <c r="G347" s="332"/>
      <c r="H347" s="305"/>
      <c r="I347" s="305"/>
      <c r="J347" s="307"/>
      <c r="K347" s="307"/>
      <c r="L347" s="307"/>
      <c r="M347" s="307"/>
      <c r="N347" s="305"/>
      <c r="O347" s="305"/>
      <c r="P347" s="305"/>
      <c r="Q347" s="305"/>
      <c r="R347" s="307"/>
      <c r="S347" s="305"/>
      <c r="T347" s="281"/>
      <c r="U347" s="333"/>
      <c r="V347" s="333"/>
      <c r="W347" s="333"/>
      <c r="X347" s="334"/>
      <c r="Y347" s="334"/>
      <c r="Z347" s="219"/>
    </row>
    <row r="348" spans="1:26" ht="15" customHeight="1">
      <c r="A348" s="219"/>
      <c r="B348" s="219"/>
      <c r="C348" s="219"/>
      <c r="D348" s="219"/>
      <c r="E348" s="219"/>
      <c r="F348" s="219"/>
      <c r="G348" s="332"/>
      <c r="H348" s="305"/>
      <c r="I348" s="305"/>
      <c r="J348" s="307"/>
      <c r="K348" s="307"/>
      <c r="L348" s="307"/>
      <c r="M348" s="307"/>
      <c r="N348" s="305"/>
      <c r="O348" s="305"/>
      <c r="P348" s="305"/>
      <c r="Q348" s="305"/>
      <c r="R348" s="307"/>
      <c r="S348" s="305"/>
      <c r="T348" s="281"/>
      <c r="U348" s="333"/>
      <c r="V348" s="333"/>
      <c r="W348" s="333"/>
      <c r="X348" s="334"/>
      <c r="Y348" s="334"/>
      <c r="Z348" s="219"/>
    </row>
    <row r="349" spans="1:26" ht="15" customHeight="1">
      <c r="A349" s="219"/>
      <c r="B349" s="219"/>
      <c r="C349" s="219"/>
      <c r="D349" s="219"/>
      <c r="E349" s="219"/>
      <c r="F349" s="219"/>
      <c r="G349" s="332"/>
      <c r="H349" s="305"/>
      <c r="I349" s="305"/>
      <c r="J349" s="307"/>
      <c r="K349" s="307"/>
      <c r="L349" s="307"/>
      <c r="M349" s="307"/>
      <c r="N349" s="305"/>
      <c r="O349" s="305"/>
      <c r="P349" s="305"/>
      <c r="Q349" s="305"/>
      <c r="R349" s="307"/>
      <c r="S349" s="305"/>
      <c r="T349" s="281"/>
      <c r="U349" s="333"/>
      <c r="V349" s="333"/>
      <c r="W349" s="333"/>
      <c r="X349" s="334"/>
      <c r="Y349" s="334"/>
      <c r="Z349" s="219"/>
    </row>
    <row r="350" spans="1:26" ht="15" customHeight="1">
      <c r="A350" s="219"/>
      <c r="B350" s="219"/>
      <c r="C350" s="219"/>
      <c r="D350" s="219"/>
      <c r="E350" s="219"/>
      <c r="F350" s="219"/>
      <c r="G350" s="332"/>
      <c r="H350" s="305"/>
      <c r="I350" s="305"/>
      <c r="J350" s="307"/>
      <c r="K350" s="307"/>
      <c r="L350" s="307"/>
      <c r="M350" s="307"/>
      <c r="N350" s="305"/>
      <c r="O350" s="305"/>
      <c r="P350" s="305"/>
      <c r="Q350" s="305"/>
      <c r="R350" s="307"/>
      <c r="S350" s="305"/>
      <c r="T350" s="281"/>
      <c r="U350" s="333"/>
      <c r="V350" s="333"/>
      <c r="W350" s="333"/>
      <c r="X350" s="334"/>
      <c r="Y350" s="334"/>
      <c r="Z350" s="219"/>
    </row>
    <row r="351" spans="1:26" ht="15" customHeight="1">
      <c r="A351" s="219"/>
      <c r="B351" s="219"/>
      <c r="C351" s="219"/>
      <c r="D351" s="219"/>
      <c r="E351" s="219"/>
      <c r="F351" s="219"/>
      <c r="G351" s="332"/>
      <c r="H351" s="305"/>
      <c r="I351" s="305"/>
      <c r="J351" s="307"/>
      <c r="K351" s="307"/>
      <c r="L351" s="307"/>
      <c r="M351" s="307"/>
      <c r="N351" s="305"/>
      <c r="O351" s="305"/>
      <c r="P351" s="305"/>
      <c r="Q351" s="305"/>
      <c r="R351" s="307"/>
      <c r="S351" s="305"/>
      <c r="T351" s="281"/>
      <c r="U351" s="333"/>
      <c r="V351" s="333"/>
      <c r="W351" s="333"/>
      <c r="X351" s="334"/>
      <c r="Y351" s="334"/>
      <c r="Z351" s="219"/>
    </row>
    <row r="352" spans="1:26" ht="15" customHeight="1">
      <c r="A352" s="219"/>
      <c r="B352" s="219"/>
      <c r="C352" s="219"/>
      <c r="D352" s="219"/>
      <c r="E352" s="219"/>
      <c r="F352" s="219"/>
      <c r="G352" s="332"/>
      <c r="H352" s="305"/>
      <c r="I352" s="305"/>
      <c r="J352" s="307"/>
      <c r="K352" s="307"/>
      <c r="L352" s="307"/>
      <c r="M352" s="307"/>
      <c r="N352" s="305"/>
      <c r="O352" s="305"/>
      <c r="P352" s="305"/>
      <c r="Q352" s="305"/>
      <c r="R352" s="307"/>
      <c r="S352" s="305"/>
      <c r="T352" s="281"/>
      <c r="U352" s="333"/>
      <c r="V352" s="333"/>
      <c r="W352" s="333"/>
      <c r="X352" s="334"/>
      <c r="Y352" s="334"/>
      <c r="Z352" s="219"/>
    </row>
    <row r="353" spans="1:26" ht="15" customHeight="1">
      <c r="A353" s="219"/>
      <c r="B353" s="219"/>
      <c r="C353" s="219"/>
      <c r="D353" s="219"/>
      <c r="E353" s="219"/>
      <c r="F353" s="219"/>
      <c r="G353" s="332"/>
      <c r="H353" s="305"/>
      <c r="I353" s="305"/>
      <c r="J353" s="307"/>
      <c r="K353" s="307"/>
      <c r="L353" s="307"/>
      <c r="M353" s="307"/>
      <c r="N353" s="305"/>
      <c r="O353" s="305"/>
      <c r="P353" s="305"/>
      <c r="Q353" s="305"/>
      <c r="R353" s="307"/>
      <c r="S353" s="305"/>
      <c r="T353" s="281"/>
      <c r="U353" s="333"/>
      <c r="V353" s="333"/>
      <c r="W353" s="333"/>
      <c r="X353" s="334"/>
      <c r="Y353" s="334"/>
      <c r="Z353" s="219"/>
    </row>
    <row r="354" spans="1:26" ht="15" customHeight="1">
      <c r="A354" s="219"/>
      <c r="B354" s="219"/>
      <c r="C354" s="219"/>
      <c r="D354" s="219"/>
      <c r="E354" s="219"/>
      <c r="F354" s="219"/>
      <c r="G354" s="332"/>
      <c r="H354" s="305"/>
      <c r="I354" s="305"/>
      <c r="J354" s="307"/>
      <c r="K354" s="307"/>
      <c r="L354" s="307"/>
      <c r="M354" s="307"/>
      <c r="N354" s="305"/>
      <c r="O354" s="305"/>
      <c r="P354" s="305"/>
      <c r="Q354" s="305"/>
      <c r="R354" s="307"/>
      <c r="S354" s="305"/>
      <c r="T354" s="281"/>
      <c r="U354" s="333"/>
      <c r="V354" s="333"/>
      <c r="W354" s="333"/>
      <c r="X354" s="334"/>
      <c r="Y354" s="334"/>
      <c r="Z354" s="219"/>
    </row>
    <row r="355" spans="1:26" ht="15" customHeight="1">
      <c r="A355" s="219"/>
      <c r="B355" s="219"/>
      <c r="C355" s="219"/>
      <c r="D355" s="219"/>
      <c r="E355" s="219"/>
      <c r="F355" s="219"/>
      <c r="G355" s="332"/>
      <c r="H355" s="305"/>
      <c r="I355" s="305"/>
      <c r="J355" s="307"/>
      <c r="K355" s="307"/>
      <c r="L355" s="307"/>
      <c r="M355" s="307"/>
      <c r="N355" s="305"/>
      <c r="O355" s="305"/>
      <c r="P355" s="305"/>
      <c r="Q355" s="305"/>
      <c r="R355" s="307"/>
      <c r="S355" s="305"/>
      <c r="T355" s="281"/>
      <c r="U355" s="333"/>
      <c r="V355" s="333"/>
      <c r="W355" s="333"/>
      <c r="X355" s="334"/>
      <c r="Y355" s="334"/>
      <c r="Z355" s="219"/>
    </row>
    <row r="356" spans="1:26" ht="15" customHeight="1">
      <c r="A356" s="219"/>
      <c r="B356" s="219"/>
      <c r="C356" s="219"/>
      <c r="D356" s="219"/>
      <c r="E356" s="219"/>
      <c r="F356" s="219"/>
      <c r="G356" s="332"/>
      <c r="H356" s="305"/>
      <c r="I356" s="305"/>
      <c r="J356" s="307"/>
      <c r="K356" s="307"/>
      <c r="L356" s="307"/>
      <c r="M356" s="307"/>
      <c r="N356" s="305"/>
      <c r="O356" s="305"/>
      <c r="P356" s="305"/>
      <c r="Q356" s="305"/>
      <c r="R356" s="307"/>
      <c r="S356" s="305"/>
      <c r="T356" s="281"/>
      <c r="U356" s="333"/>
      <c r="V356" s="333"/>
      <c r="W356" s="333"/>
      <c r="X356" s="334"/>
      <c r="Y356" s="334"/>
      <c r="Z356" s="219"/>
    </row>
    <row r="357" spans="1:26" ht="15" customHeight="1">
      <c r="A357" s="219"/>
      <c r="B357" s="219"/>
      <c r="C357" s="219"/>
      <c r="D357" s="219"/>
      <c r="E357" s="219"/>
      <c r="F357" s="219"/>
      <c r="G357" s="332"/>
      <c r="H357" s="305"/>
      <c r="I357" s="305"/>
      <c r="J357" s="307"/>
      <c r="K357" s="307"/>
      <c r="L357" s="307"/>
      <c r="M357" s="307"/>
      <c r="N357" s="305"/>
      <c r="O357" s="305"/>
      <c r="P357" s="305"/>
      <c r="Q357" s="305"/>
      <c r="R357" s="307"/>
      <c r="S357" s="305"/>
      <c r="T357" s="281"/>
      <c r="U357" s="333"/>
      <c r="V357" s="333"/>
      <c r="W357" s="333"/>
      <c r="X357" s="334"/>
      <c r="Y357" s="334"/>
      <c r="Z357" s="219"/>
    </row>
    <row r="358" spans="1:26" ht="15" customHeight="1">
      <c r="A358" s="219"/>
      <c r="B358" s="219"/>
      <c r="C358" s="219"/>
      <c r="D358" s="219"/>
      <c r="E358" s="219"/>
      <c r="F358" s="219"/>
      <c r="G358" s="332"/>
      <c r="H358" s="305"/>
      <c r="I358" s="305"/>
      <c r="J358" s="307"/>
      <c r="K358" s="307"/>
      <c r="L358" s="307"/>
      <c r="M358" s="307"/>
      <c r="N358" s="305"/>
      <c r="O358" s="305"/>
      <c r="P358" s="305"/>
      <c r="Q358" s="305"/>
      <c r="R358" s="307"/>
      <c r="S358" s="305"/>
      <c r="T358" s="281"/>
      <c r="U358" s="333"/>
      <c r="V358" s="333"/>
      <c r="W358" s="333"/>
      <c r="X358" s="334"/>
      <c r="Y358" s="334"/>
      <c r="Z358" s="219"/>
    </row>
    <row r="359" spans="1:26" ht="15" customHeight="1">
      <c r="A359" s="219"/>
      <c r="B359" s="219"/>
      <c r="C359" s="219"/>
      <c r="D359" s="219"/>
      <c r="E359" s="219"/>
      <c r="F359" s="219"/>
      <c r="G359" s="332"/>
      <c r="H359" s="305"/>
      <c r="I359" s="305"/>
      <c r="J359" s="307"/>
      <c r="K359" s="307"/>
      <c r="L359" s="307"/>
      <c r="M359" s="307"/>
      <c r="N359" s="305"/>
      <c r="O359" s="305"/>
      <c r="P359" s="305"/>
      <c r="Q359" s="305"/>
      <c r="R359" s="307"/>
      <c r="S359" s="305"/>
      <c r="T359" s="281"/>
      <c r="U359" s="333"/>
      <c r="V359" s="333"/>
      <c r="W359" s="333"/>
      <c r="X359" s="334"/>
      <c r="Y359" s="334"/>
      <c r="Z359" s="219"/>
    </row>
    <row r="360" spans="1:26" ht="15" customHeight="1">
      <c r="A360" s="219"/>
      <c r="B360" s="219"/>
      <c r="C360" s="219"/>
      <c r="D360" s="219"/>
      <c r="E360" s="219"/>
      <c r="F360" s="219"/>
      <c r="G360" s="332"/>
      <c r="H360" s="305"/>
      <c r="I360" s="305"/>
      <c r="J360" s="307"/>
      <c r="K360" s="307"/>
      <c r="L360" s="307"/>
      <c r="M360" s="307"/>
      <c r="N360" s="305"/>
      <c r="O360" s="305"/>
      <c r="P360" s="305"/>
      <c r="Q360" s="305"/>
      <c r="R360" s="307"/>
      <c r="S360" s="305"/>
      <c r="T360" s="281"/>
      <c r="U360" s="333"/>
      <c r="V360" s="333"/>
      <c r="W360" s="333"/>
      <c r="X360" s="334"/>
      <c r="Y360" s="334"/>
      <c r="Z360" s="219"/>
    </row>
    <row r="361" spans="1:26" ht="15" customHeight="1">
      <c r="A361" s="219"/>
      <c r="B361" s="219"/>
      <c r="C361" s="219"/>
      <c r="D361" s="219"/>
      <c r="E361" s="219"/>
      <c r="F361" s="219"/>
      <c r="G361" s="332"/>
      <c r="H361" s="305"/>
      <c r="I361" s="305"/>
      <c r="J361" s="307"/>
      <c r="K361" s="307"/>
      <c r="L361" s="307"/>
      <c r="M361" s="307"/>
      <c r="N361" s="305"/>
      <c r="O361" s="305"/>
      <c r="P361" s="305"/>
      <c r="Q361" s="305"/>
      <c r="R361" s="307"/>
      <c r="S361" s="305"/>
      <c r="T361" s="281"/>
      <c r="U361" s="333"/>
      <c r="V361" s="333"/>
      <c r="W361" s="333"/>
      <c r="X361" s="334"/>
      <c r="Y361" s="334"/>
      <c r="Z361" s="219"/>
    </row>
    <row r="362" spans="1:26" ht="15" customHeight="1">
      <c r="A362" s="219"/>
      <c r="B362" s="219"/>
      <c r="C362" s="219"/>
      <c r="D362" s="219"/>
      <c r="E362" s="219"/>
      <c r="F362" s="219"/>
      <c r="G362" s="332"/>
      <c r="H362" s="305"/>
      <c r="I362" s="305"/>
      <c r="J362" s="307"/>
      <c r="K362" s="307"/>
      <c r="L362" s="307"/>
      <c r="M362" s="307"/>
      <c r="N362" s="305"/>
      <c r="O362" s="305"/>
      <c r="P362" s="305"/>
      <c r="Q362" s="305"/>
      <c r="R362" s="307"/>
      <c r="S362" s="305"/>
      <c r="T362" s="281"/>
      <c r="U362" s="333"/>
      <c r="V362" s="333"/>
      <c r="W362" s="333"/>
      <c r="X362" s="334"/>
      <c r="Y362" s="334"/>
      <c r="Z362" s="219"/>
    </row>
    <row r="363" spans="1:26" ht="15" customHeight="1">
      <c r="A363" s="219"/>
      <c r="B363" s="219"/>
      <c r="C363" s="219"/>
      <c r="D363" s="219"/>
      <c r="E363" s="219"/>
      <c r="F363" s="219"/>
      <c r="G363" s="332"/>
      <c r="H363" s="305"/>
      <c r="I363" s="305"/>
      <c r="J363" s="307"/>
      <c r="K363" s="307"/>
      <c r="L363" s="307"/>
      <c r="M363" s="307"/>
      <c r="N363" s="305"/>
      <c r="O363" s="305"/>
      <c r="P363" s="305"/>
      <c r="Q363" s="305"/>
      <c r="R363" s="307"/>
      <c r="S363" s="305"/>
      <c r="T363" s="281"/>
      <c r="U363" s="333"/>
      <c r="V363" s="333"/>
      <c r="W363" s="333"/>
      <c r="X363" s="334"/>
      <c r="Y363" s="334"/>
      <c r="Z363" s="219"/>
    </row>
    <row r="364" spans="1:26" ht="15" customHeight="1">
      <c r="A364" s="219"/>
      <c r="B364" s="219"/>
      <c r="C364" s="219"/>
      <c r="D364" s="219"/>
      <c r="E364" s="219"/>
      <c r="F364" s="219"/>
      <c r="G364" s="332"/>
      <c r="H364" s="305"/>
      <c r="I364" s="305"/>
      <c r="J364" s="307"/>
      <c r="K364" s="307"/>
      <c r="L364" s="307"/>
      <c r="M364" s="307"/>
      <c r="N364" s="305"/>
      <c r="O364" s="305"/>
      <c r="P364" s="305"/>
      <c r="Q364" s="305"/>
      <c r="R364" s="307"/>
      <c r="S364" s="305"/>
      <c r="T364" s="281"/>
      <c r="U364" s="333"/>
      <c r="V364" s="333"/>
      <c r="W364" s="333"/>
      <c r="X364" s="334"/>
      <c r="Y364" s="334"/>
      <c r="Z364" s="219"/>
    </row>
    <row r="365" spans="1:26" ht="15" customHeight="1">
      <c r="A365" s="219"/>
      <c r="B365" s="219"/>
      <c r="C365" s="219"/>
      <c r="D365" s="219"/>
      <c r="E365" s="219"/>
      <c r="F365" s="219"/>
      <c r="G365" s="332"/>
      <c r="H365" s="305"/>
      <c r="I365" s="305"/>
      <c r="J365" s="307"/>
      <c r="K365" s="307"/>
      <c r="L365" s="307"/>
      <c r="M365" s="307"/>
      <c r="N365" s="305"/>
      <c r="O365" s="305"/>
      <c r="P365" s="305"/>
      <c r="Q365" s="305"/>
      <c r="R365" s="307"/>
      <c r="S365" s="305"/>
      <c r="T365" s="281"/>
      <c r="U365" s="333"/>
      <c r="V365" s="333"/>
      <c r="W365" s="333"/>
      <c r="X365" s="334"/>
      <c r="Y365" s="334"/>
      <c r="Z365" s="219"/>
    </row>
    <row r="366" spans="1:26" ht="15" customHeight="1">
      <c r="A366" s="219"/>
      <c r="B366" s="219"/>
      <c r="C366" s="219"/>
      <c r="D366" s="219"/>
      <c r="E366" s="219"/>
      <c r="F366" s="219"/>
      <c r="G366" s="332"/>
      <c r="H366" s="305"/>
      <c r="I366" s="305"/>
      <c r="J366" s="307"/>
      <c r="K366" s="307"/>
      <c r="L366" s="307"/>
      <c r="M366" s="307"/>
      <c r="N366" s="305"/>
      <c r="O366" s="305"/>
      <c r="P366" s="305"/>
      <c r="Q366" s="305"/>
      <c r="R366" s="307"/>
      <c r="S366" s="305"/>
      <c r="T366" s="281"/>
      <c r="U366" s="333"/>
      <c r="V366" s="333"/>
      <c r="W366" s="333"/>
      <c r="X366" s="334"/>
      <c r="Y366" s="334"/>
      <c r="Z366" s="219"/>
    </row>
    <row r="367" spans="1:26" ht="15" customHeight="1">
      <c r="A367" s="219"/>
      <c r="B367" s="219"/>
      <c r="C367" s="219"/>
      <c r="D367" s="219"/>
      <c r="E367" s="219"/>
      <c r="F367" s="219"/>
      <c r="G367" s="332"/>
      <c r="H367" s="305"/>
      <c r="I367" s="305"/>
      <c r="J367" s="307"/>
      <c r="K367" s="307"/>
      <c r="L367" s="307"/>
      <c r="M367" s="307"/>
      <c r="N367" s="305"/>
      <c r="O367" s="305"/>
      <c r="P367" s="305"/>
      <c r="Q367" s="305"/>
      <c r="R367" s="307"/>
      <c r="S367" s="305"/>
      <c r="T367" s="281"/>
      <c r="U367" s="333"/>
      <c r="V367" s="333"/>
      <c r="W367" s="333"/>
      <c r="X367" s="334"/>
      <c r="Y367" s="334"/>
      <c r="Z367" s="219"/>
    </row>
    <row r="368" spans="1:26" ht="15" customHeight="1">
      <c r="A368" s="219"/>
      <c r="B368" s="219"/>
      <c r="C368" s="219"/>
      <c r="D368" s="219"/>
      <c r="E368" s="219"/>
      <c r="F368" s="219"/>
      <c r="G368" s="332"/>
      <c r="H368" s="305"/>
      <c r="I368" s="305"/>
      <c r="J368" s="307"/>
      <c r="K368" s="307"/>
      <c r="L368" s="307"/>
      <c r="M368" s="307"/>
      <c r="N368" s="305"/>
      <c r="O368" s="305"/>
      <c r="P368" s="305"/>
      <c r="Q368" s="305"/>
      <c r="R368" s="307"/>
      <c r="S368" s="305"/>
      <c r="T368" s="281"/>
      <c r="U368" s="333"/>
      <c r="V368" s="333"/>
      <c r="W368" s="333"/>
      <c r="X368" s="334"/>
      <c r="Y368" s="334"/>
      <c r="Z368" s="219"/>
    </row>
    <row r="369" spans="1:26" ht="15" customHeight="1">
      <c r="A369" s="219"/>
      <c r="B369" s="219"/>
      <c r="C369" s="219"/>
      <c r="D369" s="219"/>
      <c r="E369" s="219"/>
      <c r="F369" s="219"/>
      <c r="G369" s="332"/>
      <c r="H369" s="305"/>
      <c r="I369" s="305"/>
      <c r="J369" s="307"/>
      <c r="K369" s="307"/>
      <c r="L369" s="307"/>
      <c r="M369" s="307"/>
      <c r="N369" s="305"/>
      <c r="O369" s="305"/>
      <c r="P369" s="305"/>
      <c r="Q369" s="305"/>
      <c r="R369" s="307"/>
      <c r="S369" s="305"/>
      <c r="T369" s="281"/>
      <c r="U369" s="333"/>
      <c r="V369" s="333"/>
      <c r="W369" s="333"/>
      <c r="X369" s="334"/>
      <c r="Y369" s="334"/>
      <c r="Z369" s="219"/>
    </row>
    <row r="370" spans="1:26" ht="15" customHeight="1">
      <c r="A370" s="219"/>
      <c r="B370" s="219"/>
      <c r="C370" s="219"/>
      <c r="D370" s="219"/>
      <c r="E370" s="219"/>
      <c r="F370" s="219"/>
      <c r="G370" s="332"/>
      <c r="H370" s="305"/>
      <c r="I370" s="305"/>
      <c r="J370" s="307"/>
      <c r="K370" s="307"/>
      <c r="L370" s="307"/>
      <c r="M370" s="307"/>
      <c r="N370" s="305"/>
      <c r="O370" s="305"/>
      <c r="P370" s="305"/>
      <c r="Q370" s="305"/>
      <c r="R370" s="307"/>
      <c r="S370" s="305"/>
      <c r="T370" s="281"/>
      <c r="U370" s="333"/>
      <c r="V370" s="333"/>
      <c r="W370" s="333"/>
      <c r="X370" s="334"/>
      <c r="Y370" s="334"/>
      <c r="Z370" s="219"/>
    </row>
    <row r="371" spans="1:26" ht="15" customHeight="1">
      <c r="A371" s="219"/>
      <c r="B371" s="219"/>
      <c r="C371" s="219"/>
      <c r="D371" s="219"/>
      <c r="E371" s="219"/>
      <c r="F371" s="219"/>
      <c r="G371" s="332"/>
      <c r="H371" s="305"/>
      <c r="I371" s="305"/>
      <c r="J371" s="307"/>
      <c r="K371" s="307"/>
      <c r="L371" s="307"/>
      <c r="M371" s="307"/>
      <c r="N371" s="305"/>
      <c r="O371" s="305"/>
      <c r="P371" s="305"/>
      <c r="Q371" s="305"/>
      <c r="R371" s="307"/>
      <c r="S371" s="305"/>
      <c r="T371" s="281"/>
      <c r="U371" s="333"/>
      <c r="V371" s="333"/>
      <c r="W371" s="333"/>
      <c r="X371" s="334"/>
      <c r="Y371" s="334"/>
      <c r="Z371" s="219"/>
    </row>
    <row r="372" spans="1:26" ht="15" customHeight="1">
      <c r="A372" s="219"/>
      <c r="B372" s="219"/>
      <c r="C372" s="219"/>
      <c r="D372" s="219"/>
      <c r="E372" s="219"/>
      <c r="F372" s="219"/>
      <c r="G372" s="332"/>
      <c r="H372" s="305"/>
      <c r="I372" s="305"/>
      <c r="J372" s="307"/>
      <c r="K372" s="307"/>
      <c r="L372" s="307"/>
      <c r="M372" s="307"/>
      <c r="N372" s="305"/>
      <c r="O372" s="305"/>
      <c r="P372" s="305"/>
      <c r="Q372" s="305"/>
      <c r="R372" s="307"/>
      <c r="S372" s="305"/>
      <c r="T372" s="281"/>
      <c r="U372" s="333"/>
      <c r="V372" s="333"/>
      <c r="W372" s="333"/>
      <c r="X372" s="334"/>
      <c r="Y372" s="334"/>
      <c r="Z372" s="219"/>
    </row>
    <row r="373" spans="1:26" ht="15" customHeight="1">
      <c r="A373" s="219"/>
      <c r="B373" s="219"/>
      <c r="C373" s="219"/>
      <c r="D373" s="219"/>
      <c r="E373" s="219"/>
      <c r="F373" s="219"/>
      <c r="G373" s="332"/>
      <c r="H373" s="305"/>
      <c r="I373" s="305"/>
      <c r="J373" s="307"/>
      <c r="K373" s="307"/>
      <c r="L373" s="307"/>
      <c r="M373" s="307"/>
      <c r="N373" s="305"/>
      <c r="O373" s="305"/>
      <c r="P373" s="305"/>
      <c r="Q373" s="305"/>
      <c r="R373" s="307"/>
      <c r="S373" s="305"/>
      <c r="T373" s="281"/>
      <c r="U373" s="333"/>
      <c r="V373" s="333"/>
      <c r="W373" s="333"/>
      <c r="X373" s="334"/>
      <c r="Y373" s="334"/>
      <c r="Z373" s="219"/>
    </row>
    <row r="374" spans="1:26" ht="15" customHeight="1">
      <c r="A374" s="219"/>
      <c r="B374" s="219"/>
      <c r="C374" s="219"/>
      <c r="D374" s="219"/>
      <c r="E374" s="219"/>
      <c r="F374" s="219"/>
      <c r="G374" s="332"/>
      <c r="H374" s="305"/>
      <c r="I374" s="305"/>
      <c r="J374" s="307"/>
      <c r="K374" s="307"/>
      <c r="L374" s="307"/>
      <c r="M374" s="307"/>
      <c r="N374" s="305"/>
      <c r="O374" s="305"/>
      <c r="P374" s="305"/>
      <c r="Q374" s="305"/>
      <c r="R374" s="307"/>
      <c r="S374" s="305"/>
      <c r="T374" s="281"/>
      <c r="U374" s="333"/>
      <c r="V374" s="333"/>
      <c r="W374" s="333"/>
      <c r="X374" s="334"/>
      <c r="Y374" s="334"/>
      <c r="Z374" s="219"/>
    </row>
    <row r="375" spans="1:26" ht="15" customHeight="1">
      <c r="A375" s="219"/>
      <c r="B375" s="219"/>
      <c r="C375" s="219"/>
      <c r="D375" s="219"/>
      <c r="E375" s="219"/>
      <c r="F375" s="219"/>
      <c r="G375" s="332"/>
      <c r="H375" s="305"/>
      <c r="I375" s="305"/>
      <c r="J375" s="307"/>
      <c r="K375" s="307"/>
      <c r="L375" s="307"/>
      <c r="M375" s="307"/>
      <c r="N375" s="305"/>
      <c r="O375" s="305"/>
      <c r="P375" s="305"/>
      <c r="Q375" s="305"/>
      <c r="R375" s="307"/>
      <c r="S375" s="305"/>
      <c r="T375" s="281"/>
      <c r="U375" s="333"/>
      <c r="V375" s="333"/>
      <c r="W375" s="333"/>
      <c r="X375" s="334"/>
      <c r="Y375" s="334"/>
      <c r="Z375" s="219"/>
    </row>
    <row r="376" spans="1:26" ht="15" customHeight="1">
      <c r="A376" s="219"/>
      <c r="B376" s="219"/>
      <c r="C376" s="219"/>
      <c r="D376" s="219"/>
      <c r="E376" s="219"/>
      <c r="F376" s="219"/>
      <c r="G376" s="332"/>
      <c r="H376" s="305"/>
      <c r="I376" s="305"/>
      <c r="J376" s="307"/>
      <c r="K376" s="307"/>
      <c r="L376" s="307"/>
      <c r="M376" s="307"/>
      <c r="N376" s="305"/>
      <c r="O376" s="305"/>
      <c r="P376" s="305"/>
      <c r="Q376" s="305"/>
      <c r="R376" s="307"/>
      <c r="S376" s="305"/>
      <c r="T376" s="281"/>
      <c r="U376" s="333"/>
      <c r="V376" s="333"/>
      <c r="W376" s="333"/>
      <c r="X376" s="334"/>
      <c r="Y376" s="334"/>
      <c r="Z376" s="219"/>
    </row>
    <row r="377" spans="1:26" ht="15" customHeight="1">
      <c r="A377" s="219"/>
      <c r="B377" s="219"/>
      <c r="C377" s="219"/>
      <c r="D377" s="219"/>
      <c r="E377" s="219"/>
      <c r="F377" s="219"/>
      <c r="G377" s="332"/>
      <c r="H377" s="305"/>
      <c r="I377" s="305"/>
      <c r="J377" s="307"/>
      <c r="K377" s="307"/>
      <c r="L377" s="307"/>
      <c r="M377" s="307"/>
      <c r="N377" s="305"/>
      <c r="O377" s="305"/>
      <c r="P377" s="305"/>
      <c r="Q377" s="305"/>
      <c r="R377" s="307"/>
      <c r="S377" s="305"/>
      <c r="T377" s="281"/>
      <c r="U377" s="333"/>
      <c r="V377" s="333"/>
      <c r="W377" s="333"/>
      <c r="X377" s="334"/>
      <c r="Y377" s="334"/>
      <c r="Z377" s="219"/>
    </row>
    <row r="378" spans="1:26" ht="15" customHeight="1">
      <c r="A378" s="219"/>
      <c r="B378" s="219"/>
      <c r="C378" s="219"/>
      <c r="D378" s="219"/>
      <c r="E378" s="219"/>
      <c r="F378" s="219"/>
      <c r="G378" s="332"/>
      <c r="H378" s="305"/>
      <c r="I378" s="305"/>
      <c r="J378" s="307"/>
      <c r="K378" s="307"/>
      <c r="L378" s="307"/>
      <c r="M378" s="307"/>
      <c r="N378" s="305"/>
      <c r="O378" s="305"/>
      <c r="P378" s="305"/>
      <c r="Q378" s="305"/>
      <c r="R378" s="307"/>
      <c r="S378" s="305"/>
      <c r="T378" s="281"/>
      <c r="U378" s="333"/>
      <c r="V378" s="333"/>
      <c r="W378" s="333"/>
      <c r="X378" s="334"/>
      <c r="Y378" s="334"/>
      <c r="Z378" s="219"/>
    </row>
    <row r="379" spans="1:26" ht="15" customHeight="1">
      <c r="A379" s="219"/>
      <c r="B379" s="219"/>
      <c r="C379" s="219"/>
      <c r="D379" s="219"/>
      <c r="E379" s="219"/>
      <c r="F379" s="219"/>
      <c r="G379" s="332"/>
      <c r="H379" s="305"/>
      <c r="I379" s="305"/>
      <c r="J379" s="307"/>
      <c r="K379" s="307"/>
      <c r="L379" s="307"/>
      <c r="M379" s="307"/>
      <c r="N379" s="305"/>
      <c r="O379" s="305"/>
      <c r="P379" s="305"/>
      <c r="Q379" s="305"/>
      <c r="R379" s="307"/>
      <c r="S379" s="305"/>
      <c r="T379" s="281"/>
      <c r="U379" s="333"/>
      <c r="V379" s="333"/>
      <c r="W379" s="333"/>
      <c r="X379" s="334"/>
      <c r="Y379" s="334"/>
      <c r="Z379" s="219"/>
    </row>
    <row r="380" spans="1:26" ht="15" customHeight="1">
      <c r="A380" s="219"/>
      <c r="B380" s="219"/>
      <c r="C380" s="219"/>
      <c r="D380" s="219"/>
      <c r="E380" s="219"/>
      <c r="F380" s="219"/>
      <c r="G380" s="332"/>
      <c r="H380" s="305"/>
      <c r="I380" s="305"/>
      <c r="J380" s="307"/>
      <c r="K380" s="307"/>
      <c r="L380" s="307"/>
      <c r="M380" s="307"/>
      <c r="N380" s="305"/>
      <c r="O380" s="305"/>
      <c r="P380" s="305"/>
      <c r="Q380" s="305"/>
      <c r="R380" s="307"/>
      <c r="S380" s="305"/>
      <c r="T380" s="281"/>
      <c r="U380" s="333"/>
      <c r="V380" s="333"/>
      <c r="W380" s="333"/>
      <c r="X380" s="334"/>
      <c r="Y380" s="334"/>
      <c r="Z380" s="219"/>
    </row>
    <row r="381" spans="1:26" ht="15" customHeight="1">
      <c r="A381" s="219"/>
      <c r="B381" s="219"/>
      <c r="C381" s="219"/>
      <c r="D381" s="219"/>
      <c r="E381" s="219"/>
      <c r="F381" s="219"/>
      <c r="G381" s="332"/>
      <c r="H381" s="305"/>
      <c r="I381" s="305"/>
      <c r="J381" s="307"/>
      <c r="K381" s="307"/>
      <c r="L381" s="307"/>
      <c r="M381" s="307"/>
      <c r="N381" s="305"/>
      <c r="O381" s="305"/>
      <c r="P381" s="305"/>
      <c r="Q381" s="305"/>
      <c r="R381" s="307"/>
      <c r="S381" s="305"/>
      <c r="T381" s="281"/>
      <c r="U381" s="333"/>
      <c r="V381" s="333"/>
      <c r="W381" s="333"/>
      <c r="X381" s="334"/>
      <c r="Y381" s="334"/>
      <c r="Z381" s="219"/>
    </row>
    <row r="382" spans="1:26" ht="15" customHeight="1">
      <c r="A382" s="219"/>
      <c r="B382" s="219"/>
      <c r="C382" s="219"/>
      <c r="D382" s="219"/>
      <c r="E382" s="219"/>
      <c r="F382" s="219"/>
      <c r="G382" s="332"/>
      <c r="H382" s="305"/>
      <c r="I382" s="305"/>
      <c r="J382" s="307"/>
      <c r="K382" s="307"/>
      <c r="L382" s="307"/>
      <c r="M382" s="307"/>
      <c r="N382" s="305"/>
      <c r="O382" s="305"/>
      <c r="P382" s="305"/>
      <c r="Q382" s="305"/>
      <c r="R382" s="307"/>
      <c r="S382" s="305"/>
      <c r="T382" s="281"/>
      <c r="U382" s="333"/>
      <c r="V382" s="333"/>
      <c r="W382" s="333"/>
      <c r="X382" s="334"/>
      <c r="Y382" s="334"/>
      <c r="Z382" s="219"/>
    </row>
    <row r="383" spans="1:26" ht="15" customHeight="1">
      <c r="A383" s="219"/>
      <c r="B383" s="219"/>
      <c r="C383" s="219"/>
      <c r="D383" s="219"/>
      <c r="E383" s="219"/>
      <c r="F383" s="219"/>
      <c r="G383" s="332"/>
      <c r="H383" s="305"/>
      <c r="I383" s="305"/>
      <c r="J383" s="307"/>
      <c r="K383" s="307"/>
      <c r="L383" s="307"/>
      <c r="M383" s="307"/>
      <c r="N383" s="305"/>
      <c r="O383" s="305"/>
      <c r="P383" s="305"/>
      <c r="Q383" s="305"/>
      <c r="R383" s="307"/>
      <c r="S383" s="305"/>
      <c r="T383" s="281"/>
      <c r="U383" s="333"/>
      <c r="V383" s="333"/>
      <c r="W383" s="333"/>
      <c r="X383" s="334"/>
      <c r="Y383" s="334"/>
      <c r="Z383" s="219"/>
    </row>
    <row r="384" spans="1:26" ht="15" customHeight="1">
      <c r="A384" s="219"/>
      <c r="B384" s="219"/>
      <c r="C384" s="219"/>
      <c r="D384" s="219"/>
      <c r="E384" s="219"/>
      <c r="F384" s="219"/>
      <c r="G384" s="332"/>
      <c r="H384" s="305"/>
      <c r="I384" s="305"/>
      <c r="J384" s="307"/>
      <c r="K384" s="307"/>
      <c r="L384" s="307"/>
      <c r="M384" s="307"/>
      <c r="N384" s="305"/>
      <c r="O384" s="305"/>
      <c r="P384" s="305"/>
      <c r="Q384" s="305"/>
      <c r="R384" s="307"/>
      <c r="S384" s="305"/>
      <c r="T384" s="281"/>
      <c r="U384" s="333"/>
      <c r="V384" s="333"/>
      <c r="W384" s="333"/>
      <c r="X384" s="334"/>
      <c r="Y384" s="334"/>
      <c r="Z384" s="219"/>
    </row>
    <row r="385" spans="1:26" ht="15" customHeight="1">
      <c r="A385" s="219"/>
      <c r="B385" s="219"/>
      <c r="C385" s="219"/>
      <c r="D385" s="219"/>
      <c r="E385" s="219"/>
      <c r="F385" s="219"/>
      <c r="G385" s="332"/>
      <c r="H385" s="305"/>
      <c r="I385" s="305"/>
      <c r="J385" s="307"/>
      <c r="K385" s="307"/>
      <c r="L385" s="307"/>
      <c r="M385" s="307"/>
      <c r="N385" s="305"/>
      <c r="O385" s="305"/>
      <c r="P385" s="305"/>
      <c r="Q385" s="305"/>
      <c r="R385" s="307"/>
      <c r="S385" s="305"/>
      <c r="T385" s="281"/>
      <c r="U385" s="333"/>
      <c r="V385" s="333"/>
      <c r="W385" s="333"/>
      <c r="X385" s="334"/>
      <c r="Y385" s="334"/>
      <c r="Z385" s="219"/>
    </row>
    <row r="386" spans="1:26" ht="15" customHeight="1">
      <c r="A386" s="219"/>
      <c r="B386" s="219"/>
      <c r="C386" s="219"/>
      <c r="D386" s="219"/>
      <c r="E386" s="219"/>
      <c r="F386" s="219"/>
      <c r="G386" s="332"/>
      <c r="H386" s="305"/>
      <c r="I386" s="305"/>
      <c r="J386" s="307"/>
      <c r="K386" s="307"/>
      <c r="L386" s="307"/>
      <c r="M386" s="307"/>
      <c r="N386" s="305"/>
      <c r="O386" s="305"/>
      <c r="P386" s="305"/>
      <c r="Q386" s="305"/>
      <c r="R386" s="307"/>
      <c r="S386" s="305"/>
      <c r="T386" s="281"/>
      <c r="U386" s="333"/>
      <c r="V386" s="333"/>
      <c r="W386" s="333"/>
      <c r="X386" s="334"/>
      <c r="Y386" s="334"/>
      <c r="Z386" s="219"/>
    </row>
    <row r="387" spans="1:26" ht="15" customHeight="1">
      <c r="A387" s="219"/>
      <c r="B387" s="219"/>
      <c r="C387" s="219"/>
      <c r="D387" s="219"/>
      <c r="E387" s="219"/>
      <c r="F387" s="219"/>
      <c r="G387" s="332"/>
      <c r="H387" s="305"/>
      <c r="I387" s="305"/>
      <c r="J387" s="307"/>
      <c r="K387" s="307"/>
      <c r="L387" s="307"/>
      <c r="M387" s="307"/>
      <c r="N387" s="305"/>
      <c r="O387" s="305"/>
      <c r="P387" s="305"/>
      <c r="Q387" s="305"/>
      <c r="R387" s="307"/>
      <c r="S387" s="305"/>
      <c r="T387" s="281"/>
      <c r="U387" s="333"/>
      <c r="V387" s="333"/>
      <c r="W387" s="333"/>
      <c r="X387" s="334"/>
      <c r="Y387" s="334"/>
      <c r="Z387" s="219"/>
    </row>
    <row r="388" spans="1:26" ht="15" customHeight="1">
      <c r="A388" s="219"/>
      <c r="B388" s="219"/>
      <c r="C388" s="219"/>
      <c r="D388" s="219"/>
      <c r="E388" s="219"/>
      <c r="F388" s="219"/>
      <c r="G388" s="332"/>
      <c r="H388" s="305"/>
      <c r="I388" s="305"/>
      <c r="J388" s="307"/>
      <c r="K388" s="307"/>
      <c r="L388" s="307"/>
      <c r="M388" s="307"/>
      <c r="N388" s="305"/>
      <c r="O388" s="305"/>
      <c r="P388" s="305"/>
      <c r="Q388" s="305"/>
      <c r="R388" s="307"/>
      <c r="S388" s="305"/>
      <c r="T388" s="281"/>
      <c r="U388" s="333"/>
      <c r="V388" s="333"/>
      <c r="W388" s="333"/>
      <c r="X388" s="334"/>
      <c r="Y388" s="334"/>
      <c r="Z388" s="219"/>
    </row>
    <row r="389" spans="1:26" ht="15" customHeight="1">
      <c r="A389" s="219"/>
      <c r="B389" s="219"/>
      <c r="C389" s="219"/>
      <c r="D389" s="219"/>
      <c r="E389" s="219"/>
      <c r="F389" s="219"/>
      <c r="G389" s="332"/>
      <c r="H389" s="305"/>
      <c r="I389" s="305"/>
      <c r="J389" s="307"/>
      <c r="K389" s="307"/>
      <c r="L389" s="307"/>
      <c r="M389" s="307"/>
      <c r="N389" s="305"/>
      <c r="O389" s="305"/>
      <c r="P389" s="305"/>
      <c r="Q389" s="305"/>
      <c r="R389" s="307"/>
      <c r="S389" s="305"/>
      <c r="T389" s="281"/>
      <c r="U389" s="333"/>
      <c r="V389" s="333"/>
      <c r="W389" s="333"/>
      <c r="X389" s="334"/>
      <c r="Y389" s="334"/>
      <c r="Z389" s="219"/>
    </row>
    <row r="390" spans="1:26" ht="15" customHeight="1">
      <c r="A390" s="219"/>
      <c r="B390" s="219"/>
      <c r="C390" s="219"/>
      <c r="D390" s="219"/>
      <c r="E390" s="219"/>
      <c r="F390" s="219"/>
      <c r="G390" s="332"/>
      <c r="H390" s="305"/>
      <c r="I390" s="305"/>
      <c r="J390" s="307"/>
      <c r="K390" s="307"/>
      <c r="L390" s="307"/>
      <c r="M390" s="307"/>
      <c r="N390" s="305"/>
      <c r="O390" s="305"/>
      <c r="P390" s="305"/>
      <c r="Q390" s="305"/>
      <c r="R390" s="307"/>
      <c r="S390" s="305"/>
      <c r="T390" s="281"/>
      <c r="U390" s="333"/>
      <c r="V390" s="333"/>
      <c r="W390" s="333"/>
      <c r="X390" s="334"/>
      <c r="Y390" s="334"/>
      <c r="Z390" s="219"/>
    </row>
    <row r="391" spans="1:26" ht="15" customHeight="1">
      <c r="A391" s="219"/>
      <c r="B391" s="219"/>
      <c r="C391" s="219"/>
      <c r="D391" s="219"/>
      <c r="E391" s="219"/>
      <c r="F391" s="219"/>
      <c r="G391" s="332"/>
      <c r="H391" s="305"/>
      <c r="I391" s="305"/>
      <c r="J391" s="307"/>
      <c r="K391" s="307"/>
      <c r="L391" s="307"/>
      <c r="M391" s="307"/>
      <c r="N391" s="305"/>
      <c r="O391" s="305"/>
      <c r="P391" s="305"/>
      <c r="Q391" s="305"/>
      <c r="R391" s="307"/>
      <c r="S391" s="305"/>
      <c r="T391" s="281"/>
      <c r="U391" s="333"/>
      <c r="V391" s="333"/>
      <c r="W391" s="333"/>
      <c r="X391" s="334"/>
      <c r="Y391" s="334"/>
      <c r="Z391" s="219"/>
    </row>
    <row r="392" spans="1:26" ht="15" customHeight="1">
      <c r="A392" s="219"/>
      <c r="B392" s="219"/>
      <c r="C392" s="219"/>
      <c r="D392" s="219"/>
      <c r="E392" s="219"/>
      <c r="F392" s="219"/>
      <c r="G392" s="332"/>
      <c r="H392" s="305"/>
      <c r="I392" s="305"/>
      <c r="J392" s="307"/>
      <c r="K392" s="307"/>
      <c r="L392" s="307"/>
      <c r="M392" s="307"/>
      <c r="N392" s="305"/>
      <c r="O392" s="305"/>
      <c r="P392" s="305"/>
      <c r="Q392" s="305"/>
      <c r="R392" s="307"/>
      <c r="S392" s="305"/>
      <c r="T392" s="281"/>
      <c r="U392" s="333"/>
      <c r="V392" s="333"/>
      <c r="W392" s="333"/>
      <c r="X392" s="334"/>
      <c r="Y392" s="334"/>
      <c r="Z392" s="219"/>
    </row>
    <row r="393" spans="1:26" ht="15" customHeight="1">
      <c r="A393" s="219"/>
      <c r="B393" s="219"/>
      <c r="C393" s="219"/>
      <c r="D393" s="219"/>
      <c r="E393" s="219"/>
      <c r="F393" s="219"/>
      <c r="G393" s="332"/>
      <c r="H393" s="305"/>
      <c r="I393" s="305"/>
      <c r="J393" s="307"/>
      <c r="K393" s="307"/>
      <c r="L393" s="307"/>
      <c r="M393" s="307"/>
      <c r="N393" s="305"/>
      <c r="O393" s="305"/>
      <c r="P393" s="305"/>
      <c r="Q393" s="305"/>
      <c r="R393" s="307"/>
      <c r="S393" s="305"/>
      <c r="T393" s="281"/>
      <c r="U393" s="333"/>
      <c r="V393" s="333"/>
      <c r="W393" s="333"/>
      <c r="X393" s="334"/>
      <c r="Y393" s="334"/>
      <c r="Z393" s="219"/>
    </row>
    <row r="394" spans="1:26" ht="15" customHeight="1">
      <c r="A394" s="219"/>
      <c r="B394" s="219"/>
      <c r="C394" s="219"/>
      <c r="D394" s="219"/>
      <c r="E394" s="219"/>
      <c r="F394" s="219"/>
      <c r="G394" s="332"/>
      <c r="H394" s="305"/>
      <c r="I394" s="305"/>
      <c r="J394" s="307"/>
      <c r="K394" s="307"/>
      <c r="L394" s="307"/>
      <c r="M394" s="307"/>
      <c r="N394" s="305"/>
      <c r="O394" s="305"/>
      <c r="P394" s="305"/>
      <c r="Q394" s="305"/>
      <c r="R394" s="307"/>
      <c r="S394" s="305"/>
      <c r="T394" s="281"/>
      <c r="U394" s="333"/>
      <c r="V394" s="333"/>
      <c r="W394" s="333"/>
      <c r="X394" s="334"/>
      <c r="Y394" s="334"/>
      <c r="Z394" s="219"/>
    </row>
    <row r="395" spans="1:26" ht="15" customHeight="1">
      <c r="A395" s="219"/>
      <c r="B395" s="219"/>
      <c r="C395" s="219"/>
      <c r="D395" s="219"/>
      <c r="E395" s="219"/>
      <c r="F395" s="219"/>
      <c r="G395" s="332"/>
      <c r="H395" s="305"/>
      <c r="I395" s="305"/>
      <c r="J395" s="307"/>
      <c r="K395" s="307"/>
      <c r="L395" s="307"/>
      <c r="M395" s="307"/>
      <c r="N395" s="305"/>
      <c r="O395" s="305"/>
      <c r="P395" s="305"/>
      <c r="Q395" s="305"/>
      <c r="R395" s="307"/>
      <c r="S395" s="305"/>
      <c r="T395" s="281"/>
      <c r="U395" s="333"/>
      <c r="V395" s="333"/>
      <c r="W395" s="333"/>
      <c r="X395" s="334"/>
      <c r="Y395" s="334"/>
      <c r="Z395" s="219"/>
    </row>
    <row r="396" spans="1:26" ht="15" customHeight="1">
      <c r="A396" s="219"/>
      <c r="B396" s="219"/>
      <c r="C396" s="219"/>
      <c r="D396" s="219"/>
      <c r="E396" s="219"/>
      <c r="F396" s="219"/>
      <c r="G396" s="332"/>
      <c r="H396" s="305"/>
      <c r="I396" s="305"/>
      <c r="J396" s="307"/>
      <c r="K396" s="307"/>
      <c r="L396" s="307"/>
      <c r="M396" s="307"/>
      <c r="N396" s="305"/>
      <c r="O396" s="305"/>
      <c r="P396" s="305"/>
      <c r="Q396" s="305"/>
      <c r="R396" s="307"/>
      <c r="S396" s="305"/>
      <c r="T396" s="281"/>
      <c r="U396" s="333"/>
      <c r="V396" s="333"/>
      <c r="W396" s="333"/>
      <c r="X396" s="334"/>
      <c r="Y396" s="334"/>
      <c r="Z396" s="219"/>
    </row>
    <row r="397" spans="1:26" ht="15" customHeight="1">
      <c r="A397" s="219"/>
      <c r="B397" s="219"/>
      <c r="C397" s="219"/>
      <c r="D397" s="219"/>
      <c r="E397" s="219"/>
      <c r="F397" s="219"/>
      <c r="G397" s="332"/>
      <c r="H397" s="305"/>
      <c r="I397" s="305"/>
      <c r="J397" s="307"/>
      <c r="K397" s="307"/>
      <c r="L397" s="307"/>
      <c r="M397" s="307"/>
      <c r="N397" s="305"/>
      <c r="O397" s="305"/>
      <c r="P397" s="305"/>
      <c r="Q397" s="305"/>
      <c r="R397" s="307"/>
      <c r="S397" s="305"/>
      <c r="T397" s="281"/>
      <c r="U397" s="333"/>
      <c r="V397" s="333"/>
      <c r="W397" s="333"/>
      <c r="X397" s="334"/>
      <c r="Y397" s="334"/>
      <c r="Z397" s="219"/>
    </row>
    <row r="398" spans="1:26" ht="15" customHeight="1">
      <c r="A398" s="219"/>
      <c r="B398" s="219"/>
      <c r="C398" s="219"/>
      <c r="D398" s="219"/>
      <c r="E398" s="219"/>
      <c r="F398" s="219"/>
      <c r="G398" s="332"/>
      <c r="H398" s="305"/>
      <c r="I398" s="305"/>
      <c r="J398" s="307"/>
      <c r="K398" s="307"/>
      <c r="L398" s="307"/>
      <c r="M398" s="307"/>
      <c r="N398" s="305"/>
      <c r="O398" s="305"/>
      <c r="P398" s="305"/>
      <c r="Q398" s="305"/>
      <c r="R398" s="307"/>
      <c r="S398" s="305"/>
      <c r="T398" s="281"/>
      <c r="U398" s="333"/>
      <c r="V398" s="333"/>
      <c r="W398" s="333"/>
      <c r="X398" s="334"/>
      <c r="Y398" s="334"/>
      <c r="Z398" s="219"/>
    </row>
    <row r="399" spans="1:26" ht="15" customHeight="1">
      <c r="A399" s="219"/>
      <c r="B399" s="219"/>
      <c r="C399" s="219"/>
      <c r="D399" s="219"/>
      <c r="E399" s="219"/>
      <c r="F399" s="219"/>
      <c r="G399" s="332"/>
      <c r="H399" s="305"/>
      <c r="I399" s="305"/>
      <c r="J399" s="307"/>
      <c r="K399" s="307"/>
      <c r="L399" s="307"/>
      <c r="M399" s="307"/>
      <c r="N399" s="305"/>
      <c r="O399" s="305"/>
      <c r="P399" s="305"/>
      <c r="Q399" s="305"/>
      <c r="R399" s="307"/>
      <c r="S399" s="305"/>
      <c r="T399" s="281"/>
      <c r="U399" s="333"/>
      <c r="V399" s="333"/>
      <c r="W399" s="333"/>
      <c r="X399" s="334"/>
      <c r="Y399" s="334"/>
      <c r="Z399" s="219"/>
    </row>
    <row r="400" spans="1:26" ht="15" customHeight="1">
      <c r="A400" s="219"/>
      <c r="B400" s="219"/>
      <c r="C400" s="219"/>
      <c r="D400" s="219"/>
      <c r="E400" s="219"/>
      <c r="F400" s="219"/>
      <c r="G400" s="332"/>
      <c r="H400" s="305"/>
      <c r="I400" s="305"/>
      <c r="J400" s="307"/>
      <c r="K400" s="307"/>
      <c r="L400" s="307"/>
      <c r="M400" s="307"/>
      <c r="N400" s="305"/>
      <c r="O400" s="305"/>
      <c r="P400" s="305"/>
      <c r="Q400" s="305"/>
      <c r="R400" s="307"/>
      <c r="S400" s="305"/>
      <c r="T400" s="281"/>
      <c r="U400" s="333"/>
      <c r="V400" s="333"/>
      <c r="W400" s="333"/>
      <c r="X400" s="334"/>
      <c r="Y400" s="334"/>
      <c r="Z400" s="219"/>
    </row>
    <row r="401" spans="1:26" ht="15" customHeight="1">
      <c r="A401" s="219"/>
      <c r="B401" s="219"/>
      <c r="C401" s="219"/>
      <c r="D401" s="219"/>
      <c r="E401" s="219"/>
      <c r="F401" s="219"/>
      <c r="G401" s="332"/>
      <c r="H401" s="305"/>
      <c r="I401" s="305"/>
      <c r="J401" s="307"/>
      <c r="K401" s="307"/>
      <c r="L401" s="307"/>
      <c r="M401" s="307"/>
      <c r="N401" s="305"/>
      <c r="O401" s="305"/>
      <c r="P401" s="305"/>
      <c r="Q401" s="305"/>
      <c r="R401" s="307"/>
      <c r="S401" s="305"/>
      <c r="T401" s="281"/>
      <c r="U401" s="333"/>
      <c r="V401" s="333"/>
      <c r="W401" s="333"/>
      <c r="X401" s="334"/>
      <c r="Y401" s="334"/>
      <c r="Z401" s="219"/>
    </row>
    <row r="402" spans="1:26" ht="15" customHeight="1">
      <c r="A402" s="219"/>
      <c r="B402" s="219"/>
      <c r="C402" s="219"/>
      <c r="D402" s="219"/>
      <c r="E402" s="219"/>
      <c r="F402" s="219"/>
      <c r="G402" s="332"/>
      <c r="H402" s="305"/>
      <c r="I402" s="305"/>
      <c r="J402" s="307"/>
      <c r="K402" s="307"/>
      <c r="L402" s="307"/>
      <c r="M402" s="307"/>
      <c r="N402" s="305"/>
      <c r="O402" s="305"/>
      <c r="P402" s="305"/>
      <c r="Q402" s="305"/>
      <c r="R402" s="307"/>
      <c r="S402" s="305"/>
      <c r="T402" s="281"/>
      <c r="U402" s="333"/>
      <c r="V402" s="333"/>
      <c r="W402" s="333"/>
      <c r="X402" s="334"/>
      <c r="Y402" s="334"/>
      <c r="Z402" s="219"/>
    </row>
    <row r="403" spans="1:26" ht="15" customHeight="1">
      <c r="A403" s="219"/>
      <c r="B403" s="219"/>
      <c r="C403" s="219"/>
      <c r="D403" s="219"/>
      <c r="E403" s="219"/>
      <c r="F403" s="219"/>
      <c r="G403" s="332"/>
      <c r="H403" s="305"/>
      <c r="I403" s="305"/>
      <c r="J403" s="307"/>
      <c r="K403" s="307"/>
      <c r="L403" s="307"/>
      <c r="M403" s="307"/>
      <c r="N403" s="305"/>
      <c r="O403" s="305"/>
      <c r="P403" s="305"/>
      <c r="Q403" s="305"/>
      <c r="R403" s="307"/>
      <c r="S403" s="305"/>
      <c r="T403" s="281"/>
      <c r="U403" s="333"/>
      <c r="V403" s="333"/>
      <c r="W403" s="333"/>
      <c r="X403" s="334"/>
      <c r="Y403" s="334"/>
      <c r="Z403" s="219"/>
    </row>
    <row r="404" spans="1:26" ht="15" customHeight="1">
      <c r="A404" s="219"/>
      <c r="B404" s="219"/>
      <c r="C404" s="219"/>
      <c r="D404" s="219"/>
      <c r="E404" s="219"/>
      <c r="F404" s="219"/>
      <c r="G404" s="332"/>
      <c r="H404" s="305"/>
      <c r="I404" s="305"/>
      <c r="J404" s="307"/>
      <c r="K404" s="307"/>
      <c r="L404" s="307"/>
      <c r="M404" s="307"/>
      <c r="N404" s="305"/>
      <c r="O404" s="305"/>
      <c r="P404" s="305"/>
      <c r="Q404" s="305"/>
      <c r="R404" s="307"/>
      <c r="S404" s="305"/>
      <c r="T404" s="281"/>
      <c r="U404" s="333"/>
      <c r="V404" s="333"/>
      <c r="W404" s="333"/>
      <c r="X404" s="334"/>
      <c r="Y404" s="334"/>
      <c r="Z404" s="219"/>
    </row>
    <row r="405" spans="1:26" ht="15" customHeight="1">
      <c r="A405" s="219"/>
      <c r="B405" s="219"/>
      <c r="C405" s="219"/>
      <c r="D405" s="219"/>
      <c r="E405" s="219"/>
      <c r="F405" s="219"/>
      <c r="G405" s="332"/>
      <c r="H405" s="305"/>
      <c r="I405" s="305"/>
      <c r="J405" s="307"/>
      <c r="K405" s="307"/>
      <c r="L405" s="307"/>
      <c r="M405" s="307"/>
      <c r="N405" s="305"/>
      <c r="O405" s="305"/>
      <c r="P405" s="305"/>
      <c r="Q405" s="305"/>
      <c r="R405" s="307"/>
      <c r="S405" s="305"/>
      <c r="T405" s="281"/>
      <c r="U405" s="333"/>
      <c r="V405" s="333"/>
      <c r="W405" s="333"/>
      <c r="X405" s="334"/>
      <c r="Y405" s="334"/>
      <c r="Z405" s="219"/>
    </row>
    <row r="406" spans="1:26" ht="15" customHeight="1">
      <c r="A406" s="219"/>
      <c r="B406" s="219"/>
      <c r="C406" s="219"/>
      <c r="D406" s="219"/>
      <c r="E406" s="219"/>
      <c r="F406" s="219"/>
      <c r="G406" s="332"/>
      <c r="H406" s="305"/>
      <c r="I406" s="305"/>
      <c r="J406" s="307"/>
      <c r="K406" s="307"/>
      <c r="L406" s="307"/>
      <c r="M406" s="307"/>
      <c r="N406" s="305"/>
      <c r="O406" s="305"/>
      <c r="P406" s="305"/>
      <c r="Q406" s="305"/>
      <c r="R406" s="307"/>
      <c r="S406" s="305"/>
      <c r="T406" s="281"/>
      <c r="U406" s="333"/>
      <c r="V406" s="333"/>
      <c r="W406" s="333"/>
      <c r="X406" s="334"/>
      <c r="Y406" s="334"/>
      <c r="Z406" s="219"/>
    </row>
    <row r="407" spans="1:26" ht="15" customHeight="1">
      <c r="A407" s="219"/>
      <c r="B407" s="219"/>
      <c r="C407" s="219"/>
      <c r="D407" s="219"/>
      <c r="E407" s="219"/>
      <c r="F407" s="219"/>
      <c r="G407" s="332"/>
      <c r="H407" s="305"/>
      <c r="I407" s="305"/>
      <c r="J407" s="307"/>
      <c r="K407" s="307"/>
      <c r="L407" s="307"/>
      <c r="M407" s="307"/>
      <c r="N407" s="305"/>
      <c r="O407" s="305"/>
      <c r="P407" s="305"/>
      <c r="Q407" s="305"/>
      <c r="R407" s="307"/>
      <c r="S407" s="305"/>
      <c r="T407" s="281"/>
      <c r="U407" s="333"/>
      <c r="V407" s="333"/>
      <c r="W407" s="333"/>
      <c r="X407" s="334"/>
      <c r="Y407" s="334"/>
      <c r="Z407" s="219"/>
    </row>
    <row r="408" spans="1:26" ht="15" customHeight="1">
      <c r="A408" s="219"/>
      <c r="B408" s="219"/>
      <c r="C408" s="219"/>
      <c r="D408" s="219"/>
      <c r="E408" s="219"/>
      <c r="F408" s="219"/>
      <c r="G408" s="332"/>
      <c r="H408" s="305"/>
      <c r="I408" s="305"/>
      <c r="J408" s="307"/>
      <c r="K408" s="307"/>
      <c r="L408" s="307"/>
      <c r="M408" s="307"/>
      <c r="N408" s="305"/>
      <c r="O408" s="305"/>
      <c r="P408" s="305"/>
      <c r="Q408" s="305"/>
      <c r="R408" s="307"/>
      <c r="S408" s="305"/>
      <c r="T408" s="281"/>
      <c r="U408" s="333"/>
      <c r="V408" s="333"/>
      <c r="W408" s="333"/>
      <c r="X408" s="334"/>
      <c r="Y408" s="334"/>
      <c r="Z408" s="219"/>
    </row>
    <row r="409" spans="1:26" ht="15" customHeight="1">
      <c r="A409" s="219"/>
      <c r="B409" s="219"/>
      <c r="C409" s="219"/>
      <c r="D409" s="219"/>
      <c r="E409" s="219"/>
      <c r="F409" s="219"/>
      <c r="G409" s="332"/>
      <c r="H409" s="305"/>
      <c r="I409" s="305"/>
      <c r="J409" s="307"/>
      <c r="K409" s="307"/>
      <c r="L409" s="307"/>
      <c r="M409" s="307"/>
      <c r="N409" s="305"/>
      <c r="O409" s="305"/>
      <c r="P409" s="305"/>
      <c r="Q409" s="305"/>
      <c r="R409" s="307"/>
      <c r="S409" s="305"/>
      <c r="T409" s="281"/>
      <c r="U409" s="333"/>
      <c r="V409" s="333"/>
      <c r="W409" s="333"/>
      <c r="X409" s="334"/>
      <c r="Y409" s="334"/>
      <c r="Z409" s="219"/>
    </row>
    <row r="410" spans="1:26" ht="15" customHeight="1">
      <c r="A410" s="219"/>
      <c r="B410" s="219"/>
      <c r="C410" s="219"/>
      <c r="D410" s="219"/>
      <c r="E410" s="219"/>
      <c r="F410" s="219"/>
      <c r="G410" s="332"/>
      <c r="H410" s="305"/>
      <c r="I410" s="305"/>
      <c r="J410" s="307"/>
      <c r="K410" s="307"/>
      <c r="L410" s="307"/>
      <c r="M410" s="307"/>
      <c r="N410" s="305"/>
      <c r="O410" s="305"/>
      <c r="P410" s="305"/>
      <c r="Q410" s="305"/>
      <c r="R410" s="307"/>
      <c r="S410" s="305"/>
      <c r="T410" s="281"/>
      <c r="U410" s="333"/>
      <c r="V410" s="333"/>
      <c r="W410" s="333"/>
      <c r="X410" s="334"/>
      <c r="Y410" s="334"/>
      <c r="Z410" s="219"/>
    </row>
    <row r="411" spans="1:26" ht="15" customHeight="1">
      <c r="A411" s="219"/>
      <c r="B411" s="219"/>
      <c r="C411" s="219"/>
      <c r="D411" s="219"/>
      <c r="E411" s="219"/>
      <c r="F411" s="219"/>
      <c r="G411" s="332"/>
      <c r="H411" s="305"/>
      <c r="I411" s="305"/>
      <c r="J411" s="307"/>
      <c r="K411" s="307"/>
      <c r="L411" s="307"/>
      <c r="M411" s="307"/>
      <c r="N411" s="305"/>
      <c r="O411" s="305"/>
      <c r="P411" s="305"/>
      <c r="Q411" s="305"/>
      <c r="R411" s="307"/>
      <c r="S411" s="305"/>
      <c r="T411" s="281"/>
      <c r="U411" s="333"/>
      <c r="V411" s="333"/>
      <c r="W411" s="333"/>
      <c r="X411" s="334"/>
      <c r="Y411" s="334"/>
      <c r="Z411" s="219"/>
    </row>
    <row r="412" spans="1:26" ht="15" customHeight="1">
      <c r="A412" s="219"/>
      <c r="B412" s="219"/>
      <c r="C412" s="219"/>
      <c r="D412" s="219"/>
      <c r="E412" s="219"/>
      <c r="F412" s="219"/>
      <c r="G412" s="332"/>
      <c r="H412" s="305"/>
      <c r="I412" s="305"/>
      <c r="J412" s="307"/>
      <c r="K412" s="307"/>
      <c r="L412" s="307"/>
      <c r="M412" s="307"/>
      <c r="N412" s="305"/>
      <c r="O412" s="305"/>
      <c r="P412" s="305"/>
      <c r="Q412" s="305"/>
      <c r="R412" s="307"/>
      <c r="S412" s="305"/>
      <c r="T412" s="281"/>
      <c r="U412" s="333"/>
      <c r="V412" s="333"/>
      <c r="W412" s="333"/>
      <c r="X412" s="334"/>
      <c r="Y412" s="334"/>
      <c r="Z412" s="219"/>
    </row>
    <row r="413" spans="1:26" ht="15" customHeight="1">
      <c r="A413" s="219"/>
      <c r="B413" s="219"/>
      <c r="C413" s="219"/>
      <c r="D413" s="219"/>
      <c r="E413" s="219"/>
      <c r="F413" s="219"/>
      <c r="G413" s="332"/>
      <c r="H413" s="305"/>
      <c r="I413" s="305"/>
      <c r="J413" s="307"/>
      <c r="K413" s="307"/>
      <c r="L413" s="307"/>
      <c r="M413" s="307"/>
      <c r="N413" s="305"/>
      <c r="O413" s="305"/>
      <c r="P413" s="305"/>
      <c r="Q413" s="305"/>
      <c r="R413" s="307"/>
      <c r="S413" s="305"/>
      <c r="T413" s="281"/>
      <c r="U413" s="333"/>
      <c r="V413" s="333"/>
      <c r="W413" s="333"/>
      <c r="X413" s="334"/>
      <c r="Y413" s="334"/>
      <c r="Z413" s="219"/>
    </row>
    <row r="414" spans="1:26" ht="15" customHeight="1">
      <c r="A414" s="219"/>
      <c r="B414" s="219"/>
      <c r="C414" s="219"/>
      <c r="D414" s="219"/>
      <c r="E414" s="219"/>
      <c r="F414" s="219"/>
      <c r="G414" s="332"/>
      <c r="H414" s="305"/>
      <c r="I414" s="305"/>
      <c r="J414" s="307"/>
      <c r="K414" s="307"/>
      <c r="L414" s="307"/>
      <c r="M414" s="307"/>
      <c r="N414" s="305"/>
      <c r="O414" s="305"/>
      <c r="P414" s="305"/>
      <c r="Q414" s="305"/>
      <c r="R414" s="307"/>
      <c r="S414" s="305"/>
      <c r="T414" s="281"/>
      <c r="U414" s="333"/>
      <c r="V414" s="333"/>
      <c r="W414" s="333"/>
      <c r="X414" s="334"/>
      <c r="Y414" s="334"/>
      <c r="Z414" s="219"/>
    </row>
    <row r="415" spans="1:26" ht="15" customHeight="1">
      <c r="A415" s="219"/>
      <c r="B415" s="219"/>
      <c r="C415" s="219"/>
      <c r="D415" s="219"/>
      <c r="E415" s="219"/>
      <c r="F415" s="219"/>
      <c r="G415" s="332"/>
      <c r="H415" s="305"/>
      <c r="I415" s="305"/>
      <c r="J415" s="307"/>
      <c r="K415" s="307"/>
      <c r="L415" s="307"/>
      <c r="M415" s="307"/>
      <c r="N415" s="305"/>
      <c r="O415" s="305"/>
      <c r="P415" s="305"/>
      <c r="Q415" s="305"/>
      <c r="R415" s="307"/>
      <c r="S415" s="305"/>
      <c r="T415" s="281"/>
      <c r="U415" s="333"/>
      <c r="V415" s="333"/>
      <c r="W415" s="333"/>
      <c r="X415" s="334"/>
      <c r="Y415" s="334"/>
      <c r="Z415" s="219"/>
    </row>
    <row r="416" spans="1:26" ht="15" customHeight="1">
      <c r="A416" s="219"/>
      <c r="B416" s="219"/>
      <c r="C416" s="219"/>
      <c r="D416" s="219"/>
      <c r="E416" s="219"/>
      <c r="F416" s="219"/>
      <c r="G416" s="332"/>
      <c r="H416" s="305"/>
      <c r="I416" s="305"/>
      <c r="J416" s="307"/>
      <c r="K416" s="307"/>
      <c r="L416" s="307"/>
      <c r="M416" s="307"/>
      <c r="N416" s="305"/>
      <c r="O416" s="305"/>
      <c r="P416" s="305"/>
      <c r="Q416" s="305"/>
      <c r="R416" s="307"/>
      <c r="S416" s="305"/>
      <c r="T416" s="281"/>
      <c r="U416" s="333"/>
      <c r="V416" s="333"/>
      <c r="W416" s="333"/>
      <c r="X416" s="334"/>
      <c r="Y416" s="334"/>
      <c r="Z416" s="219"/>
    </row>
    <row r="417" spans="1:26" ht="15" customHeight="1">
      <c r="A417" s="219"/>
      <c r="B417" s="219"/>
      <c r="C417" s="219"/>
      <c r="D417" s="219"/>
      <c r="E417" s="219"/>
      <c r="F417" s="219"/>
      <c r="G417" s="332"/>
      <c r="H417" s="305"/>
      <c r="I417" s="305"/>
      <c r="J417" s="307"/>
      <c r="K417" s="307"/>
      <c r="L417" s="307"/>
      <c r="M417" s="307"/>
      <c r="N417" s="305"/>
      <c r="O417" s="305"/>
      <c r="P417" s="305"/>
      <c r="Q417" s="305"/>
      <c r="R417" s="307"/>
      <c r="S417" s="305"/>
      <c r="T417" s="281"/>
      <c r="U417" s="333"/>
      <c r="V417" s="333"/>
      <c r="W417" s="333"/>
      <c r="X417" s="334"/>
      <c r="Y417" s="334"/>
      <c r="Z417" s="219"/>
    </row>
    <row r="418" spans="1:26" ht="15" customHeight="1">
      <c r="A418" s="219"/>
      <c r="B418" s="219"/>
      <c r="C418" s="219"/>
      <c r="D418" s="219"/>
      <c r="E418" s="219"/>
      <c r="F418" s="219"/>
      <c r="G418" s="332"/>
      <c r="H418" s="305"/>
      <c r="I418" s="305"/>
      <c r="J418" s="307"/>
      <c r="K418" s="307"/>
      <c r="L418" s="307"/>
      <c r="M418" s="307"/>
      <c r="N418" s="305"/>
      <c r="O418" s="305"/>
      <c r="P418" s="305"/>
      <c r="Q418" s="305"/>
      <c r="R418" s="307"/>
      <c r="S418" s="305"/>
      <c r="T418" s="281"/>
      <c r="U418" s="333"/>
      <c r="V418" s="333"/>
      <c r="W418" s="333"/>
      <c r="X418" s="334"/>
      <c r="Y418" s="334"/>
      <c r="Z418" s="219"/>
    </row>
    <row r="419" spans="1:26" ht="15" customHeight="1">
      <c r="A419" s="219"/>
      <c r="B419" s="219"/>
      <c r="C419" s="219"/>
      <c r="D419" s="219"/>
      <c r="E419" s="219"/>
      <c r="F419" s="219"/>
      <c r="G419" s="332"/>
      <c r="H419" s="305"/>
      <c r="I419" s="305"/>
      <c r="J419" s="307"/>
      <c r="K419" s="307"/>
      <c r="L419" s="307"/>
      <c r="M419" s="307"/>
      <c r="N419" s="305"/>
      <c r="O419" s="305"/>
      <c r="P419" s="305"/>
      <c r="Q419" s="305"/>
      <c r="R419" s="307"/>
      <c r="S419" s="305"/>
      <c r="T419" s="281"/>
      <c r="U419" s="333"/>
      <c r="V419" s="333"/>
      <c r="W419" s="333"/>
      <c r="X419" s="334"/>
      <c r="Y419" s="334"/>
      <c r="Z419" s="219"/>
    </row>
    <row r="420" spans="1:26" ht="15" customHeight="1">
      <c r="A420" s="219"/>
      <c r="B420" s="219"/>
      <c r="C420" s="219"/>
      <c r="D420" s="219"/>
      <c r="E420" s="219"/>
      <c r="F420" s="219"/>
      <c r="G420" s="332"/>
      <c r="H420" s="305"/>
      <c r="I420" s="305"/>
      <c r="J420" s="307"/>
      <c r="K420" s="307"/>
      <c r="L420" s="307"/>
      <c r="M420" s="307"/>
      <c r="N420" s="305"/>
      <c r="O420" s="305"/>
      <c r="P420" s="305"/>
      <c r="Q420" s="305"/>
      <c r="R420" s="307"/>
      <c r="S420" s="305"/>
      <c r="T420" s="281"/>
      <c r="U420" s="333"/>
      <c r="V420" s="333"/>
      <c r="W420" s="333"/>
      <c r="X420" s="334"/>
      <c r="Y420" s="334"/>
      <c r="Z420" s="219"/>
    </row>
    <row r="421" spans="1:26" ht="15" customHeight="1">
      <c r="A421" s="219"/>
      <c r="B421" s="219"/>
      <c r="C421" s="219"/>
      <c r="D421" s="219"/>
      <c r="E421" s="219"/>
      <c r="F421" s="219"/>
      <c r="G421" s="332"/>
      <c r="H421" s="305"/>
      <c r="I421" s="305"/>
      <c r="J421" s="307"/>
      <c r="K421" s="307"/>
      <c r="L421" s="307"/>
      <c r="M421" s="307"/>
      <c r="N421" s="305"/>
      <c r="O421" s="305"/>
      <c r="P421" s="305"/>
      <c r="Q421" s="305"/>
      <c r="R421" s="307"/>
      <c r="S421" s="305"/>
      <c r="T421" s="281"/>
      <c r="U421" s="333"/>
      <c r="V421" s="333"/>
      <c r="W421" s="333"/>
      <c r="X421" s="334"/>
      <c r="Y421" s="334"/>
      <c r="Z421" s="219"/>
    </row>
    <row r="422" spans="1:26" ht="15" customHeight="1">
      <c r="A422" s="219"/>
      <c r="B422" s="219"/>
      <c r="C422" s="219"/>
      <c r="D422" s="219"/>
      <c r="E422" s="219"/>
      <c r="F422" s="219"/>
      <c r="G422" s="332"/>
      <c r="H422" s="305"/>
      <c r="I422" s="305"/>
      <c r="J422" s="307"/>
      <c r="K422" s="307"/>
      <c r="L422" s="307"/>
      <c r="M422" s="307"/>
      <c r="N422" s="305"/>
      <c r="O422" s="305"/>
      <c r="P422" s="305"/>
      <c r="Q422" s="305"/>
      <c r="R422" s="307"/>
      <c r="S422" s="305"/>
      <c r="T422" s="281"/>
      <c r="U422" s="333"/>
      <c r="V422" s="333"/>
      <c r="W422" s="333"/>
      <c r="X422" s="334"/>
      <c r="Y422" s="334"/>
      <c r="Z422" s="219"/>
    </row>
    <row r="423" spans="1:26" ht="15" customHeight="1">
      <c r="A423" s="219"/>
      <c r="B423" s="219"/>
      <c r="C423" s="219"/>
      <c r="D423" s="219"/>
      <c r="E423" s="219"/>
      <c r="F423" s="219"/>
      <c r="G423" s="332"/>
      <c r="H423" s="305"/>
      <c r="I423" s="305"/>
      <c r="J423" s="307"/>
      <c r="K423" s="307"/>
      <c r="L423" s="307"/>
      <c r="M423" s="307"/>
      <c r="N423" s="305"/>
      <c r="O423" s="305"/>
      <c r="P423" s="305"/>
      <c r="Q423" s="305"/>
      <c r="R423" s="307"/>
      <c r="S423" s="305"/>
      <c r="T423" s="281"/>
      <c r="U423" s="333"/>
      <c r="V423" s="333"/>
      <c r="W423" s="333"/>
      <c r="X423" s="334"/>
      <c r="Y423" s="334"/>
      <c r="Z423" s="219"/>
    </row>
    <row r="424" spans="1:26" ht="15" customHeight="1">
      <c r="A424" s="219"/>
      <c r="B424" s="219"/>
      <c r="C424" s="219"/>
      <c r="D424" s="219"/>
      <c r="E424" s="219"/>
      <c r="F424" s="219"/>
      <c r="G424" s="332"/>
      <c r="H424" s="305"/>
      <c r="I424" s="305"/>
      <c r="J424" s="307"/>
      <c r="K424" s="307"/>
      <c r="L424" s="307"/>
      <c r="M424" s="307"/>
      <c r="N424" s="305"/>
      <c r="O424" s="305"/>
      <c r="P424" s="305"/>
      <c r="Q424" s="305"/>
      <c r="R424" s="307"/>
      <c r="S424" s="305"/>
      <c r="T424" s="281"/>
      <c r="U424" s="333"/>
      <c r="V424" s="333"/>
      <c r="W424" s="333"/>
      <c r="X424" s="334"/>
      <c r="Y424" s="334"/>
      <c r="Z424" s="219"/>
    </row>
    <row r="425" spans="1:26" ht="15" customHeight="1">
      <c r="A425" s="219"/>
      <c r="B425" s="219"/>
      <c r="C425" s="219"/>
      <c r="D425" s="219"/>
      <c r="E425" s="219"/>
      <c r="F425" s="219"/>
      <c r="G425" s="332"/>
      <c r="H425" s="305"/>
      <c r="I425" s="305"/>
      <c r="J425" s="307"/>
      <c r="K425" s="307"/>
      <c r="L425" s="307"/>
      <c r="M425" s="307"/>
      <c r="N425" s="305"/>
      <c r="O425" s="305"/>
      <c r="P425" s="305"/>
      <c r="Q425" s="305"/>
      <c r="R425" s="307"/>
      <c r="S425" s="305"/>
      <c r="T425" s="281"/>
      <c r="U425" s="333"/>
      <c r="V425" s="333"/>
      <c r="W425" s="333"/>
      <c r="X425" s="334"/>
      <c r="Y425" s="334"/>
      <c r="Z425" s="219"/>
    </row>
    <row r="426" spans="1:26" ht="15" customHeight="1">
      <c r="A426" s="219"/>
      <c r="B426" s="219"/>
      <c r="C426" s="219"/>
      <c r="D426" s="219"/>
      <c r="E426" s="219"/>
      <c r="F426" s="219"/>
      <c r="G426" s="332"/>
      <c r="H426" s="305"/>
      <c r="I426" s="305"/>
      <c r="J426" s="307"/>
      <c r="K426" s="307"/>
      <c r="L426" s="307"/>
      <c r="M426" s="307"/>
      <c r="N426" s="305"/>
      <c r="O426" s="305"/>
      <c r="P426" s="305"/>
      <c r="Q426" s="305"/>
      <c r="R426" s="307"/>
      <c r="S426" s="305"/>
      <c r="T426" s="281"/>
      <c r="U426" s="333"/>
      <c r="V426" s="333"/>
      <c r="W426" s="333"/>
      <c r="X426" s="334"/>
      <c r="Y426" s="334"/>
      <c r="Z426" s="219"/>
    </row>
    <row r="427" spans="1:26" ht="15" customHeight="1">
      <c r="A427" s="219"/>
      <c r="B427" s="219"/>
      <c r="C427" s="219"/>
      <c r="D427" s="219"/>
      <c r="E427" s="219"/>
      <c r="F427" s="219"/>
      <c r="G427" s="332"/>
      <c r="H427" s="305"/>
      <c r="I427" s="305"/>
      <c r="J427" s="307"/>
      <c r="K427" s="307"/>
      <c r="L427" s="307"/>
      <c r="M427" s="307"/>
      <c r="N427" s="305"/>
      <c r="O427" s="305"/>
      <c r="P427" s="305"/>
      <c r="Q427" s="305"/>
      <c r="R427" s="307"/>
      <c r="S427" s="305"/>
      <c r="T427" s="281"/>
      <c r="U427" s="333"/>
      <c r="V427" s="333"/>
      <c r="W427" s="333"/>
      <c r="X427" s="334"/>
      <c r="Y427" s="334"/>
      <c r="Z427" s="219"/>
    </row>
    <row r="428" spans="1:26" ht="15" customHeight="1">
      <c r="A428" s="219"/>
      <c r="B428" s="219"/>
      <c r="C428" s="219"/>
      <c r="D428" s="219"/>
      <c r="E428" s="219"/>
      <c r="F428" s="219"/>
      <c r="G428" s="332"/>
      <c r="H428" s="305"/>
      <c r="I428" s="305"/>
      <c r="J428" s="307"/>
      <c r="K428" s="307"/>
      <c r="L428" s="307"/>
      <c r="M428" s="307"/>
      <c r="N428" s="305"/>
      <c r="O428" s="305"/>
      <c r="P428" s="305"/>
      <c r="Q428" s="305"/>
      <c r="R428" s="307"/>
      <c r="S428" s="305"/>
      <c r="T428" s="281"/>
      <c r="U428" s="333"/>
      <c r="V428" s="333"/>
      <c r="W428" s="333"/>
      <c r="X428" s="334"/>
      <c r="Y428" s="334"/>
      <c r="Z428" s="219"/>
    </row>
    <row r="429" spans="1:26" ht="15" customHeight="1">
      <c r="A429" s="219"/>
      <c r="B429" s="219"/>
      <c r="C429" s="219"/>
      <c r="D429" s="219"/>
      <c r="E429" s="219"/>
      <c r="F429" s="219"/>
      <c r="G429" s="332"/>
      <c r="H429" s="305"/>
      <c r="I429" s="305"/>
      <c r="J429" s="307"/>
      <c r="K429" s="307"/>
      <c r="L429" s="307"/>
      <c r="M429" s="307"/>
      <c r="N429" s="305"/>
      <c r="O429" s="305"/>
      <c r="P429" s="305"/>
      <c r="Q429" s="305"/>
      <c r="R429" s="307"/>
      <c r="S429" s="305"/>
      <c r="T429" s="281"/>
      <c r="U429" s="333"/>
      <c r="V429" s="333"/>
      <c r="W429" s="333"/>
      <c r="X429" s="334"/>
      <c r="Y429" s="334"/>
      <c r="Z429" s="219"/>
    </row>
    <row r="430" spans="1:26" ht="15" customHeight="1">
      <c r="A430" s="219"/>
      <c r="B430" s="219"/>
      <c r="C430" s="219"/>
      <c r="D430" s="219"/>
      <c r="E430" s="219"/>
      <c r="F430" s="219"/>
      <c r="G430" s="332"/>
      <c r="H430" s="305"/>
      <c r="I430" s="305"/>
      <c r="J430" s="307"/>
      <c r="K430" s="307"/>
      <c r="L430" s="307"/>
      <c r="M430" s="307"/>
      <c r="N430" s="305"/>
      <c r="O430" s="305"/>
      <c r="P430" s="305"/>
      <c r="Q430" s="305"/>
      <c r="R430" s="307"/>
      <c r="S430" s="305"/>
      <c r="T430" s="281"/>
      <c r="U430" s="333"/>
      <c r="V430" s="333"/>
      <c r="W430" s="333"/>
      <c r="X430" s="334"/>
      <c r="Y430" s="334"/>
      <c r="Z430" s="219"/>
    </row>
    <row r="431" spans="1:26" ht="15" customHeight="1">
      <c r="A431" s="219"/>
      <c r="B431" s="219"/>
      <c r="C431" s="219"/>
      <c r="D431" s="219"/>
      <c r="E431" s="219"/>
      <c r="F431" s="219"/>
      <c r="G431" s="332"/>
      <c r="H431" s="305"/>
      <c r="I431" s="305"/>
      <c r="J431" s="307"/>
      <c r="K431" s="307"/>
      <c r="L431" s="307"/>
      <c r="M431" s="307"/>
      <c r="N431" s="305"/>
      <c r="O431" s="305"/>
      <c r="P431" s="305"/>
      <c r="Q431" s="305"/>
      <c r="R431" s="307"/>
      <c r="S431" s="305"/>
      <c r="T431" s="281"/>
      <c r="U431" s="333"/>
      <c r="V431" s="333"/>
      <c r="W431" s="333"/>
      <c r="X431" s="334"/>
      <c r="Y431" s="334"/>
      <c r="Z431" s="219"/>
    </row>
    <row r="432" spans="1:26" ht="15" customHeight="1">
      <c r="A432" s="219"/>
      <c r="B432" s="219"/>
      <c r="C432" s="219"/>
      <c r="D432" s="219"/>
      <c r="E432" s="219"/>
      <c r="F432" s="219"/>
      <c r="G432" s="332"/>
      <c r="H432" s="305"/>
      <c r="I432" s="305"/>
      <c r="J432" s="307"/>
      <c r="K432" s="307"/>
      <c r="L432" s="307"/>
      <c r="M432" s="307"/>
      <c r="N432" s="305"/>
      <c r="O432" s="305"/>
      <c r="P432" s="305"/>
      <c r="Q432" s="305"/>
      <c r="R432" s="307"/>
      <c r="S432" s="305"/>
      <c r="T432" s="281"/>
      <c r="U432" s="333"/>
      <c r="V432" s="333"/>
      <c r="W432" s="333"/>
      <c r="X432" s="334"/>
      <c r="Y432" s="334"/>
      <c r="Z432" s="219"/>
    </row>
    <row r="433" spans="1:26" ht="15" customHeight="1">
      <c r="A433" s="219"/>
      <c r="B433" s="219"/>
      <c r="C433" s="219"/>
      <c r="D433" s="219"/>
      <c r="E433" s="219"/>
      <c r="F433" s="219"/>
      <c r="G433" s="332"/>
      <c r="H433" s="305"/>
      <c r="I433" s="305"/>
      <c r="J433" s="307"/>
      <c r="K433" s="307"/>
      <c r="L433" s="307"/>
      <c r="M433" s="307"/>
      <c r="N433" s="305"/>
      <c r="O433" s="305"/>
      <c r="P433" s="305"/>
      <c r="Q433" s="305"/>
      <c r="R433" s="307"/>
      <c r="S433" s="305"/>
      <c r="T433" s="281"/>
      <c r="U433" s="333"/>
      <c r="V433" s="333"/>
      <c r="W433" s="333"/>
      <c r="X433" s="334"/>
      <c r="Y433" s="334"/>
      <c r="Z433" s="219"/>
    </row>
    <row r="434" spans="1:26" ht="15" customHeight="1">
      <c r="A434" s="219"/>
      <c r="B434" s="219"/>
      <c r="C434" s="219"/>
      <c r="D434" s="219"/>
      <c r="E434" s="219"/>
      <c r="F434" s="219"/>
      <c r="G434" s="332"/>
      <c r="H434" s="305"/>
      <c r="I434" s="305"/>
      <c r="J434" s="307"/>
      <c r="K434" s="307"/>
      <c r="L434" s="307"/>
      <c r="M434" s="307"/>
      <c r="N434" s="305"/>
      <c r="O434" s="305"/>
      <c r="P434" s="305"/>
      <c r="Q434" s="305"/>
      <c r="R434" s="307"/>
      <c r="S434" s="305"/>
      <c r="T434" s="281"/>
      <c r="U434" s="333"/>
      <c r="V434" s="333"/>
      <c r="W434" s="333"/>
      <c r="X434" s="334"/>
      <c r="Y434" s="334"/>
      <c r="Z434" s="219"/>
    </row>
    <row r="435" spans="1:26" ht="15" customHeight="1">
      <c r="A435" s="219"/>
      <c r="B435" s="219"/>
      <c r="C435" s="219"/>
      <c r="D435" s="219"/>
      <c r="E435" s="219"/>
      <c r="F435" s="219"/>
      <c r="G435" s="332"/>
      <c r="H435" s="305"/>
      <c r="I435" s="305"/>
      <c r="J435" s="307"/>
      <c r="K435" s="307"/>
      <c r="L435" s="307"/>
      <c r="M435" s="307"/>
      <c r="N435" s="305"/>
      <c r="O435" s="305"/>
      <c r="P435" s="305"/>
      <c r="Q435" s="305"/>
      <c r="R435" s="307"/>
      <c r="S435" s="305"/>
      <c r="T435" s="281"/>
      <c r="U435" s="333"/>
      <c r="V435" s="333"/>
      <c r="W435" s="333"/>
      <c r="X435" s="334"/>
      <c r="Y435" s="334"/>
      <c r="Z435" s="219"/>
    </row>
    <row r="436" spans="1:26" ht="15" customHeight="1">
      <c r="A436" s="219"/>
      <c r="B436" s="219"/>
      <c r="C436" s="219"/>
      <c r="D436" s="219"/>
      <c r="E436" s="219"/>
      <c r="F436" s="219"/>
      <c r="G436" s="332"/>
      <c r="H436" s="305"/>
      <c r="I436" s="305"/>
      <c r="J436" s="307"/>
      <c r="K436" s="307"/>
      <c r="L436" s="307"/>
      <c r="M436" s="307"/>
      <c r="N436" s="305"/>
      <c r="O436" s="305"/>
      <c r="P436" s="305"/>
      <c r="Q436" s="305"/>
      <c r="R436" s="307"/>
      <c r="S436" s="305"/>
      <c r="T436" s="281"/>
      <c r="U436" s="333"/>
      <c r="V436" s="333"/>
      <c r="W436" s="333"/>
      <c r="X436" s="334"/>
      <c r="Y436" s="334"/>
      <c r="Z436" s="219"/>
    </row>
    <row r="437" spans="1:26" ht="15" customHeight="1">
      <c r="A437" s="219"/>
      <c r="B437" s="219"/>
      <c r="C437" s="219"/>
      <c r="D437" s="219"/>
      <c r="E437" s="219"/>
      <c r="F437" s="219"/>
      <c r="G437" s="332"/>
      <c r="H437" s="305"/>
      <c r="I437" s="305"/>
      <c r="J437" s="307"/>
      <c r="K437" s="307"/>
      <c r="L437" s="307"/>
      <c r="M437" s="307"/>
      <c r="N437" s="305"/>
      <c r="O437" s="305"/>
      <c r="P437" s="305"/>
      <c r="Q437" s="305"/>
      <c r="R437" s="307"/>
      <c r="S437" s="305"/>
      <c r="T437" s="281"/>
      <c r="U437" s="333"/>
      <c r="V437" s="333"/>
      <c r="W437" s="333"/>
      <c r="X437" s="334"/>
      <c r="Y437" s="334"/>
      <c r="Z437" s="219"/>
    </row>
    <row r="438" spans="1:26" ht="15" customHeight="1">
      <c r="A438" s="219"/>
      <c r="B438" s="219"/>
      <c r="C438" s="219"/>
      <c r="D438" s="219"/>
      <c r="E438" s="219"/>
      <c r="F438" s="219"/>
      <c r="G438" s="332"/>
      <c r="H438" s="305"/>
      <c r="I438" s="305"/>
      <c r="J438" s="307"/>
      <c r="K438" s="307"/>
      <c r="L438" s="307"/>
      <c r="M438" s="307"/>
      <c r="N438" s="305"/>
      <c r="O438" s="305"/>
      <c r="P438" s="305"/>
      <c r="Q438" s="305"/>
      <c r="R438" s="307"/>
      <c r="S438" s="305"/>
      <c r="T438" s="281"/>
      <c r="U438" s="333"/>
      <c r="V438" s="333"/>
      <c r="W438" s="333"/>
      <c r="X438" s="334"/>
      <c r="Y438" s="334"/>
      <c r="Z438" s="219"/>
    </row>
    <row r="439" spans="1:26" ht="15" customHeight="1">
      <c r="A439" s="219"/>
      <c r="B439" s="219"/>
      <c r="C439" s="219"/>
      <c r="D439" s="219"/>
      <c r="E439" s="219"/>
      <c r="F439" s="219"/>
      <c r="G439" s="332"/>
      <c r="H439" s="305"/>
      <c r="I439" s="305"/>
      <c r="J439" s="307"/>
      <c r="K439" s="307"/>
      <c r="L439" s="307"/>
      <c r="M439" s="307"/>
      <c r="N439" s="305"/>
      <c r="O439" s="305"/>
      <c r="P439" s="305"/>
      <c r="Q439" s="305"/>
      <c r="R439" s="307"/>
      <c r="S439" s="305"/>
      <c r="T439" s="281"/>
      <c r="U439" s="333"/>
      <c r="V439" s="333"/>
      <c r="W439" s="333"/>
      <c r="X439" s="334"/>
      <c r="Y439" s="334"/>
      <c r="Z439" s="219"/>
    </row>
    <row r="440" spans="1:26" ht="15" customHeight="1">
      <c r="A440" s="219"/>
      <c r="B440" s="219"/>
      <c r="C440" s="219"/>
      <c r="D440" s="219"/>
      <c r="E440" s="219"/>
      <c r="F440" s="219"/>
      <c r="G440" s="332"/>
      <c r="H440" s="305"/>
      <c r="I440" s="305"/>
      <c r="J440" s="307"/>
      <c r="K440" s="307"/>
      <c r="L440" s="307"/>
      <c r="M440" s="307"/>
      <c r="N440" s="305"/>
      <c r="O440" s="305"/>
      <c r="P440" s="305"/>
      <c r="Q440" s="305"/>
      <c r="R440" s="307"/>
      <c r="S440" s="305"/>
      <c r="T440" s="281"/>
      <c r="U440" s="333"/>
      <c r="V440" s="333"/>
      <c r="W440" s="333"/>
      <c r="X440" s="334"/>
      <c r="Y440" s="334"/>
      <c r="Z440" s="219"/>
    </row>
    <row r="441" spans="1:26" ht="15" customHeight="1">
      <c r="A441" s="219"/>
      <c r="B441" s="219"/>
      <c r="C441" s="219"/>
      <c r="D441" s="219"/>
      <c r="E441" s="219"/>
      <c r="F441" s="219"/>
      <c r="G441" s="332"/>
      <c r="H441" s="305"/>
      <c r="I441" s="305"/>
      <c r="J441" s="307"/>
      <c r="K441" s="307"/>
      <c r="L441" s="307"/>
      <c r="M441" s="307"/>
      <c r="N441" s="305"/>
      <c r="O441" s="305"/>
      <c r="P441" s="305"/>
      <c r="Q441" s="305"/>
      <c r="R441" s="307"/>
      <c r="S441" s="305"/>
      <c r="T441" s="281"/>
      <c r="U441" s="333"/>
      <c r="V441" s="333"/>
      <c r="W441" s="333"/>
      <c r="X441" s="334"/>
      <c r="Y441" s="334"/>
      <c r="Z441" s="219"/>
    </row>
    <row r="442" spans="1:26" ht="15" customHeight="1">
      <c r="A442" s="219"/>
      <c r="B442" s="219"/>
      <c r="C442" s="219"/>
      <c r="D442" s="219"/>
      <c r="E442" s="219"/>
      <c r="F442" s="219"/>
      <c r="G442" s="332"/>
      <c r="H442" s="305"/>
      <c r="I442" s="305"/>
      <c r="J442" s="307"/>
      <c r="K442" s="307"/>
      <c r="L442" s="307"/>
      <c r="M442" s="307"/>
      <c r="N442" s="305"/>
      <c r="O442" s="305"/>
      <c r="P442" s="305"/>
      <c r="Q442" s="305"/>
      <c r="R442" s="307"/>
      <c r="S442" s="305"/>
      <c r="T442" s="281"/>
      <c r="U442" s="333"/>
      <c r="V442" s="333"/>
      <c r="W442" s="333"/>
      <c r="X442" s="334"/>
      <c r="Y442" s="334"/>
      <c r="Z442" s="219"/>
    </row>
    <row r="443" spans="1:26" ht="15" customHeight="1">
      <c r="A443" s="219"/>
      <c r="B443" s="219"/>
      <c r="C443" s="219"/>
      <c r="D443" s="219"/>
      <c r="E443" s="219"/>
      <c r="F443" s="219"/>
      <c r="G443" s="332"/>
      <c r="H443" s="305"/>
      <c r="I443" s="305"/>
      <c r="J443" s="307"/>
      <c r="K443" s="307"/>
      <c r="L443" s="307"/>
      <c r="M443" s="307"/>
      <c r="N443" s="305"/>
      <c r="O443" s="305"/>
      <c r="P443" s="305"/>
      <c r="Q443" s="305"/>
      <c r="R443" s="307"/>
      <c r="S443" s="305"/>
      <c r="T443" s="281"/>
      <c r="U443" s="333"/>
      <c r="V443" s="333"/>
      <c r="W443" s="333"/>
      <c r="X443" s="334"/>
      <c r="Y443" s="334"/>
      <c r="Z443" s="219"/>
    </row>
    <row r="444" spans="1:26" ht="15" customHeight="1">
      <c r="A444" s="219"/>
      <c r="B444" s="219"/>
      <c r="C444" s="219"/>
      <c r="D444" s="219"/>
      <c r="E444" s="219"/>
      <c r="F444" s="219"/>
      <c r="G444" s="332"/>
      <c r="H444" s="305"/>
      <c r="I444" s="305"/>
      <c r="J444" s="307"/>
      <c r="K444" s="307"/>
      <c r="L444" s="307"/>
      <c r="M444" s="307"/>
      <c r="N444" s="305"/>
      <c r="O444" s="305"/>
      <c r="P444" s="305"/>
      <c r="Q444" s="305"/>
      <c r="R444" s="307"/>
      <c r="S444" s="305"/>
      <c r="T444" s="281"/>
      <c r="U444" s="333"/>
      <c r="V444" s="333"/>
      <c r="W444" s="333"/>
      <c r="X444" s="334"/>
      <c r="Y444" s="334"/>
      <c r="Z444" s="219"/>
    </row>
    <row r="445" spans="1:26" ht="15" customHeight="1">
      <c r="A445" s="219"/>
      <c r="B445" s="219"/>
      <c r="C445" s="219"/>
      <c r="D445" s="219"/>
      <c r="E445" s="219"/>
      <c r="F445" s="219"/>
      <c r="G445" s="332"/>
      <c r="H445" s="305"/>
      <c r="I445" s="305"/>
      <c r="J445" s="307"/>
      <c r="K445" s="307"/>
      <c r="L445" s="307"/>
      <c r="M445" s="307"/>
      <c r="N445" s="305"/>
      <c r="O445" s="305"/>
      <c r="P445" s="305"/>
      <c r="Q445" s="305"/>
      <c r="R445" s="307"/>
      <c r="S445" s="305"/>
      <c r="T445" s="281"/>
      <c r="U445" s="333"/>
      <c r="V445" s="333"/>
      <c r="W445" s="333"/>
      <c r="X445" s="334"/>
      <c r="Y445" s="334"/>
      <c r="Z445" s="219"/>
    </row>
    <row r="446" spans="1:26" ht="15" customHeight="1">
      <c r="A446" s="219"/>
      <c r="B446" s="219"/>
      <c r="C446" s="219"/>
      <c r="D446" s="219"/>
      <c r="E446" s="219"/>
      <c r="F446" s="219"/>
      <c r="G446" s="332"/>
      <c r="H446" s="305"/>
      <c r="I446" s="305"/>
      <c r="J446" s="307"/>
      <c r="K446" s="307"/>
      <c r="L446" s="307"/>
      <c r="M446" s="307"/>
      <c r="N446" s="305"/>
      <c r="O446" s="305"/>
      <c r="P446" s="305"/>
      <c r="Q446" s="305"/>
      <c r="R446" s="307"/>
      <c r="S446" s="305"/>
      <c r="T446" s="281"/>
      <c r="U446" s="333"/>
      <c r="V446" s="333"/>
      <c r="W446" s="333"/>
      <c r="X446" s="334"/>
      <c r="Y446" s="334"/>
      <c r="Z446" s="219"/>
    </row>
    <row r="447" spans="1:26" ht="15" customHeight="1">
      <c r="A447" s="219"/>
      <c r="B447" s="219"/>
      <c r="C447" s="219"/>
      <c r="D447" s="219"/>
      <c r="E447" s="219"/>
      <c r="F447" s="219"/>
      <c r="G447" s="332"/>
      <c r="H447" s="305"/>
      <c r="I447" s="305"/>
      <c r="J447" s="307"/>
      <c r="K447" s="307"/>
      <c r="L447" s="307"/>
      <c r="M447" s="307"/>
      <c r="N447" s="305"/>
      <c r="O447" s="305"/>
      <c r="P447" s="305"/>
      <c r="Q447" s="305"/>
      <c r="R447" s="307"/>
      <c r="S447" s="305"/>
      <c r="T447" s="281"/>
      <c r="U447" s="333"/>
      <c r="V447" s="333"/>
      <c r="W447" s="333"/>
      <c r="X447" s="334"/>
      <c r="Y447" s="334"/>
      <c r="Z447" s="219"/>
    </row>
    <row r="448" spans="1:26" ht="15" customHeight="1">
      <c r="A448" s="219"/>
      <c r="B448" s="219"/>
      <c r="C448" s="219"/>
      <c r="D448" s="219"/>
      <c r="E448" s="219"/>
      <c r="F448" s="219"/>
      <c r="G448" s="332"/>
      <c r="H448" s="305"/>
      <c r="I448" s="305"/>
      <c r="J448" s="307"/>
      <c r="K448" s="307"/>
      <c r="L448" s="307"/>
      <c r="M448" s="307"/>
      <c r="N448" s="305"/>
      <c r="O448" s="305"/>
      <c r="P448" s="305"/>
      <c r="Q448" s="305"/>
      <c r="R448" s="307"/>
      <c r="S448" s="305"/>
      <c r="T448" s="281"/>
      <c r="U448" s="333"/>
      <c r="V448" s="333"/>
      <c r="W448" s="333"/>
      <c r="X448" s="334"/>
      <c r="Y448" s="334"/>
      <c r="Z448" s="219"/>
    </row>
    <row r="449" spans="1:26" ht="15" customHeight="1">
      <c r="A449" s="219"/>
      <c r="B449" s="219"/>
      <c r="C449" s="219"/>
      <c r="D449" s="219"/>
      <c r="E449" s="219"/>
      <c r="F449" s="219"/>
      <c r="G449" s="332"/>
      <c r="H449" s="305"/>
      <c r="I449" s="305"/>
      <c r="J449" s="307"/>
      <c r="K449" s="307"/>
      <c r="L449" s="307"/>
      <c r="M449" s="307"/>
      <c r="N449" s="305"/>
      <c r="O449" s="305"/>
      <c r="P449" s="305"/>
      <c r="Q449" s="305"/>
      <c r="R449" s="307"/>
      <c r="S449" s="305"/>
      <c r="T449" s="281"/>
      <c r="U449" s="333"/>
      <c r="V449" s="333"/>
      <c r="W449" s="333"/>
      <c r="X449" s="334"/>
      <c r="Y449" s="334"/>
      <c r="Z449" s="219"/>
    </row>
    <row r="450" spans="1:26" ht="15" customHeight="1">
      <c r="A450" s="219"/>
      <c r="B450" s="219"/>
      <c r="C450" s="219"/>
      <c r="D450" s="219"/>
      <c r="E450" s="219"/>
      <c r="F450" s="219"/>
      <c r="G450" s="332"/>
      <c r="H450" s="305"/>
      <c r="I450" s="305"/>
      <c r="J450" s="307"/>
      <c r="K450" s="307"/>
      <c r="L450" s="307"/>
      <c r="M450" s="307"/>
      <c r="N450" s="305"/>
      <c r="O450" s="305"/>
      <c r="P450" s="305"/>
      <c r="Q450" s="305"/>
      <c r="R450" s="307"/>
      <c r="S450" s="305"/>
      <c r="T450" s="281"/>
      <c r="U450" s="333"/>
      <c r="V450" s="333"/>
      <c r="W450" s="333"/>
      <c r="X450" s="334"/>
      <c r="Y450" s="334"/>
      <c r="Z450" s="219"/>
    </row>
    <row r="451" spans="1:26" ht="15" customHeight="1">
      <c r="A451" s="219"/>
      <c r="B451" s="219"/>
      <c r="C451" s="219"/>
      <c r="D451" s="219"/>
      <c r="E451" s="219"/>
      <c r="F451" s="219"/>
      <c r="G451" s="332"/>
      <c r="H451" s="305"/>
      <c r="I451" s="305"/>
      <c r="J451" s="307"/>
      <c r="K451" s="307"/>
      <c r="L451" s="307"/>
      <c r="M451" s="307"/>
      <c r="N451" s="305"/>
      <c r="O451" s="305"/>
      <c r="P451" s="305"/>
      <c r="Q451" s="305"/>
      <c r="R451" s="307"/>
      <c r="S451" s="305"/>
      <c r="T451" s="281"/>
      <c r="U451" s="333"/>
      <c r="V451" s="333"/>
      <c r="W451" s="333"/>
      <c r="X451" s="334"/>
      <c r="Y451" s="334"/>
      <c r="Z451" s="219"/>
    </row>
    <row r="452" spans="1:26" ht="15" customHeight="1">
      <c r="A452" s="219"/>
      <c r="B452" s="219"/>
      <c r="C452" s="219"/>
      <c r="D452" s="219"/>
      <c r="E452" s="219"/>
      <c r="F452" s="219"/>
      <c r="G452" s="332"/>
      <c r="H452" s="305"/>
      <c r="I452" s="305"/>
      <c r="J452" s="307"/>
      <c r="K452" s="307"/>
      <c r="L452" s="307"/>
      <c r="M452" s="307"/>
      <c r="N452" s="305"/>
      <c r="O452" s="305"/>
      <c r="P452" s="305"/>
      <c r="Q452" s="305"/>
      <c r="R452" s="307"/>
      <c r="S452" s="305"/>
      <c r="T452" s="281"/>
      <c r="U452" s="333"/>
      <c r="V452" s="333"/>
      <c r="W452" s="333"/>
      <c r="X452" s="334"/>
      <c r="Y452" s="334"/>
      <c r="Z452" s="219"/>
    </row>
    <row r="453" spans="1:26" ht="15" customHeight="1">
      <c r="A453" s="219"/>
      <c r="B453" s="219"/>
      <c r="C453" s="219"/>
      <c r="D453" s="219"/>
      <c r="E453" s="219"/>
      <c r="F453" s="219"/>
      <c r="G453" s="332"/>
      <c r="H453" s="305"/>
      <c r="I453" s="305"/>
      <c r="J453" s="307"/>
      <c r="K453" s="307"/>
      <c r="L453" s="307"/>
      <c r="M453" s="307"/>
      <c r="N453" s="305"/>
      <c r="O453" s="305"/>
      <c r="P453" s="305"/>
      <c r="Q453" s="305"/>
      <c r="R453" s="307"/>
      <c r="S453" s="305"/>
      <c r="T453" s="281"/>
      <c r="U453" s="333"/>
      <c r="V453" s="333"/>
      <c r="W453" s="333"/>
      <c r="X453" s="334"/>
      <c r="Y453" s="334"/>
      <c r="Z453" s="219"/>
    </row>
    <row r="454" spans="1:26" ht="15" customHeight="1">
      <c r="A454" s="219"/>
      <c r="B454" s="219"/>
      <c r="C454" s="219"/>
      <c r="D454" s="219"/>
      <c r="E454" s="219"/>
      <c r="F454" s="219"/>
      <c r="G454" s="332"/>
      <c r="H454" s="305"/>
      <c r="I454" s="305"/>
      <c r="J454" s="307"/>
      <c r="K454" s="307"/>
      <c r="L454" s="307"/>
      <c r="M454" s="307"/>
      <c r="N454" s="305"/>
      <c r="O454" s="305"/>
      <c r="P454" s="305"/>
      <c r="Q454" s="305"/>
      <c r="R454" s="307"/>
      <c r="S454" s="305"/>
      <c r="T454" s="281"/>
      <c r="U454" s="333"/>
      <c r="V454" s="333"/>
      <c r="W454" s="333"/>
      <c r="X454" s="334"/>
      <c r="Y454" s="334"/>
      <c r="Z454" s="219"/>
    </row>
    <row r="455" spans="1:26" ht="15" customHeight="1">
      <c r="A455" s="219"/>
      <c r="B455" s="219"/>
      <c r="C455" s="219"/>
      <c r="D455" s="219"/>
      <c r="E455" s="219"/>
      <c r="F455" s="219"/>
      <c r="G455" s="332"/>
      <c r="H455" s="305"/>
      <c r="I455" s="305"/>
      <c r="J455" s="307"/>
      <c r="K455" s="307"/>
      <c r="L455" s="307"/>
      <c r="M455" s="307"/>
      <c r="N455" s="305"/>
      <c r="O455" s="305"/>
      <c r="P455" s="305"/>
      <c r="Q455" s="305"/>
      <c r="R455" s="307"/>
      <c r="S455" s="305"/>
      <c r="T455" s="281"/>
      <c r="U455" s="333"/>
      <c r="V455" s="333"/>
      <c r="W455" s="333"/>
      <c r="X455" s="334"/>
      <c r="Y455" s="334"/>
      <c r="Z455" s="219"/>
    </row>
    <row r="456" spans="1:26" ht="15" customHeight="1">
      <c r="A456" s="219"/>
      <c r="B456" s="219"/>
      <c r="C456" s="219"/>
      <c r="D456" s="219"/>
      <c r="E456" s="219"/>
      <c r="F456" s="219"/>
      <c r="G456" s="332"/>
      <c r="H456" s="305"/>
      <c r="I456" s="305"/>
      <c r="J456" s="307"/>
      <c r="K456" s="307"/>
      <c r="L456" s="307"/>
      <c r="M456" s="307"/>
      <c r="N456" s="305"/>
      <c r="O456" s="305"/>
      <c r="P456" s="305"/>
      <c r="Q456" s="305"/>
      <c r="R456" s="307"/>
      <c r="S456" s="305"/>
      <c r="T456" s="281"/>
      <c r="U456" s="333"/>
      <c r="V456" s="333"/>
      <c r="W456" s="333"/>
      <c r="X456" s="334"/>
      <c r="Y456" s="334"/>
      <c r="Z456" s="219"/>
    </row>
    <row r="457" spans="1:26" ht="15" customHeight="1">
      <c r="A457" s="219"/>
      <c r="B457" s="219"/>
      <c r="C457" s="219"/>
      <c r="D457" s="219"/>
      <c r="E457" s="219"/>
      <c r="F457" s="219"/>
      <c r="G457" s="332"/>
      <c r="H457" s="305"/>
      <c r="I457" s="305"/>
      <c r="J457" s="307"/>
      <c r="K457" s="307"/>
      <c r="L457" s="307"/>
      <c r="M457" s="307"/>
      <c r="N457" s="305"/>
      <c r="O457" s="305"/>
      <c r="P457" s="305"/>
      <c r="Q457" s="305"/>
      <c r="R457" s="307"/>
      <c r="S457" s="305"/>
      <c r="T457" s="281"/>
      <c r="U457" s="333"/>
      <c r="V457" s="333"/>
      <c r="W457" s="333"/>
      <c r="X457" s="334"/>
      <c r="Y457" s="334"/>
      <c r="Z457" s="219"/>
    </row>
    <row r="458" spans="1:26" ht="15" customHeight="1">
      <c r="A458" s="219"/>
      <c r="B458" s="219"/>
      <c r="C458" s="219"/>
      <c r="D458" s="219"/>
      <c r="E458" s="219"/>
      <c r="F458" s="219"/>
      <c r="G458" s="332"/>
      <c r="H458" s="305"/>
      <c r="I458" s="305"/>
      <c r="J458" s="307"/>
      <c r="K458" s="307"/>
      <c r="L458" s="307"/>
      <c r="M458" s="307"/>
      <c r="N458" s="305"/>
      <c r="O458" s="305"/>
      <c r="P458" s="305"/>
      <c r="Q458" s="305"/>
      <c r="R458" s="307"/>
      <c r="S458" s="305"/>
      <c r="T458" s="281"/>
      <c r="U458" s="333"/>
      <c r="V458" s="333"/>
      <c r="W458" s="333"/>
      <c r="X458" s="334"/>
      <c r="Y458" s="334"/>
      <c r="Z458" s="219"/>
    </row>
    <row r="459" spans="1:26" ht="15" customHeight="1">
      <c r="A459" s="219"/>
      <c r="B459" s="219"/>
      <c r="C459" s="219"/>
      <c r="D459" s="219"/>
      <c r="E459" s="219"/>
      <c r="F459" s="219"/>
      <c r="G459" s="332"/>
      <c r="H459" s="305"/>
      <c r="I459" s="305"/>
      <c r="J459" s="307"/>
      <c r="K459" s="307"/>
      <c r="L459" s="307"/>
      <c r="M459" s="307"/>
      <c r="N459" s="305"/>
      <c r="O459" s="305"/>
      <c r="P459" s="305"/>
      <c r="Q459" s="305"/>
      <c r="R459" s="307"/>
      <c r="S459" s="305"/>
      <c r="T459" s="281"/>
      <c r="U459" s="333"/>
      <c r="V459" s="333"/>
      <c r="W459" s="333"/>
      <c r="X459" s="334"/>
      <c r="Y459" s="334"/>
      <c r="Z459" s="219"/>
    </row>
    <row r="460" spans="1:26" ht="15" customHeight="1">
      <c r="A460" s="219"/>
      <c r="B460" s="219"/>
      <c r="C460" s="219"/>
      <c r="D460" s="219"/>
      <c r="E460" s="219"/>
      <c r="F460" s="219"/>
      <c r="G460" s="332"/>
      <c r="H460" s="305"/>
      <c r="I460" s="305"/>
      <c r="J460" s="307"/>
      <c r="K460" s="307"/>
      <c r="L460" s="307"/>
      <c r="M460" s="307"/>
      <c r="N460" s="305"/>
      <c r="O460" s="305"/>
      <c r="P460" s="305"/>
      <c r="Q460" s="305"/>
      <c r="R460" s="307"/>
      <c r="S460" s="305"/>
      <c r="T460" s="281"/>
      <c r="U460" s="333"/>
      <c r="V460" s="333"/>
      <c r="W460" s="333"/>
      <c r="X460" s="334"/>
      <c r="Y460" s="334"/>
      <c r="Z460" s="219"/>
    </row>
    <row r="461" spans="1:26" ht="15" customHeight="1">
      <c r="A461" s="219"/>
      <c r="B461" s="219"/>
      <c r="C461" s="219"/>
      <c r="D461" s="219"/>
      <c r="E461" s="219"/>
      <c r="F461" s="219"/>
      <c r="G461" s="332"/>
      <c r="H461" s="305"/>
      <c r="I461" s="305"/>
      <c r="J461" s="307"/>
      <c r="K461" s="307"/>
      <c r="L461" s="307"/>
      <c r="M461" s="307"/>
      <c r="N461" s="305"/>
      <c r="O461" s="305"/>
      <c r="P461" s="305"/>
      <c r="Q461" s="305"/>
      <c r="R461" s="307"/>
      <c r="S461" s="305"/>
      <c r="T461" s="281"/>
      <c r="U461" s="333"/>
      <c r="V461" s="333"/>
      <c r="W461" s="333"/>
      <c r="X461" s="334"/>
      <c r="Y461" s="334"/>
      <c r="Z461" s="219"/>
    </row>
    <row r="462" spans="1:26" ht="15" customHeight="1">
      <c r="A462" s="219"/>
      <c r="B462" s="219"/>
      <c r="C462" s="219"/>
      <c r="D462" s="219"/>
      <c r="E462" s="219"/>
      <c r="F462" s="219"/>
      <c r="G462" s="332"/>
      <c r="H462" s="305"/>
      <c r="I462" s="305"/>
      <c r="J462" s="307"/>
      <c r="K462" s="307"/>
      <c r="L462" s="307"/>
      <c r="M462" s="307"/>
      <c r="N462" s="305"/>
      <c r="O462" s="305"/>
      <c r="P462" s="305"/>
      <c r="Q462" s="305"/>
      <c r="R462" s="307"/>
      <c r="S462" s="305"/>
      <c r="T462" s="281"/>
      <c r="U462" s="333"/>
      <c r="V462" s="333"/>
      <c r="W462" s="333"/>
      <c r="X462" s="334"/>
      <c r="Y462" s="334"/>
      <c r="Z462" s="219"/>
    </row>
    <row r="463" spans="1:26" ht="15" customHeight="1">
      <c r="A463" s="219"/>
      <c r="B463" s="219"/>
      <c r="C463" s="219"/>
      <c r="D463" s="219"/>
      <c r="E463" s="219"/>
      <c r="F463" s="219"/>
      <c r="G463" s="332"/>
      <c r="H463" s="305"/>
      <c r="I463" s="305"/>
      <c r="J463" s="307"/>
      <c r="K463" s="307"/>
      <c r="L463" s="307"/>
      <c r="M463" s="307"/>
      <c r="N463" s="305"/>
      <c r="O463" s="305"/>
      <c r="P463" s="305"/>
      <c r="Q463" s="305"/>
      <c r="R463" s="307"/>
      <c r="S463" s="305"/>
      <c r="T463" s="281"/>
      <c r="U463" s="333"/>
      <c r="V463" s="333"/>
      <c r="W463" s="333"/>
      <c r="X463" s="334"/>
      <c r="Y463" s="334"/>
      <c r="Z463" s="219"/>
    </row>
    <row r="464" spans="1:26" ht="15" customHeight="1">
      <c r="A464" s="219"/>
      <c r="B464" s="219"/>
      <c r="C464" s="219"/>
      <c r="D464" s="219"/>
      <c r="E464" s="219"/>
      <c r="F464" s="219"/>
      <c r="G464" s="332"/>
      <c r="H464" s="305"/>
      <c r="I464" s="305"/>
      <c r="J464" s="307"/>
      <c r="K464" s="307"/>
      <c r="L464" s="307"/>
      <c r="M464" s="307"/>
      <c r="N464" s="305"/>
      <c r="O464" s="305"/>
      <c r="P464" s="305"/>
      <c r="Q464" s="305"/>
      <c r="R464" s="307"/>
      <c r="S464" s="305"/>
      <c r="T464" s="281"/>
      <c r="U464" s="333"/>
      <c r="V464" s="333"/>
      <c r="W464" s="333"/>
      <c r="X464" s="334"/>
      <c r="Y464" s="334"/>
      <c r="Z464" s="219"/>
    </row>
    <row r="465" spans="1:26" ht="15" customHeight="1">
      <c r="A465" s="219"/>
      <c r="B465" s="219"/>
      <c r="C465" s="219"/>
      <c r="D465" s="219"/>
      <c r="E465" s="219"/>
      <c r="F465" s="219"/>
      <c r="G465" s="332"/>
      <c r="H465" s="305"/>
      <c r="I465" s="305"/>
      <c r="J465" s="307"/>
      <c r="K465" s="307"/>
      <c r="L465" s="307"/>
      <c r="M465" s="307"/>
      <c r="N465" s="305"/>
      <c r="O465" s="305"/>
      <c r="P465" s="305"/>
      <c r="Q465" s="305"/>
      <c r="R465" s="307"/>
      <c r="S465" s="305"/>
      <c r="T465" s="281"/>
      <c r="U465" s="333"/>
      <c r="V465" s="333"/>
      <c r="W465" s="333"/>
      <c r="X465" s="334"/>
      <c r="Y465" s="334"/>
      <c r="Z465" s="219"/>
    </row>
    <row r="466" spans="1:26" ht="15" customHeight="1">
      <c r="A466" s="219"/>
      <c r="B466" s="219"/>
      <c r="C466" s="219"/>
      <c r="D466" s="219"/>
      <c r="E466" s="219"/>
      <c r="F466" s="219"/>
      <c r="G466" s="332"/>
      <c r="H466" s="305"/>
      <c r="I466" s="305"/>
      <c r="J466" s="307"/>
      <c r="K466" s="307"/>
      <c r="L466" s="307"/>
      <c r="M466" s="307"/>
      <c r="N466" s="305"/>
      <c r="O466" s="305"/>
      <c r="P466" s="305"/>
      <c r="Q466" s="305"/>
      <c r="R466" s="307"/>
      <c r="S466" s="305"/>
      <c r="T466" s="281"/>
      <c r="U466" s="333"/>
      <c r="V466" s="333"/>
      <c r="W466" s="333"/>
      <c r="X466" s="334"/>
      <c r="Y466" s="334"/>
      <c r="Z466" s="219"/>
    </row>
    <row r="467" spans="1:26" ht="15" customHeight="1">
      <c r="A467" s="219"/>
      <c r="B467" s="219"/>
      <c r="C467" s="219"/>
      <c r="D467" s="219"/>
      <c r="E467" s="219"/>
      <c r="F467" s="219"/>
      <c r="G467" s="332"/>
      <c r="H467" s="305"/>
      <c r="I467" s="305"/>
      <c r="J467" s="307"/>
      <c r="K467" s="307"/>
      <c r="L467" s="307"/>
      <c r="M467" s="307"/>
      <c r="N467" s="305"/>
      <c r="O467" s="305"/>
      <c r="P467" s="305"/>
      <c r="Q467" s="305"/>
      <c r="R467" s="307"/>
      <c r="S467" s="305"/>
      <c r="T467" s="281"/>
      <c r="U467" s="333"/>
      <c r="V467" s="333"/>
      <c r="W467" s="333"/>
      <c r="X467" s="334"/>
      <c r="Y467" s="334"/>
      <c r="Z467" s="219"/>
    </row>
    <row r="468" spans="1:26" ht="15" customHeight="1">
      <c r="A468" s="219"/>
      <c r="B468" s="219"/>
      <c r="C468" s="219"/>
      <c r="D468" s="219"/>
      <c r="E468" s="219"/>
      <c r="F468" s="219"/>
      <c r="G468" s="332"/>
      <c r="H468" s="305"/>
      <c r="I468" s="305"/>
      <c r="J468" s="307"/>
      <c r="K468" s="307"/>
      <c r="L468" s="307"/>
      <c r="M468" s="307"/>
      <c r="N468" s="305"/>
      <c r="O468" s="305"/>
      <c r="P468" s="305"/>
      <c r="Q468" s="305"/>
      <c r="R468" s="307"/>
      <c r="S468" s="305"/>
      <c r="T468" s="281"/>
      <c r="U468" s="333"/>
      <c r="V468" s="333"/>
      <c r="W468" s="333"/>
      <c r="X468" s="334"/>
      <c r="Y468" s="334"/>
      <c r="Z468" s="219"/>
    </row>
    <row r="469" spans="1:26" ht="15" customHeight="1">
      <c r="A469" s="219"/>
      <c r="B469" s="219"/>
      <c r="C469" s="219"/>
      <c r="D469" s="219"/>
      <c r="E469" s="219"/>
      <c r="F469" s="219"/>
      <c r="G469" s="332"/>
      <c r="H469" s="305"/>
      <c r="I469" s="305"/>
      <c r="J469" s="307"/>
      <c r="K469" s="307"/>
      <c r="L469" s="307"/>
      <c r="M469" s="307"/>
      <c r="N469" s="305"/>
      <c r="O469" s="305"/>
      <c r="P469" s="305"/>
      <c r="Q469" s="305"/>
      <c r="R469" s="307"/>
      <c r="S469" s="305"/>
      <c r="T469" s="281"/>
      <c r="U469" s="333"/>
      <c r="V469" s="333"/>
      <c r="W469" s="333"/>
      <c r="X469" s="334"/>
      <c r="Y469" s="334"/>
      <c r="Z469" s="219"/>
    </row>
    <row r="470" spans="1:26" ht="15" customHeight="1">
      <c r="A470" s="219"/>
      <c r="B470" s="219"/>
      <c r="C470" s="219"/>
      <c r="D470" s="219"/>
      <c r="E470" s="219"/>
      <c r="F470" s="219"/>
      <c r="G470" s="332"/>
      <c r="H470" s="305"/>
      <c r="I470" s="305"/>
      <c r="J470" s="307"/>
      <c r="K470" s="307"/>
      <c r="L470" s="307"/>
      <c r="M470" s="307"/>
      <c r="N470" s="305"/>
      <c r="O470" s="305"/>
      <c r="P470" s="305"/>
      <c r="Q470" s="305"/>
      <c r="R470" s="307"/>
      <c r="S470" s="305"/>
      <c r="T470" s="281"/>
      <c r="U470" s="333"/>
      <c r="V470" s="333"/>
      <c r="W470" s="333"/>
      <c r="X470" s="334"/>
      <c r="Y470" s="334"/>
      <c r="Z470" s="219"/>
    </row>
    <row r="471" spans="1:26" ht="15" customHeight="1">
      <c r="A471" s="219"/>
      <c r="B471" s="219"/>
      <c r="C471" s="219"/>
      <c r="D471" s="219"/>
      <c r="E471" s="219"/>
      <c r="F471" s="219"/>
      <c r="G471" s="332"/>
      <c r="H471" s="305"/>
      <c r="I471" s="305"/>
      <c r="J471" s="307"/>
      <c r="K471" s="307"/>
      <c r="L471" s="307"/>
      <c r="M471" s="307"/>
      <c r="N471" s="305"/>
      <c r="O471" s="305"/>
      <c r="P471" s="305"/>
      <c r="Q471" s="305"/>
      <c r="R471" s="307"/>
      <c r="S471" s="305"/>
      <c r="T471" s="281"/>
      <c r="U471" s="333"/>
      <c r="V471" s="333"/>
      <c r="W471" s="333"/>
      <c r="X471" s="334"/>
      <c r="Y471" s="334"/>
      <c r="Z471" s="219"/>
    </row>
    <row r="472" spans="1:26" ht="15" customHeight="1">
      <c r="A472" s="219"/>
      <c r="B472" s="219"/>
      <c r="C472" s="219"/>
      <c r="D472" s="219"/>
      <c r="E472" s="219"/>
      <c r="F472" s="219"/>
      <c r="G472" s="332"/>
      <c r="H472" s="305"/>
      <c r="I472" s="305"/>
      <c r="J472" s="307"/>
      <c r="K472" s="307"/>
      <c r="L472" s="307"/>
      <c r="M472" s="307"/>
      <c r="N472" s="305"/>
      <c r="O472" s="305"/>
      <c r="P472" s="305"/>
      <c r="Q472" s="305"/>
      <c r="R472" s="307"/>
      <c r="S472" s="305"/>
      <c r="T472" s="281"/>
      <c r="U472" s="333"/>
      <c r="V472" s="333"/>
      <c r="W472" s="333"/>
      <c r="X472" s="334"/>
      <c r="Y472" s="334"/>
      <c r="Z472" s="219"/>
    </row>
    <row r="473" spans="1:26" ht="15" customHeight="1">
      <c r="A473" s="219"/>
      <c r="B473" s="219"/>
      <c r="C473" s="219"/>
      <c r="D473" s="219"/>
      <c r="E473" s="219"/>
      <c r="F473" s="219"/>
      <c r="G473" s="332"/>
      <c r="H473" s="305"/>
      <c r="I473" s="305"/>
      <c r="J473" s="307"/>
      <c r="K473" s="307"/>
      <c r="L473" s="307"/>
      <c r="M473" s="307"/>
      <c r="N473" s="305"/>
      <c r="O473" s="305"/>
      <c r="P473" s="305"/>
      <c r="Q473" s="305"/>
      <c r="R473" s="307"/>
      <c r="S473" s="305"/>
      <c r="T473" s="281"/>
      <c r="U473" s="333"/>
      <c r="V473" s="333"/>
      <c r="W473" s="333"/>
      <c r="X473" s="334"/>
      <c r="Y473" s="334"/>
      <c r="Z473" s="219"/>
    </row>
    <row r="474" spans="1:26" ht="15" customHeight="1">
      <c r="A474" s="219"/>
      <c r="B474" s="219"/>
      <c r="C474" s="219"/>
      <c r="D474" s="219"/>
      <c r="E474" s="219"/>
      <c r="F474" s="219"/>
      <c r="G474" s="332"/>
      <c r="H474" s="305"/>
      <c r="I474" s="305"/>
      <c r="J474" s="307"/>
      <c r="K474" s="307"/>
      <c r="L474" s="307"/>
      <c r="M474" s="307"/>
      <c r="N474" s="305"/>
      <c r="O474" s="305"/>
      <c r="P474" s="305"/>
      <c r="Q474" s="305"/>
      <c r="R474" s="307"/>
      <c r="S474" s="305"/>
      <c r="T474" s="281"/>
      <c r="U474" s="333"/>
      <c r="V474" s="333"/>
      <c r="W474" s="333"/>
      <c r="X474" s="334"/>
      <c r="Y474" s="334"/>
      <c r="Z474" s="219"/>
    </row>
    <row r="475" spans="1:26" ht="15" customHeight="1">
      <c r="A475" s="219"/>
      <c r="B475" s="219"/>
      <c r="C475" s="219"/>
      <c r="D475" s="219"/>
      <c r="E475" s="219"/>
      <c r="F475" s="219"/>
      <c r="G475" s="332"/>
      <c r="H475" s="305"/>
      <c r="I475" s="305"/>
      <c r="J475" s="307"/>
      <c r="K475" s="307"/>
      <c r="L475" s="307"/>
      <c r="M475" s="307"/>
      <c r="N475" s="305"/>
      <c r="O475" s="305"/>
      <c r="P475" s="305"/>
      <c r="Q475" s="305"/>
      <c r="R475" s="307"/>
      <c r="S475" s="305"/>
      <c r="T475" s="281"/>
      <c r="U475" s="333"/>
      <c r="V475" s="333"/>
      <c r="W475" s="333"/>
      <c r="X475" s="334"/>
      <c r="Y475" s="334"/>
      <c r="Z475" s="219"/>
    </row>
    <row r="476" spans="1:26" ht="15" customHeight="1">
      <c r="A476" s="219"/>
      <c r="B476" s="219"/>
      <c r="C476" s="219"/>
      <c r="D476" s="219"/>
      <c r="E476" s="219"/>
      <c r="F476" s="219"/>
      <c r="G476" s="332"/>
      <c r="H476" s="305"/>
      <c r="I476" s="305"/>
      <c r="J476" s="307"/>
      <c r="K476" s="307"/>
      <c r="L476" s="307"/>
      <c r="M476" s="307"/>
      <c r="N476" s="305"/>
      <c r="O476" s="305"/>
      <c r="P476" s="305"/>
      <c r="Q476" s="305"/>
      <c r="R476" s="307"/>
      <c r="S476" s="305"/>
      <c r="T476" s="281"/>
      <c r="U476" s="333"/>
      <c r="V476" s="333"/>
      <c r="W476" s="333"/>
      <c r="X476" s="334"/>
      <c r="Y476" s="334"/>
      <c r="Z476" s="219"/>
    </row>
    <row r="477" spans="1:26" ht="15" customHeight="1">
      <c r="A477" s="219"/>
      <c r="B477" s="219"/>
      <c r="C477" s="219"/>
      <c r="D477" s="219"/>
      <c r="E477" s="219"/>
      <c r="F477" s="219"/>
      <c r="G477" s="332"/>
      <c r="H477" s="305"/>
      <c r="I477" s="305"/>
      <c r="J477" s="307"/>
      <c r="K477" s="307"/>
      <c r="L477" s="307"/>
      <c r="M477" s="307"/>
      <c r="N477" s="305"/>
      <c r="O477" s="305"/>
      <c r="P477" s="305"/>
      <c r="Q477" s="305"/>
      <c r="R477" s="307"/>
      <c r="S477" s="305"/>
      <c r="T477" s="281"/>
      <c r="U477" s="333"/>
      <c r="V477" s="333"/>
      <c r="W477" s="333"/>
      <c r="X477" s="334"/>
      <c r="Y477" s="334"/>
      <c r="Z477" s="219"/>
    </row>
    <row r="478" spans="1:26" ht="15" customHeight="1">
      <c r="A478" s="219"/>
      <c r="B478" s="219"/>
      <c r="C478" s="219"/>
      <c r="D478" s="219"/>
      <c r="E478" s="219"/>
      <c r="F478" s="219"/>
      <c r="G478" s="332"/>
      <c r="H478" s="305"/>
      <c r="I478" s="305"/>
      <c r="J478" s="307"/>
      <c r="K478" s="307"/>
      <c r="L478" s="307"/>
      <c r="M478" s="307"/>
      <c r="N478" s="305"/>
      <c r="O478" s="305"/>
      <c r="P478" s="305"/>
      <c r="Q478" s="305"/>
      <c r="R478" s="307"/>
      <c r="S478" s="305"/>
      <c r="T478" s="281"/>
      <c r="U478" s="333"/>
      <c r="V478" s="333"/>
      <c r="W478" s="333"/>
      <c r="X478" s="334"/>
      <c r="Y478" s="334"/>
      <c r="Z478" s="219"/>
    </row>
    <row r="479" spans="1:26" ht="15" customHeight="1">
      <c r="A479" s="219"/>
      <c r="B479" s="219"/>
      <c r="C479" s="219"/>
      <c r="D479" s="219"/>
      <c r="E479" s="219"/>
      <c r="F479" s="219"/>
      <c r="G479" s="332"/>
      <c r="H479" s="305"/>
      <c r="I479" s="305"/>
      <c r="J479" s="307"/>
      <c r="K479" s="307"/>
      <c r="L479" s="307"/>
      <c r="M479" s="307"/>
      <c r="N479" s="305"/>
      <c r="O479" s="305"/>
      <c r="P479" s="305"/>
      <c r="Q479" s="305"/>
      <c r="R479" s="307"/>
      <c r="S479" s="305"/>
      <c r="T479" s="281"/>
      <c r="U479" s="333"/>
      <c r="V479" s="333"/>
      <c r="W479" s="333"/>
      <c r="X479" s="334"/>
      <c r="Y479" s="334"/>
      <c r="Z479" s="219"/>
    </row>
    <row r="480" spans="1:26" ht="15" customHeight="1">
      <c r="A480" s="219"/>
      <c r="B480" s="219"/>
      <c r="C480" s="219"/>
      <c r="D480" s="219"/>
      <c r="E480" s="219"/>
      <c r="F480" s="219"/>
      <c r="G480" s="332"/>
      <c r="H480" s="305"/>
      <c r="I480" s="305"/>
      <c r="J480" s="307"/>
      <c r="K480" s="307"/>
      <c r="L480" s="307"/>
      <c r="M480" s="307"/>
      <c r="N480" s="305"/>
      <c r="O480" s="305"/>
      <c r="P480" s="305"/>
      <c r="Q480" s="305"/>
      <c r="R480" s="307"/>
      <c r="S480" s="305"/>
      <c r="T480" s="281"/>
      <c r="U480" s="333"/>
      <c r="V480" s="333"/>
      <c r="W480" s="333"/>
      <c r="X480" s="334"/>
      <c r="Y480" s="334"/>
      <c r="Z480" s="219"/>
    </row>
    <row r="481" spans="1:26" ht="15" customHeight="1">
      <c r="A481" s="219"/>
      <c r="B481" s="219"/>
      <c r="C481" s="219"/>
      <c r="D481" s="219"/>
      <c r="E481" s="219"/>
      <c r="F481" s="219"/>
      <c r="G481" s="332"/>
      <c r="H481" s="305"/>
      <c r="I481" s="305"/>
      <c r="J481" s="307"/>
      <c r="K481" s="307"/>
      <c r="L481" s="307"/>
      <c r="M481" s="307"/>
      <c r="N481" s="305"/>
      <c r="O481" s="305"/>
      <c r="P481" s="305"/>
      <c r="Q481" s="305"/>
      <c r="R481" s="307"/>
      <c r="S481" s="305"/>
      <c r="T481" s="281"/>
      <c r="U481" s="333"/>
      <c r="V481" s="333"/>
      <c r="W481" s="333"/>
      <c r="X481" s="334"/>
      <c r="Y481" s="334"/>
      <c r="Z481" s="219"/>
    </row>
    <row r="482" spans="1:26" ht="15" customHeight="1">
      <c r="A482" s="219"/>
      <c r="B482" s="219"/>
      <c r="C482" s="219"/>
      <c r="D482" s="219"/>
      <c r="E482" s="219"/>
      <c r="F482" s="219"/>
      <c r="G482" s="332"/>
      <c r="H482" s="305"/>
      <c r="I482" s="305"/>
      <c r="J482" s="307"/>
      <c r="K482" s="307"/>
      <c r="L482" s="307"/>
      <c r="M482" s="307"/>
      <c r="N482" s="305"/>
      <c r="O482" s="305"/>
      <c r="P482" s="305"/>
      <c r="Q482" s="305"/>
      <c r="R482" s="307"/>
      <c r="S482" s="305"/>
      <c r="T482" s="281"/>
      <c r="U482" s="333"/>
      <c r="V482" s="333"/>
      <c r="W482" s="333"/>
      <c r="X482" s="334"/>
      <c r="Y482" s="334"/>
      <c r="Z482" s="219"/>
    </row>
    <row r="483" spans="1:26" ht="15" customHeight="1">
      <c r="A483" s="219"/>
      <c r="B483" s="219"/>
      <c r="C483" s="219"/>
      <c r="D483" s="219"/>
      <c r="E483" s="219"/>
      <c r="F483" s="219"/>
      <c r="G483" s="332"/>
      <c r="H483" s="305"/>
      <c r="I483" s="305"/>
      <c r="J483" s="307"/>
      <c r="K483" s="307"/>
      <c r="L483" s="307"/>
      <c r="M483" s="307"/>
      <c r="N483" s="305"/>
      <c r="O483" s="305"/>
      <c r="P483" s="305"/>
      <c r="Q483" s="305"/>
      <c r="R483" s="307"/>
      <c r="S483" s="305"/>
      <c r="T483" s="281"/>
      <c r="U483" s="333"/>
      <c r="V483" s="333"/>
      <c r="W483" s="333"/>
      <c r="X483" s="334"/>
      <c r="Y483" s="334"/>
      <c r="Z483" s="219"/>
    </row>
    <row r="484" spans="1:26" ht="15" customHeight="1">
      <c r="A484" s="219"/>
      <c r="B484" s="219"/>
      <c r="C484" s="219"/>
      <c r="D484" s="219"/>
      <c r="E484" s="219"/>
      <c r="F484" s="219"/>
      <c r="G484" s="332"/>
      <c r="H484" s="305"/>
      <c r="I484" s="305"/>
      <c r="J484" s="307"/>
      <c r="K484" s="307"/>
      <c r="L484" s="307"/>
      <c r="M484" s="307"/>
      <c r="N484" s="305"/>
      <c r="O484" s="305"/>
      <c r="P484" s="305"/>
      <c r="Q484" s="305"/>
      <c r="R484" s="307"/>
      <c r="S484" s="305"/>
      <c r="T484" s="281"/>
      <c r="U484" s="333"/>
      <c r="V484" s="333"/>
      <c r="W484" s="333"/>
      <c r="X484" s="334"/>
      <c r="Y484" s="334"/>
      <c r="Z484" s="219"/>
    </row>
    <row r="485" spans="1:26" ht="15" customHeight="1">
      <c r="A485" s="219"/>
      <c r="B485" s="219"/>
      <c r="C485" s="219"/>
      <c r="D485" s="219"/>
      <c r="E485" s="219"/>
      <c r="F485" s="219"/>
      <c r="G485" s="332"/>
      <c r="H485" s="305"/>
      <c r="I485" s="305"/>
      <c r="J485" s="307"/>
      <c r="K485" s="307"/>
      <c r="L485" s="307"/>
      <c r="M485" s="307"/>
      <c r="N485" s="305"/>
      <c r="O485" s="305"/>
      <c r="P485" s="305"/>
      <c r="Q485" s="305"/>
      <c r="R485" s="307"/>
      <c r="S485" s="305"/>
      <c r="T485" s="281"/>
      <c r="U485" s="333"/>
      <c r="V485" s="333"/>
      <c r="W485" s="333"/>
      <c r="X485" s="334"/>
      <c r="Y485" s="334"/>
      <c r="Z485" s="219"/>
    </row>
    <row r="486" spans="1:26" ht="15" customHeight="1">
      <c r="A486" s="219"/>
      <c r="B486" s="219"/>
      <c r="C486" s="219"/>
      <c r="D486" s="219"/>
      <c r="E486" s="219"/>
      <c r="F486" s="219"/>
      <c r="G486" s="332"/>
      <c r="H486" s="305"/>
      <c r="I486" s="305"/>
      <c r="J486" s="307"/>
      <c r="K486" s="307"/>
      <c r="L486" s="307"/>
      <c r="M486" s="307"/>
      <c r="N486" s="305"/>
      <c r="O486" s="305"/>
      <c r="P486" s="305"/>
      <c r="Q486" s="305"/>
      <c r="R486" s="307"/>
      <c r="S486" s="305"/>
      <c r="T486" s="281"/>
      <c r="U486" s="333"/>
      <c r="V486" s="333"/>
      <c r="W486" s="333"/>
      <c r="X486" s="334"/>
      <c r="Y486" s="334"/>
      <c r="Z486" s="219"/>
    </row>
    <row r="487" spans="1:26" ht="15" customHeight="1">
      <c r="A487" s="219"/>
      <c r="B487" s="219"/>
      <c r="C487" s="219"/>
      <c r="D487" s="219"/>
      <c r="E487" s="219"/>
      <c r="F487" s="219"/>
      <c r="G487" s="332"/>
      <c r="H487" s="305"/>
      <c r="I487" s="305"/>
      <c r="J487" s="307"/>
      <c r="K487" s="307"/>
      <c r="L487" s="307"/>
      <c r="M487" s="307"/>
      <c r="N487" s="305"/>
      <c r="O487" s="305"/>
      <c r="P487" s="305"/>
      <c r="Q487" s="305"/>
      <c r="R487" s="307"/>
      <c r="S487" s="305"/>
      <c r="T487" s="281"/>
      <c r="U487" s="333"/>
      <c r="V487" s="333"/>
      <c r="W487" s="333"/>
      <c r="X487" s="334"/>
      <c r="Y487" s="334"/>
      <c r="Z487" s="219"/>
    </row>
    <row r="488" spans="1:26" ht="15" customHeight="1">
      <c r="A488" s="219"/>
      <c r="B488" s="219"/>
      <c r="C488" s="219"/>
      <c r="D488" s="219"/>
      <c r="E488" s="219"/>
      <c r="F488" s="219"/>
      <c r="G488" s="332"/>
      <c r="H488" s="305"/>
      <c r="I488" s="305"/>
      <c r="J488" s="307"/>
      <c r="K488" s="307"/>
      <c r="L488" s="307"/>
      <c r="M488" s="307"/>
      <c r="N488" s="305"/>
      <c r="O488" s="305"/>
      <c r="P488" s="305"/>
      <c r="Q488" s="305"/>
      <c r="R488" s="307"/>
      <c r="S488" s="305"/>
      <c r="T488" s="281"/>
      <c r="U488" s="333"/>
      <c r="V488" s="333"/>
      <c r="W488" s="333"/>
      <c r="X488" s="334"/>
      <c r="Y488" s="334"/>
      <c r="Z488" s="219"/>
    </row>
    <row r="489" spans="1:26" ht="15" customHeight="1">
      <c r="A489" s="219"/>
      <c r="B489" s="219"/>
      <c r="C489" s="219"/>
      <c r="D489" s="219"/>
      <c r="E489" s="219"/>
      <c r="F489" s="219"/>
      <c r="G489" s="332"/>
      <c r="H489" s="305"/>
      <c r="I489" s="305"/>
      <c r="J489" s="307"/>
      <c r="K489" s="307"/>
      <c r="L489" s="307"/>
      <c r="M489" s="307"/>
      <c r="N489" s="305"/>
      <c r="O489" s="305"/>
      <c r="P489" s="305"/>
      <c r="Q489" s="305"/>
      <c r="R489" s="307"/>
      <c r="S489" s="305"/>
      <c r="T489" s="281"/>
      <c r="U489" s="333"/>
      <c r="V489" s="333"/>
      <c r="W489" s="333"/>
      <c r="X489" s="334"/>
      <c r="Y489" s="334"/>
      <c r="Z489" s="219"/>
    </row>
    <row r="490" spans="1:26" ht="15" customHeight="1">
      <c r="A490" s="219"/>
      <c r="B490" s="219"/>
      <c r="C490" s="219"/>
      <c r="D490" s="219"/>
      <c r="E490" s="219"/>
      <c r="F490" s="219"/>
      <c r="G490" s="332"/>
      <c r="H490" s="305"/>
      <c r="I490" s="305"/>
      <c r="J490" s="307"/>
      <c r="K490" s="307"/>
      <c r="L490" s="307"/>
      <c r="M490" s="307"/>
      <c r="N490" s="305"/>
      <c r="O490" s="305"/>
      <c r="P490" s="305"/>
      <c r="Q490" s="305"/>
      <c r="R490" s="307"/>
      <c r="S490" s="305"/>
      <c r="T490" s="281"/>
      <c r="U490" s="333"/>
      <c r="V490" s="333"/>
      <c r="W490" s="333"/>
      <c r="X490" s="334"/>
      <c r="Y490" s="334"/>
      <c r="Z490" s="219"/>
    </row>
    <row r="491" spans="1:26" ht="15" customHeight="1">
      <c r="A491" s="219"/>
      <c r="B491" s="219"/>
      <c r="C491" s="219"/>
      <c r="D491" s="219"/>
      <c r="E491" s="219"/>
      <c r="F491" s="219"/>
      <c r="G491" s="332"/>
      <c r="H491" s="305"/>
      <c r="I491" s="305"/>
      <c r="J491" s="307"/>
      <c r="K491" s="307"/>
      <c r="L491" s="307"/>
      <c r="M491" s="307"/>
      <c r="N491" s="305"/>
      <c r="O491" s="305"/>
      <c r="P491" s="305"/>
      <c r="Q491" s="305"/>
      <c r="R491" s="307"/>
      <c r="S491" s="305"/>
      <c r="T491" s="281"/>
      <c r="U491" s="333"/>
      <c r="V491" s="333"/>
      <c r="W491" s="333"/>
      <c r="X491" s="334"/>
      <c r="Y491" s="334"/>
      <c r="Z491" s="219"/>
    </row>
    <row r="492" spans="1:26" ht="15" customHeight="1">
      <c r="A492" s="219"/>
      <c r="B492" s="219"/>
      <c r="C492" s="219"/>
      <c r="D492" s="219"/>
      <c r="E492" s="219"/>
      <c r="F492" s="219"/>
      <c r="G492" s="332"/>
      <c r="H492" s="305"/>
      <c r="I492" s="305"/>
      <c r="J492" s="307"/>
      <c r="K492" s="307"/>
      <c r="L492" s="307"/>
      <c r="M492" s="307"/>
      <c r="N492" s="305"/>
      <c r="O492" s="305"/>
      <c r="P492" s="305"/>
      <c r="Q492" s="305"/>
      <c r="R492" s="307"/>
      <c r="S492" s="305"/>
      <c r="T492" s="281"/>
      <c r="U492" s="333"/>
      <c r="V492" s="333"/>
      <c r="W492" s="333"/>
      <c r="X492" s="334"/>
      <c r="Y492" s="334"/>
      <c r="Z492" s="219"/>
    </row>
    <row r="493" spans="1:26" ht="15" customHeight="1">
      <c r="A493" s="219"/>
      <c r="B493" s="219"/>
      <c r="C493" s="219"/>
      <c r="D493" s="219"/>
      <c r="E493" s="219"/>
      <c r="F493" s="219"/>
      <c r="G493" s="332"/>
      <c r="H493" s="305"/>
      <c r="I493" s="305"/>
      <c r="J493" s="307"/>
      <c r="K493" s="307"/>
      <c r="L493" s="307"/>
      <c r="M493" s="307"/>
      <c r="N493" s="305"/>
      <c r="O493" s="305"/>
      <c r="P493" s="305"/>
      <c r="Q493" s="305"/>
      <c r="R493" s="307"/>
      <c r="S493" s="305"/>
      <c r="T493" s="281"/>
      <c r="U493" s="333"/>
      <c r="V493" s="333"/>
      <c r="W493" s="333"/>
      <c r="X493" s="334"/>
      <c r="Y493" s="334"/>
      <c r="Z493" s="219"/>
    </row>
    <row r="494" spans="1:26" ht="15" customHeight="1">
      <c r="A494" s="219"/>
      <c r="B494" s="219"/>
      <c r="C494" s="219"/>
      <c r="D494" s="219"/>
      <c r="E494" s="219"/>
      <c r="F494" s="219"/>
      <c r="G494" s="332"/>
      <c r="H494" s="305"/>
      <c r="I494" s="305"/>
      <c r="J494" s="307"/>
      <c r="K494" s="307"/>
      <c r="L494" s="307"/>
      <c r="M494" s="307"/>
      <c r="N494" s="305"/>
      <c r="O494" s="305"/>
      <c r="P494" s="305"/>
      <c r="Q494" s="305"/>
      <c r="R494" s="307"/>
      <c r="S494" s="305"/>
      <c r="T494" s="281"/>
      <c r="U494" s="333"/>
      <c r="V494" s="333"/>
      <c r="W494" s="333"/>
      <c r="X494" s="334"/>
      <c r="Y494" s="334"/>
      <c r="Z494" s="219"/>
    </row>
    <row r="495" spans="1:26" ht="15" customHeight="1">
      <c r="A495" s="219"/>
      <c r="B495" s="219"/>
      <c r="C495" s="219"/>
      <c r="D495" s="219"/>
      <c r="E495" s="219"/>
      <c r="F495" s="219"/>
      <c r="G495" s="332"/>
      <c r="H495" s="305"/>
      <c r="I495" s="305"/>
      <c r="J495" s="307"/>
      <c r="K495" s="307"/>
      <c r="L495" s="307"/>
      <c r="M495" s="307"/>
      <c r="N495" s="305"/>
      <c r="O495" s="305"/>
      <c r="P495" s="305"/>
      <c r="Q495" s="305"/>
      <c r="R495" s="307"/>
      <c r="S495" s="305"/>
      <c r="T495" s="281"/>
      <c r="U495" s="333"/>
      <c r="V495" s="333"/>
      <c r="W495" s="333"/>
      <c r="X495" s="334"/>
      <c r="Y495" s="334"/>
      <c r="Z495" s="219"/>
    </row>
    <row r="496" spans="1:26" ht="15" customHeight="1">
      <c r="A496" s="219"/>
      <c r="B496" s="219"/>
      <c r="C496" s="219"/>
      <c r="D496" s="219"/>
      <c r="E496" s="219"/>
      <c r="F496" s="219"/>
      <c r="G496" s="332"/>
      <c r="H496" s="305"/>
      <c r="I496" s="305"/>
      <c r="J496" s="307"/>
      <c r="K496" s="307"/>
      <c r="L496" s="307"/>
      <c r="M496" s="307"/>
      <c r="N496" s="305"/>
      <c r="O496" s="305"/>
      <c r="P496" s="305"/>
      <c r="Q496" s="305"/>
      <c r="R496" s="307"/>
      <c r="S496" s="305"/>
      <c r="T496" s="281"/>
      <c r="U496" s="333"/>
      <c r="V496" s="333"/>
      <c r="W496" s="333"/>
      <c r="X496" s="334"/>
      <c r="Y496" s="334"/>
      <c r="Z496" s="219"/>
    </row>
    <row r="497" spans="1:26" ht="15" customHeight="1">
      <c r="A497" s="219"/>
      <c r="B497" s="219"/>
      <c r="C497" s="219"/>
      <c r="D497" s="219"/>
      <c r="E497" s="219"/>
      <c r="F497" s="219"/>
      <c r="G497" s="332"/>
      <c r="H497" s="305"/>
      <c r="I497" s="305"/>
      <c r="J497" s="307"/>
      <c r="K497" s="307"/>
      <c r="L497" s="307"/>
      <c r="M497" s="307"/>
      <c r="N497" s="305"/>
      <c r="O497" s="305"/>
      <c r="P497" s="305"/>
      <c r="Q497" s="305"/>
      <c r="R497" s="307"/>
      <c r="S497" s="305"/>
      <c r="T497" s="281"/>
      <c r="U497" s="333"/>
      <c r="V497" s="333"/>
      <c r="W497" s="333"/>
      <c r="X497" s="334"/>
      <c r="Y497" s="334"/>
      <c r="Z497" s="219"/>
    </row>
    <row r="498" spans="1:26" ht="15" customHeight="1">
      <c r="A498" s="219"/>
      <c r="B498" s="219"/>
      <c r="C498" s="219"/>
      <c r="D498" s="219"/>
      <c r="E498" s="219"/>
      <c r="F498" s="219"/>
      <c r="G498" s="332"/>
      <c r="H498" s="305"/>
      <c r="I498" s="305"/>
      <c r="J498" s="307"/>
      <c r="K498" s="307"/>
      <c r="L498" s="307"/>
      <c r="M498" s="307"/>
      <c r="N498" s="305"/>
      <c r="O498" s="305"/>
      <c r="P498" s="305"/>
      <c r="Q498" s="305"/>
      <c r="R498" s="307"/>
      <c r="S498" s="305"/>
      <c r="T498" s="281"/>
      <c r="U498" s="333"/>
      <c r="V498" s="333"/>
      <c r="W498" s="333"/>
      <c r="X498" s="334"/>
      <c r="Y498" s="334"/>
      <c r="Z498" s="219"/>
    </row>
    <row r="499" spans="1:26" ht="15" customHeight="1">
      <c r="A499" s="219"/>
      <c r="B499" s="219"/>
      <c r="C499" s="219"/>
      <c r="D499" s="219"/>
      <c r="E499" s="219"/>
      <c r="F499" s="219"/>
      <c r="G499" s="332"/>
      <c r="H499" s="305"/>
      <c r="I499" s="305"/>
      <c r="J499" s="307"/>
      <c r="K499" s="307"/>
      <c r="L499" s="307"/>
      <c r="M499" s="307"/>
      <c r="N499" s="305"/>
      <c r="O499" s="305"/>
      <c r="P499" s="305"/>
      <c r="Q499" s="305"/>
      <c r="R499" s="307"/>
      <c r="S499" s="305"/>
      <c r="T499" s="281"/>
      <c r="U499" s="333"/>
      <c r="V499" s="333"/>
      <c r="W499" s="333"/>
      <c r="X499" s="334"/>
      <c r="Y499" s="334"/>
      <c r="Z499" s="219"/>
    </row>
    <row r="500" spans="1:26" ht="15" customHeight="1">
      <c r="A500" s="219"/>
      <c r="B500" s="219"/>
      <c r="C500" s="219"/>
      <c r="D500" s="219"/>
      <c r="E500" s="219"/>
      <c r="F500" s="219"/>
      <c r="G500" s="332"/>
      <c r="H500" s="305"/>
      <c r="I500" s="305"/>
      <c r="J500" s="307"/>
      <c r="K500" s="307"/>
      <c r="L500" s="307"/>
      <c r="M500" s="307"/>
      <c r="N500" s="305"/>
      <c r="O500" s="305"/>
      <c r="P500" s="305"/>
      <c r="Q500" s="305"/>
      <c r="R500" s="307"/>
      <c r="S500" s="305"/>
      <c r="T500" s="281"/>
      <c r="U500" s="333"/>
      <c r="V500" s="333"/>
      <c r="W500" s="333"/>
      <c r="X500" s="334"/>
      <c r="Y500" s="334"/>
      <c r="Z500" s="219"/>
    </row>
    <row r="501" spans="1:26" ht="15" customHeight="1">
      <c r="A501" s="219"/>
      <c r="B501" s="219"/>
      <c r="C501" s="219"/>
      <c r="D501" s="219"/>
      <c r="E501" s="219"/>
      <c r="F501" s="219"/>
      <c r="G501" s="332"/>
      <c r="H501" s="305"/>
      <c r="I501" s="305"/>
      <c r="J501" s="307"/>
      <c r="K501" s="307"/>
      <c r="L501" s="307"/>
      <c r="M501" s="307"/>
      <c r="N501" s="305"/>
      <c r="O501" s="305"/>
      <c r="P501" s="305"/>
      <c r="Q501" s="305"/>
      <c r="R501" s="307"/>
      <c r="S501" s="305"/>
      <c r="T501" s="281"/>
      <c r="U501" s="333"/>
      <c r="V501" s="333"/>
      <c r="W501" s="333"/>
      <c r="X501" s="334"/>
      <c r="Y501" s="334"/>
      <c r="Z501" s="219"/>
    </row>
    <row r="502" spans="1:26" ht="15" customHeight="1">
      <c r="A502" s="219"/>
      <c r="B502" s="219"/>
      <c r="C502" s="219"/>
      <c r="D502" s="219"/>
      <c r="E502" s="219"/>
      <c r="F502" s="219"/>
      <c r="G502" s="332"/>
      <c r="H502" s="305"/>
      <c r="I502" s="305"/>
      <c r="J502" s="307"/>
      <c r="K502" s="307"/>
      <c r="L502" s="307"/>
      <c r="M502" s="307"/>
      <c r="N502" s="305"/>
      <c r="O502" s="305"/>
      <c r="P502" s="305"/>
      <c r="Q502" s="305"/>
      <c r="R502" s="307"/>
      <c r="S502" s="305"/>
      <c r="T502" s="281"/>
      <c r="U502" s="333"/>
      <c r="V502" s="333"/>
      <c r="W502" s="333"/>
      <c r="X502" s="334"/>
      <c r="Y502" s="334"/>
      <c r="Z502" s="219"/>
    </row>
    <row r="503" spans="1:26" ht="15" customHeight="1">
      <c r="A503" s="219"/>
      <c r="B503" s="219"/>
      <c r="C503" s="219"/>
      <c r="D503" s="219"/>
      <c r="E503" s="219"/>
      <c r="F503" s="219"/>
      <c r="G503" s="332"/>
      <c r="H503" s="305"/>
      <c r="I503" s="305"/>
      <c r="J503" s="307"/>
      <c r="K503" s="307"/>
      <c r="L503" s="307"/>
      <c r="M503" s="307"/>
      <c r="N503" s="305"/>
      <c r="O503" s="305"/>
      <c r="P503" s="305"/>
      <c r="Q503" s="305"/>
      <c r="R503" s="307"/>
      <c r="S503" s="305"/>
      <c r="T503" s="281"/>
      <c r="U503" s="333"/>
      <c r="V503" s="333"/>
      <c r="W503" s="333"/>
      <c r="X503" s="334"/>
      <c r="Y503" s="334"/>
      <c r="Z503" s="219"/>
    </row>
    <row r="504" spans="1:26" ht="15" customHeight="1">
      <c r="A504" s="219"/>
      <c r="B504" s="219"/>
      <c r="C504" s="219"/>
      <c r="D504" s="219"/>
      <c r="E504" s="219"/>
      <c r="F504" s="219"/>
      <c r="G504" s="332"/>
      <c r="H504" s="305"/>
      <c r="I504" s="305"/>
      <c r="J504" s="307"/>
      <c r="K504" s="307"/>
      <c r="L504" s="307"/>
      <c r="M504" s="307"/>
      <c r="N504" s="305"/>
      <c r="O504" s="305"/>
      <c r="P504" s="305"/>
      <c r="Q504" s="305"/>
      <c r="R504" s="307"/>
      <c r="S504" s="305"/>
      <c r="T504" s="281"/>
      <c r="U504" s="333"/>
      <c r="V504" s="333"/>
      <c r="W504" s="333"/>
      <c r="X504" s="334"/>
      <c r="Y504" s="334"/>
      <c r="Z504" s="219"/>
    </row>
    <row r="505" spans="1:26" ht="15" customHeight="1">
      <c r="A505" s="219"/>
      <c r="B505" s="219"/>
      <c r="C505" s="219"/>
      <c r="D505" s="219"/>
      <c r="E505" s="219"/>
      <c r="F505" s="219"/>
      <c r="G505" s="332"/>
      <c r="H505" s="305"/>
      <c r="I505" s="305"/>
      <c r="J505" s="307"/>
      <c r="K505" s="307"/>
      <c r="L505" s="307"/>
      <c r="M505" s="307"/>
      <c r="N505" s="305"/>
      <c r="O505" s="305"/>
      <c r="P505" s="305"/>
      <c r="Q505" s="305"/>
      <c r="R505" s="307"/>
      <c r="S505" s="305"/>
      <c r="T505" s="281"/>
      <c r="U505" s="333"/>
      <c r="V505" s="333"/>
      <c r="W505" s="333"/>
      <c r="X505" s="334"/>
      <c r="Y505" s="334"/>
      <c r="Z505" s="219"/>
    </row>
    <row r="506" spans="1:26" ht="15" customHeight="1">
      <c r="A506" s="219"/>
      <c r="B506" s="219"/>
      <c r="C506" s="219"/>
      <c r="D506" s="219"/>
      <c r="E506" s="219"/>
      <c r="F506" s="219"/>
      <c r="G506" s="332"/>
      <c r="H506" s="305"/>
      <c r="I506" s="305"/>
      <c r="J506" s="307"/>
      <c r="K506" s="307"/>
      <c r="L506" s="307"/>
      <c r="M506" s="307"/>
      <c r="N506" s="305"/>
      <c r="O506" s="305"/>
      <c r="P506" s="305"/>
      <c r="Q506" s="305"/>
      <c r="R506" s="307"/>
      <c r="S506" s="305"/>
      <c r="T506" s="281"/>
      <c r="U506" s="333"/>
      <c r="V506" s="333"/>
      <c r="W506" s="333"/>
      <c r="X506" s="334"/>
      <c r="Y506" s="334"/>
      <c r="Z506" s="219"/>
    </row>
    <row r="507" spans="1:26" ht="15" customHeight="1">
      <c r="A507" s="219"/>
      <c r="B507" s="219"/>
      <c r="C507" s="219"/>
      <c r="D507" s="219"/>
      <c r="E507" s="219"/>
      <c r="F507" s="219"/>
      <c r="G507" s="332"/>
      <c r="H507" s="305"/>
      <c r="I507" s="305"/>
      <c r="J507" s="307"/>
      <c r="K507" s="307"/>
      <c r="L507" s="307"/>
      <c r="M507" s="307"/>
      <c r="N507" s="305"/>
      <c r="O507" s="305"/>
      <c r="P507" s="305"/>
      <c r="Q507" s="305"/>
      <c r="R507" s="307"/>
      <c r="S507" s="305"/>
      <c r="T507" s="281"/>
      <c r="U507" s="333"/>
      <c r="V507" s="333"/>
      <c r="W507" s="333"/>
      <c r="X507" s="334"/>
      <c r="Y507" s="334"/>
      <c r="Z507" s="219"/>
    </row>
    <row r="508" spans="1:26" ht="15" customHeight="1">
      <c r="A508" s="219"/>
      <c r="B508" s="219"/>
      <c r="C508" s="219"/>
      <c r="D508" s="219"/>
      <c r="E508" s="219"/>
      <c r="F508" s="219"/>
      <c r="G508" s="332"/>
      <c r="H508" s="305"/>
      <c r="I508" s="305"/>
      <c r="J508" s="307"/>
      <c r="K508" s="307"/>
      <c r="L508" s="307"/>
      <c r="M508" s="307"/>
      <c r="N508" s="305"/>
      <c r="O508" s="305"/>
      <c r="P508" s="305"/>
      <c r="Q508" s="305"/>
      <c r="R508" s="307"/>
      <c r="S508" s="305"/>
      <c r="T508" s="281"/>
      <c r="U508" s="333"/>
      <c r="V508" s="333"/>
      <c r="W508" s="333"/>
      <c r="X508" s="334"/>
      <c r="Y508" s="334"/>
      <c r="Z508" s="219"/>
    </row>
    <row r="509" spans="1:26" ht="15" customHeight="1">
      <c r="A509" s="219"/>
      <c r="B509" s="219"/>
      <c r="C509" s="219"/>
      <c r="D509" s="219"/>
      <c r="E509" s="219"/>
      <c r="F509" s="219"/>
      <c r="G509" s="332"/>
      <c r="H509" s="305"/>
      <c r="I509" s="305"/>
      <c r="J509" s="307"/>
      <c r="K509" s="307"/>
      <c r="L509" s="307"/>
      <c r="M509" s="307"/>
      <c r="N509" s="305"/>
      <c r="O509" s="305"/>
      <c r="P509" s="305"/>
      <c r="Q509" s="305"/>
      <c r="R509" s="307"/>
      <c r="S509" s="305"/>
      <c r="T509" s="281"/>
      <c r="U509" s="333"/>
      <c r="V509" s="333"/>
      <c r="W509" s="333"/>
      <c r="X509" s="334"/>
      <c r="Y509" s="334"/>
      <c r="Z509" s="219"/>
    </row>
    <row r="510" spans="1:26" ht="15" customHeight="1">
      <c r="A510" s="219"/>
      <c r="B510" s="219"/>
      <c r="C510" s="219"/>
      <c r="D510" s="219"/>
      <c r="E510" s="219"/>
      <c r="F510" s="219"/>
      <c r="G510" s="332"/>
      <c r="H510" s="305"/>
      <c r="I510" s="305"/>
      <c r="J510" s="307"/>
      <c r="K510" s="307"/>
      <c r="L510" s="307"/>
      <c r="M510" s="307"/>
      <c r="N510" s="305"/>
      <c r="O510" s="305"/>
      <c r="P510" s="305"/>
      <c r="Q510" s="305"/>
      <c r="R510" s="307"/>
      <c r="S510" s="305"/>
      <c r="T510" s="281"/>
      <c r="U510" s="333"/>
      <c r="V510" s="333"/>
      <c r="W510" s="333"/>
      <c r="X510" s="334"/>
      <c r="Y510" s="334"/>
      <c r="Z510" s="219"/>
    </row>
    <row r="511" spans="1:26" ht="15" customHeight="1">
      <c r="A511" s="219"/>
      <c r="B511" s="219"/>
      <c r="C511" s="219"/>
      <c r="D511" s="219"/>
      <c r="E511" s="219"/>
      <c r="F511" s="219"/>
      <c r="G511" s="332"/>
      <c r="H511" s="305"/>
      <c r="I511" s="305"/>
      <c r="J511" s="307"/>
      <c r="K511" s="307"/>
      <c r="L511" s="307"/>
      <c r="M511" s="307"/>
      <c r="N511" s="305"/>
      <c r="O511" s="305"/>
      <c r="P511" s="305"/>
      <c r="Q511" s="305"/>
      <c r="R511" s="307"/>
      <c r="S511" s="305"/>
      <c r="T511" s="281"/>
      <c r="U511" s="333"/>
      <c r="V511" s="333"/>
      <c r="W511" s="333"/>
      <c r="X511" s="334"/>
      <c r="Y511" s="334"/>
      <c r="Z511" s="219"/>
    </row>
    <row r="512" spans="1:26" ht="15" customHeight="1">
      <c r="A512" s="219"/>
      <c r="B512" s="219"/>
      <c r="C512" s="219"/>
      <c r="D512" s="219"/>
      <c r="E512" s="219"/>
      <c r="F512" s="219"/>
      <c r="G512" s="332"/>
      <c r="H512" s="305"/>
      <c r="I512" s="305"/>
      <c r="J512" s="307"/>
      <c r="K512" s="307"/>
      <c r="L512" s="307"/>
      <c r="M512" s="307"/>
      <c r="N512" s="305"/>
      <c r="O512" s="305"/>
      <c r="P512" s="305"/>
      <c r="Q512" s="305"/>
      <c r="R512" s="307"/>
      <c r="S512" s="305"/>
      <c r="T512" s="281"/>
      <c r="U512" s="333"/>
      <c r="V512" s="333"/>
      <c r="W512" s="333"/>
      <c r="X512" s="334"/>
      <c r="Y512" s="334"/>
      <c r="Z512" s="219"/>
    </row>
    <row r="513" spans="1:26" ht="15" customHeight="1">
      <c r="A513" s="219"/>
      <c r="B513" s="219"/>
      <c r="C513" s="219"/>
      <c r="D513" s="219"/>
      <c r="E513" s="219"/>
      <c r="F513" s="219"/>
      <c r="G513" s="332"/>
      <c r="H513" s="305"/>
      <c r="I513" s="305"/>
      <c r="J513" s="307"/>
      <c r="K513" s="307"/>
      <c r="L513" s="307"/>
      <c r="M513" s="307"/>
      <c r="N513" s="305"/>
      <c r="O513" s="305"/>
      <c r="P513" s="305"/>
      <c r="Q513" s="305"/>
      <c r="R513" s="307"/>
      <c r="S513" s="305"/>
      <c r="T513" s="281"/>
      <c r="U513" s="333"/>
      <c r="V513" s="333"/>
      <c r="W513" s="333"/>
      <c r="X513" s="334"/>
      <c r="Y513" s="334"/>
      <c r="Z513" s="219"/>
    </row>
    <row r="514" spans="1:26" ht="15" customHeight="1">
      <c r="A514" s="219"/>
      <c r="B514" s="219"/>
      <c r="C514" s="219"/>
      <c r="D514" s="219"/>
      <c r="E514" s="219"/>
      <c r="F514" s="219"/>
      <c r="G514" s="332"/>
      <c r="H514" s="305"/>
      <c r="I514" s="305"/>
      <c r="J514" s="307"/>
      <c r="K514" s="307"/>
      <c r="L514" s="307"/>
      <c r="M514" s="307"/>
      <c r="N514" s="305"/>
      <c r="O514" s="305"/>
      <c r="P514" s="305"/>
      <c r="Q514" s="305"/>
      <c r="R514" s="307"/>
      <c r="S514" s="305"/>
      <c r="T514" s="281"/>
      <c r="U514" s="333"/>
      <c r="V514" s="333"/>
      <c r="W514" s="333"/>
      <c r="X514" s="334"/>
      <c r="Y514" s="334"/>
      <c r="Z514" s="219"/>
    </row>
    <row r="515" spans="1:26" ht="15" customHeight="1">
      <c r="A515" s="219"/>
      <c r="B515" s="219"/>
      <c r="C515" s="219"/>
      <c r="D515" s="219"/>
      <c r="E515" s="219"/>
      <c r="F515" s="219"/>
      <c r="G515" s="332"/>
      <c r="H515" s="305"/>
      <c r="I515" s="305"/>
      <c r="J515" s="307"/>
      <c r="K515" s="307"/>
      <c r="L515" s="307"/>
      <c r="M515" s="307"/>
      <c r="N515" s="305"/>
      <c r="O515" s="305"/>
      <c r="P515" s="305"/>
      <c r="Q515" s="305"/>
      <c r="R515" s="307"/>
      <c r="S515" s="305"/>
      <c r="T515" s="281"/>
      <c r="U515" s="333"/>
      <c r="V515" s="333"/>
      <c r="W515" s="333"/>
      <c r="X515" s="334"/>
      <c r="Y515" s="334"/>
      <c r="Z515" s="219"/>
    </row>
    <row r="516" spans="1:26" ht="15" customHeight="1">
      <c r="A516" s="219"/>
      <c r="B516" s="219"/>
      <c r="C516" s="219"/>
      <c r="D516" s="219"/>
      <c r="E516" s="219"/>
      <c r="F516" s="219"/>
      <c r="G516" s="332"/>
      <c r="H516" s="305"/>
      <c r="I516" s="305"/>
      <c r="J516" s="307"/>
      <c r="K516" s="307"/>
      <c r="L516" s="307"/>
      <c r="M516" s="307"/>
      <c r="N516" s="305"/>
      <c r="O516" s="305"/>
      <c r="P516" s="305"/>
      <c r="Q516" s="305"/>
      <c r="R516" s="307"/>
      <c r="S516" s="305"/>
      <c r="T516" s="281"/>
      <c r="U516" s="333"/>
      <c r="V516" s="333"/>
      <c r="W516" s="333"/>
      <c r="X516" s="334"/>
      <c r="Y516" s="334"/>
      <c r="Z516" s="219"/>
    </row>
    <row r="517" spans="1:26" ht="15" customHeight="1">
      <c r="A517" s="219"/>
      <c r="B517" s="219"/>
      <c r="C517" s="219"/>
      <c r="D517" s="219"/>
      <c r="E517" s="219"/>
      <c r="F517" s="219"/>
      <c r="G517" s="332"/>
      <c r="H517" s="305"/>
      <c r="I517" s="305"/>
      <c r="J517" s="307"/>
      <c r="K517" s="307"/>
      <c r="L517" s="307"/>
      <c r="M517" s="307"/>
      <c r="N517" s="305"/>
      <c r="O517" s="305"/>
      <c r="P517" s="305"/>
      <c r="Q517" s="305"/>
      <c r="R517" s="307"/>
      <c r="S517" s="305"/>
      <c r="T517" s="281"/>
      <c r="U517" s="333"/>
      <c r="V517" s="333"/>
      <c r="W517" s="333"/>
      <c r="X517" s="334"/>
      <c r="Y517" s="334"/>
      <c r="Z517" s="219"/>
    </row>
    <row r="518" spans="1:26" ht="15" customHeight="1">
      <c r="A518" s="219"/>
      <c r="B518" s="219"/>
      <c r="C518" s="219"/>
      <c r="D518" s="219"/>
      <c r="E518" s="219"/>
      <c r="F518" s="219"/>
      <c r="G518" s="332"/>
      <c r="H518" s="305"/>
      <c r="I518" s="305"/>
      <c r="J518" s="307"/>
      <c r="K518" s="307"/>
      <c r="L518" s="307"/>
      <c r="M518" s="307"/>
      <c r="N518" s="305"/>
      <c r="O518" s="305"/>
      <c r="P518" s="305"/>
      <c r="Q518" s="305"/>
      <c r="R518" s="307"/>
      <c r="S518" s="305"/>
      <c r="T518" s="281"/>
      <c r="U518" s="333"/>
      <c r="V518" s="333"/>
      <c r="W518" s="333"/>
      <c r="X518" s="334"/>
      <c r="Y518" s="334"/>
      <c r="Z518" s="219"/>
    </row>
    <row r="519" spans="1:26" ht="15" customHeight="1">
      <c r="A519" s="219"/>
      <c r="B519" s="219"/>
      <c r="C519" s="219"/>
      <c r="D519" s="219"/>
      <c r="E519" s="219"/>
      <c r="F519" s="219"/>
      <c r="G519" s="332"/>
      <c r="H519" s="305"/>
      <c r="I519" s="305"/>
      <c r="J519" s="307"/>
      <c r="K519" s="307"/>
      <c r="L519" s="307"/>
      <c r="M519" s="307"/>
      <c r="N519" s="305"/>
      <c r="O519" s="305"/>
      <c r="P519" s="305"/>
      <c r="Q519" s="305"/>
      <c r="R519" s="307"/>
      <c r="S519" s="305"/>
      <c r="T519" s="281"/>
      <c r="U519" s="333"/>
      <c r="V519" s="333"/>
      <c r="W519" s="333"/>
      <c r="X519" s="334"/>
      <c r="Y519" s="334"/>
      <c r="Z519" s="219"/>
    </row>
    <row r="520" spans="1:26" ht="15" customHeight="1">
      <c r="A520" s="219"/>
      <c r="B520" s="219"/>
      <c r="C520" s="219"/>
      <c r="D520" s="219"/>
      <c r="E520" s="219"/>
      <c r="F520" s="219"/>
      <c r="G520" s="332"/>
      <c r="H520" s="305"/>
      <c r="I520" s="305"/>
      <c r="J520" s="307"/>
      <c r="K520" s="307"/>
      <c r="L520" s="307"/>
      <c r="M520" s="307"/>
      <c r="N520" s="305"/>
      <c r="O520" s="305"/>
      <c r="P520" s="305"/>
      <c r="Q520" s="305"/>
      <c r="R520" s="307"/>
      <c r="S520" s="305"/>
      <c r="T520" s="281"/>
      <c r="U520" s="333"/>
      <c r="V520" s="333"/>
      <c r="W520" s="333"/>
      <c r="X520" s="334"/>
      <c r="Y520" s="334"/>
      <c r="Z520" s="219"/>
    </row>
    <row r="521" spans="1:26" ht="15" customHeight="1">
      <c r="A521" s="219"/>
      <c r="B521" s="219"/>
      <c r="C521" s="219"/>
      <c r="D521" s="219"/>
      <c r="E521" s="219"/>
      <c r="F521" s="219"/>
      <c r="G521" s="332"/>
      <c r="H521" s="305"/>
      <c r="I521" s="305"/>
      <c r="J521" s="307"/>
      <c r="K521" s="307"/>
      <c r="L521" s="307"/>
      <c r="M521" s="307"/>
      <c r="N521" s="305"/>
      <c r="O521" s="305"/>
      <c r="P521" s="305"/>
      <c r="Q521" s="305"/>
      <c r="R521" s="307"/>
      <c r="S521" s="305"/>
      <c r="T521" s="281"/>
      <c r="U521" s="333"/>
      <c r="V521" s="333"/>
      <c r="W521" s="333"/>
      <c r="X521" s="334"/>
      <c r="Y521" s="334"/>
      <c r="Z521" s="219"/>
    </row>
    <row r="522" spans="1:26" ht="15" customHeight="1">
      <c r="A522" s="219"/>
      <c r="B522" s="219"/>
      <c r="C522" s="219"/>
      <c r="D522" s="219"/>
      <c r="E522" s="219"/>
      <c r="F522" s="219"/>
      <c r="G522" s="332"/>
      <c r="H522" s="305"/>
      <c r="I522" s="305"/>
      <c r="J522" s="307"/>
      <c r="K522" s="307"/>
      <c r="L522" s="307"/>
      <c r="M522" s="307"/>
      <c r="N522" s="305"/>
      <c r="O522" s="305"/>
      <c r="P522" s="305"/>
      <c r="Q522" s="305"/>
      <c r="R522" s="307"/>
      <c r="S522" s="305"/>
      <c r="T522" s="281"/>
      <c r="U522" s="333"/>
      <c r="V522" s="333"/>
      <c r="W522" s="333"/>
      <c r="X522" s="334"/>
      <c r="Y522" s="334"/>
      <c r="Z522" s="219"/>
    </row>
    <row r="523" spans="1:26" ht="15" customHeight="1">
      <c r="A523" s="219"/>
      <c r="B523" s="219"/>
      <c r="C523" s="219"/>
      <c r="D523" s="219"/>
      <c r="E523" s="219"/>
      <c r="F523" s="219"/>
      <c r="G523" s="332"/>
      <c r="H523" s="305"/>
      <c r="I523" s="305"/>
      <c r="J523" s="307"/>
      <c r="K523" s="307"/>
      <c r="L523" s="307"/>
      <c r="M523" s="307"/>
      <c r="N523" s="305"/>
      <c r="O523" s="305"/>
      <c r="P523" s="305"/>
      <c r="Q523" s="305"/>
      <c r="R523" s="307"/>
      <c r="S523" s="305"/>
      <c r="T523" s="281"/>
      <c r="U523" s="333"/>
      <c r="V523" s="333"/>
      <c r="W523" s="333"/>
      <c r="X523" s="334"/>
      <c r="Y523" s="334"/>
      <c r="Z523" s="219"/>
    </row>
    <row r="524" spans="1:26" ht="15" customHeight="1">
      <c r="A524" s="219"/>
      <c r="B524" s="219"/>
      <c r="C524" s="219"/>
      <c r="D524" s="219"/>
      <c r="E524" s="219"/>
      <c r="F524" s="219"/>
      <c r="G524" s="332"/>
      <c r="H524" s="305"/>
      <c r="I524" s="305"/>
      <c r="J524" s="307"/>
      <c r="K524" s="307"/>
      <c r="L524" s="307"/>
      <c r="M524" s="307"/>
      <c r="N524" s="305"/>
      <c r="O524" s="305"/>
      <c r="P524" s="305"/>
      <c r="Q524" s="305"/>
      <c r="R524" s="307"/>
      <c r="S524" s="305"/>
      <c r="T524" s="281"/>
      <c r="U524" s="333"/>
      <c r="V524" s="333"/>
      <c r="W524" s="333"/>
      <c r="X524" s="334"/>
      <c r="Y524" s="334"/>
      <c r="Z524" s="219"/>
    </row>
    <row r="525" spans="1:26" ht="15" customHeight="1">
      <c r="A525" s="219"/>
      <c r="B525" s="219"/>
      <c r="C525" s="219"/>
      <c r="D525" s="219"/>
      <c r="E525" s="219"/>
      <c r="F525" s="219"/>
      <c r="G525" s="332"/>
      <c r="H525" s="305"/>
      <c r="I525" s="305"/>
      <c r="J525" s="307"/>
      <c r="K525" s="307"/>
      <c r="L525" s="307"/>
      <c r="M525" s="307"/>
      <c r="N525" s="305"/>
      <c r="O525" s="305"/>
      <c r="P525" s="305"/>
      <c r="Q525" s="305"/>
      <c r="R525" s="307"/>
      <c r="S525" s="305"/>
      <c r="T525" s="281"/>
      <c r="U525" s="333"/>
      <c r="V525" s="333"/>
      <c r="W525" s="333"/>
      <c r="X525" s="334"/>
      <c r="Y525" s="334"/>
      <c r="Z525" s="219"/>
    </row>
    <row r="526" spans="1:26" ht="15" customHeight="1">
      <c r="A526" s="219"/>
      <c r="B526" s="219"/>
      <c r="C526" s="219"/>
      <c r="D526" s="219"/>
      <c r="E526" s="219"/>
      <c r="F526" s="219"/>
      <c r="G526" s="332"/>
      <c r="H526" s="305"/>
      <c r="I526" s="305"/>
      <c r="J526" s="307"/>
      <c r="K526" s="307"/>
      <c r="L526" s="307"/>
      <c r="M526" s="307"/>
      <c r="N526" s="305"/>
      <c r="O526" s="305"/>
      <c r="P526" s="305"/>
      <c r="Q526" s="305"/>
      <c r="R526" s="307"/>
      <c r="S526" s="305"/>
      <c r="T526" s="281"/>
      <c r="U526" s="333"/>
      <c r="V526" s="333"/>
      <c r="W526" s="333"/>
      <c r="X526" s="334"/>
      <c r="Y526" s="334"/>
      <c r="Z526" s="219"/>
    </row>
    <row r="527" spans="1:26" ht="15" customHeight="1">
      <c r="A527" s="219"/>
      <c r="B527" s="219"/>
      <c r="C527" s="219"/>
      <c r="D527" s="219"/>
      <c r="E527" s="219"/>
      <c r="F527" s="219"/>
      <c r="G527" s="332"/>
      <c r="H527" s="305"/>
      <c r="I527" s="305"/>
      <c r="J527" s="307"/>
      <c r="K527" s="307"/>
      <c r="L527" s="307"/>
      <c r="M527" s="307"/>
      <c r="N527" s="305"/>
      <c r="O527" s="305"/>
      <c r="P527" s="305"/>
      <c r="Q527" s="305"/>
      <c r="R527" s="307"/>
      <c r="S527" s="305"/>
      <c r="T527" s="281"/>
      <c r="U527" s="333"/>
      <c r="V527" s="333"/>
      <c r="W527" s="333"/>
      <c r="X527" s="334"/>
      <c r="Y527" s="334"/>
      <c r="Z527" s="219"/>
    </row>
    <row r="528" spans="1:26" ht="15" customHeight="1">
      <c r="A528" s="219"/>
      <c r="B528" s="219"/>
      <c r="C528" s="219"/>
      <c r="D528" s="219"/>
      <c r="E528" s="219"/>
      <c r="F528" s="219"/>
      <c r="G528" s="332"/>
      <c r="H528" s="305"/>
      <c r="I528" s="305"/>
      <c r="J528" s="307"/>
      <c r="K528" s="307"/>
      <c r="L528" s="307"/>
      <c r="M528" s="307"/>
      <c r="N528" s="305"/>
      <c r="O528" s="305"/>
      <c r="P528" s="305"/>
      <c r="Q528" s="305"/>
      <c r="R528" s="307"/>
      <c r="S528" s="305"/>
      <c r="T528" s="281"/>
      <c r="U528" s="333"/>
      <c r="V528" s="333"/>
      <c r="W528" s="333"/>
      <c r="X528" s="334"/>
      <c r="Y528" s="334"/>
      <c r="Z528" s="219"/>
    </row>
    <row r="529" spans="1:26" ht="15" customHeight="1">
      <c r="A529" s="219"/>
      <c r="B529" s="219"/>
      <c r="C529" s="219"/>
      <c r="D529" s="219"/>
      <c r="E529" s="219"/>
      <c r="F529" s="219"/>
      <c r="G529" s="332"/>
      <c r="H529" s="305"/>
      <c r="I529" s="305"/>
      <c r="J529" s="307"/>
      <c r="K529" s="307"/>
      <c r="L529" s="307"/>
      <c r="M529" s="307"/>
      <c r="N529" s="305"/>
      <c r="O529" s="305"/>
      <c r="P529" s="305"/>
      <c r="Q529" s="305"/>
      <c r="R529" s="307"/>
      <c r="S529" s="305"/>
      <c r="T529" s="281"/>
      <c r="U529" s="333"/>
      <c r="V529" s="333"/>
      <c r="W529" s="333"/>
      <c r="X529" s="334"/>
      <c r="Y529" s="334"/>
      <c r="Z529" s="219"/>
    </row>
    <row r="530" spans="1:26" ht="15" customHeight="1">
      <c r="A530" s="219"/>
      <c r="B530" s="219"/>
      <c r="C530" s="219"/>
      <c r="D530" s="219"/>
      <c r="E530" s="219"/>
      <c r="F530" s="219"/>
      <c r="G530" s="332"/>
      <c r="H530" s="305"/>
      <c r="I530" s="305"/>
      <c r="J530" s="307"/>
      <c r="K530" s="307"/>
      <c r="L530" s="307"/>
      <c r="M530" s="307"/>
      <c r="N530" s="305"/>
      <c r="O530" s="305"/>
      <c r="P530" s="305"/>
      <c r="Q530" s="305"/>
      <c r="R530" s="307"/>
      <c r="S530" s="305"/>
      <c r="T530" s="281"/>
      <c r="U530" s="333"/>
      <c r="V530" s="333"/>
      <c r="W530" s="333"/>
      <c r="X530" s="334"/>
      <c r="Y530" s="334"/>
      <c r="Z530" s="219"/>
    </row>
    <row r="531" spans="1:26" ht="15" customHeight="1">
      <c r="A531" s="219"/>
      <c r="B531" s="219"/>
      <c r="C531" s="219"/>
      <c r="D531" s="219"/>
      <c r="E531" s="219"/>
      <c r="F531" s="219"/>
      <c r="G531" s="332"/>
      <c r="H531" s="305"/>
      <c r="I531" s="305"/>
      <c r="J531" s="307"/>
      <c r="K531" s="307"/>
      <c r="L531" s="307"/>
      <c r="M531" s="307"/>
      <c r="N531" s="305"/>
      <c r="O531" s="305"/>
      <c r="P531" s="305"/>
      <c r="Q531" s="305"/>
      <c r="R531" s="307"/>
      <c r="S531" s="305"/>
      <c r="T531" s="281"/>
      <c r="U531" s="333"/>
      <c r="V531" s="333"/>
      <c r="W531" s="333"/>
      <c r="X531" s="334"/>
      <c r="Y531" s="334"/>
      <c r="Z531" s="219"/>
    </row>
    <row r="532" spans="1:26" ht="15" customHeight="1">
      <c r="A532" s="219"/>
      <c r="B532" s="219"/>
      <c r="C532" s="219"/>
      <c r="D532" s="219"/>
      <c r="E532" s="219"/>
      <c r="F532" s="219"/>
      <c r="G532" s="332"/>
      <c r="H532" s="305"/>
      <c r="I532" s="305"/>
      <c r="J532" s="307"/>
      <c r="K532" s="307"/>
      <c r="L532" s="307"/>
      <c r="M532" s="307"/>
      <c r="N532" s="305"/>
      <c r="O532" s="305"/>
      <c r="P532" s="305"/>
      <c r="Q532" s="305"/>
      <c r="R532" s="307"/>
      <c r="S532" s="305"/>
      <c r="T532" s="281"/>
      <c r="U532" s="333"/>
      <c r="V532" s="333"/>
      <c r="W532" s="333"/>
      <c r="X532" s="334"/>
      <c r="Y532" s="334"/>
      <c r="Z532" s="219"/>
    </row>
    <row r="533" spans="1:26" ht="15" customHeight="1">
      <c r="A533" s="219"/>
      <c r="B533" s="219"/>
      <c r="C533" s="219"/>
      <c r="D533" s="219"/>
      <c r="E533" s="219"/>
      <c r="F533" s="219"/>
      <c r="G533" s="332"/>
      <c r="H533" s="305"/>
      <c r="I533" s="305"/>
      <c r="J533" s="307"/>
      <c r="K533" s="307"/>
      <c r="L533" s="307"/>
      <c r="M533" s="307"/>
      <c r="N533" s="305"/>
      <c r="O533" s="305"/>
      <c r="P533" s="305"/>
      <c r="Q533" s="305"/>
      <c r="R533" s="307"/>
      <c r="S533" s="305"/>
      <c r="T533" s="281"/>
      <c r="U533" s="333"/>
      <c r="V533" s="333"/>
      <c r="W533" s="333"/>
      <c r="X533" s="334"/>
      <c r="Y533" s="334"/>
      <c r="Z533" s="219"/>
    </row>
    <row r="534" spans="1:26" ht="15" customHeight="1">
      <c r="A534" s="219"/>
      <c r="B534" s="219"/>
      <c r="C534" s="219"/>
      <c r="D534" s="219"/>
      <c r="E534" s="219"/>
      <c r="F534" s="219"/>
      <c r="G534" s="332"/>
      <c r="H534" s="305"/>
      <c r="I534" s="305"/>
      <c r="J534" s="307"/>
      <c r="K534" s="307"/>
      <c r="L534" s="307"/>
      <c r="M534" s="307"/>
      <c r="N534" s="305"/>
      <c r="O534" s="305"/>
      <c r="P534" s="305"/>
      <c r="Q534" s="305"/>
      <c r="R534" s="307"/>
      <c r="S534" s="305"/>
      <c r="T534" s="281"/>
      <c r="U534" s="333"/>
      <c r="V534" s="333"/>
      <c r="W534" s="333"/>
      <c r="X534" s="334"/>
      <c r="Y534" s="334"/>
      <c r="Z534" s="219"/>
    </row>
    <row r="535" spans="1:26" ht="15" customHeight="1">
      <c r="A535" s="219"/>
      <c r="B535" s="219"/>
      <c r="C535" s="219"/>
      <c r="D535" s="219"/>
      <c r="E535" s="219"/>
      <c r="F535" s="219"/>
      <c r="G535" s="332"/>
      <c r="H535" s="305"/>
      <c r="I535" s="305"/>
      <c r="J535" s="307"/>
      <c r="K535" s="307"/>
      <c r="L535" s="307"/>
      <c r="M535" s="307"/>
      <c r="N535" s="305"/>
      <c r="O535" s="305"/>
      <c r="P535" s="305"/>
      <c r="Q535" s="305"/>
      <c r="R535" s="307"/>
      <c r="S535" s="305"/>
      <c r="T535" s="281"/>
      <c r="U535" s="333"/>
      <c r="V535" s="333"/>
      <c r="W535" s="333"/>
      <c r="X535" s="334"/>
      <c r="Y535" s="334"/>
      <c r="Z535" s="219"/>
    </row>
    <row r="536" spans="1:26" ht="15" customHeight="1">
      <c r="A536" s="219"/>
      <c r="B536" s="219"/>
      <c r="C536" s="219"/>
      <c r="D536" s="219"/>
      <c r="E536" s="219"/>
      <c r="F536" s="219"/>
      <c r="G536" s="332"/>
      <c r="H536" s="305"/>
      <c r="I536" s="305"/>
      <c r="J536" s="307"/>
      <c r="K536" s="307"/>
      <c r="L536" s="307"/>
      <c r="M536" s="307"/>
      <c r="N536" s="305"/>
      <c r="O536" s="305"/>
      <c r="P536" s="305"/>
      <c r="Q536" s="305"/>
      <c r="R536" s="307"/>
      <c r="S536" s="305"/>
      <c r="T536" s="281"/>
      <c r="U536" s="333"/>
      <c r="V536" s="333"/>
      <c r="W536" s="333"/>
      <c r="X536" s="334"/>
      <c r="Y536" s="334"/>
      <c r="Z536" s="219"/>
    </row>
    <row r="537" spans="1:26" ht="15" customHeight="1">
      <c r="A537" s="219"/>
      <c r="B537" s="219"/>
      <c r="C537" s="219"/>
      <c r="D537" s="219"/>
      <c r="E537" s="219"/>
      <c r="F537" s="219"/>
      <c r="G537" s="332"/>
      <c r="H537" s="305"/>
      <c r="I537" s="305"/>
      <c r="J537" s="307"/>
      <c r="K537" s="307"/>
      <c r="L537" s="307"/>
      <c r="M537" s="307"/>
      <c r="N537" s="305"/>
      <c r="O537" s="305"/>
      <c r="P537" s="305"/>
      <c r="Q537" s="305"/>
      <c r="R537" s="307"/>
      <c r="S537" s="305"/>
      <c r="T537" s="281"/>
      <c r="U537" s="333"/>
      <c r="V537" s="333"/>
      <c r="W537" s="333"/>
      <c r="X537" s="334"/>
      <c r="Y537" s="334"/>
      <c r="Z537" s="219"/>
    </row>
    <row r="538" spans="1:26" ht="15" customHeight="1">
      <c r="A538" s="219"/>
      <c r="B538" s="219"/>
      <c r="C538" s="219"/>
      <c r="D538" s="219"/>
      <c r="E538" s="219"/>
      <c r="F538" s="219"/>
      <c r="G538" s="332"/>
      <c r="H538" s="305"/>
      <c r="I538" s="305"/>
      <c r="J538" s="307"/>
      <c r="K538" s="307"/>
      <c r="L538" s="307"/>
      <c r="M538" s="307"/>
      <c r="N538" s="305"/>
      <c r="O538" s="305"/>
      <c r="P538" s="305"/>
      <c r="Q538" s="305"/>
      <c r="R538" s="307"/>
      <c r="S538" s="305"/>
      <c r="T538" s="281"/>
      <c r="U538" s="333"/>
      <c r="V538" s="333"/>
      <c r="W538" s="333"/>
      <c r="X538" s="334"/>
      <c r="Y538" s="334"/>
      <c r="Z538" s="219"/>
    </row>
    <row r="539" spans="1:26" ht="15" customHeight="1">
      <c r="A539" s="219"/>
      <c r="B539" s="219"/>
      <c r="C539" s="219"/>
      <c r="D539" s="219"/>
      <c r="E539" s="219"/>
      <c r="F539" s="219"/>
      <c r="G539" s="332"/>
      <c r="H539" s="305"/>
      <c r="I539" s="305"/>
      <c r="J539" s="307"/>
      <c r="K539" s="307"/>
      <c r="L539" s="307"/>
      <c r="M539" s="307"/>
      <c r="N539" s="305"/>
      <c r="O539" s="305"/>
      <c r="P539" s="305"/>
      <c r="Q539" s="305"/>
      <c r="R539" s="307"/>
      <c r="S539" s="305"/>
      <c r="T539" s="281"/>
      <c r="U539" s="333"/>
      <c r="V539" s="333"/>
      <c r="W539" s="333"/>
      <c r="X539" s="334"/>
      <c r="Y539" s="334"/>
      <c r="Z539" s="219"/>
    </row>
    <row r="540" spans="1:26" ht="15" customHeight="1">
      <c r="A540" s="219"/>
      <c r="B540" s="219"/>
      <c r="C540" s="219"/>
      <c r="D540" s="219"/>
      <c r="E540" s="219"/>
      <c r="F540" s="219"/>
      <c r="G540" s="332"/>
      <c r="H540" s="305"/>
      <c r="I540" s="305"/>
      <c r="J540" s="307"/>
      <c r="K540" s="307"/>
      <c r="L540" s="307"/>
      <c r="M540" s="307"/>
      <c r="N540" s="305"/>
      <c r="O540" s="305"/>
      <c r="P540" s="305"/>
      <c r="Q540" s="305"/>
      <c r="R540" s="307"/>
      <c r="S540" s="305"/>
      <c r="T540" s="281"/>
      <c r="U540" s="333"/>
      <c r="V540" s="333"/>
      <c r="W540" s="333"/>
      <c r="X540" s="334"/>
      <c r="Y540" s="334"/>
      <c r="Z540" s="219"/>
    </row>
    <row r="541" spans="1:26" ht="15" customHeight="1">
      <c r="A541" s="219"/>
      <c r="B541" s="219"/>
      <c r="C541" s="219"/>
      <c r="D541" s="219"/>
      <c r="E541" s="219"/>
      <c r="F541" s="219"/>
      <c r="G541" s="332"/>
      <c r="H541" s="305"/>
      <c r="I541" s="305"/>
      <c r="J541" s="307"/>
      <c r="K541" s="307"/>
      <c r="L541" s="307"/>
      <c r="M541" s="307"/>
      <c r="N541" s="305"/>
      <c r="O541" s="305"/>
      <c r="P541" s="305"/>
      <c r="Q541" s="305"/>
      <c r="R541" s="307"/>
      <c r="S541" s="305"/>
      <c r="T541" s="281"/>
      <c r="U541" s="333"/>
      <c r="V541" s="333"/>
      <c r="W541" s="333"/>
      <c r="X541" s="334"/>
      <c r="Y541" s="334"/>
      <c r="Z541" s="219"/>
    </row>
    <row r="542" spans="1:26" ht="15" customHeight="1">
      <c r="A542" s="219"/>
      <c r="B542" s="219"/>
      <c r="C542" s="219"/>
      <c r="D542" s="219"/>
      <c r="E542" s="219"/>
      <c r="F542" s="219"/>
      <c r="G542" s="332"/>
      <c r="H542" s="305"/>
      <c r="I542" s="305"/>
      <c r="J542" s="307"/>
      <c r="K542" s="307"/>
      <c r="L542" s="307"/>
      <c r="M542" s="307"/>
      <c r="N542" s="305"/>
      <c r="O542" s="305"/>
      <c r="P542" s="305"/>
      <c r="Q542" s="305"/>
      <c r="R542" s="307"/>
      <c r="S542" s="305"/>
      <c r="T542" s="281"/>
      <c r="U542" s="333"/>
      <c r="V542" s="333"/>
      <c r="W542" s="333"/>
      <c r="X542" s="334"/>
      <c r="Y542" s="334"/>
      <c r="Z542" s="219"/>
    </row>
    <row r="543" spans="1:26" ht="15" customHeight="1">
      <c r="A543" s="219"/>
      <c r="B543" s="219"/>
      <c r="C543" s="219"/>
      <c r="D543" s="219"/>
      <c r="E543" s="219"/>
      <c r="F543" s="219"/>
      <c r="G543" s="332"/>
      <c r="H543" s="305"/>
      <c r="I543" s="305"/>
      <c r="J543" s="307"/>
      <c r="K543" s="307"/>
      <c r="L543" s="307"/>
      <c r="M543" s="307"/>
      <c r="N543" s="305"/>
      <c r="O543" s="305"/>
      <c r="P543" s="305"/>
      <c r="Q543" s="305"/>
      <c r="R543" s="307"/>
      <c r="S543" s="305"/>
      <c r="T543" s="281"/>
      <c r="U543" s="333"/>
      <c r="V543" s="333"/>
      <c r="W543" s="333"/>
      <c r="X543" s="334"/>
      <c r="Y543" s="334"/>
      <c r="Z543" s="219"/>
    </row>
    <row r="544" spans="1:26" ht="15" customHeight="1">
      <c r="A544" s="219"/>
      <c r="B544" s="219"/>
      <c r="C544" s="219"/>
      <c r="D544" s="219"/>
      <c r="E544" s="219"/>
      <c r="F544" s="219"/>
      <c r="G544" s="332"/>
      <c r="H544" s="305"/>
      <c r="I544" s="305"/>
      <c r="J544" s="307"/>
      <c r="K544" s="307"/>
      <c r="L544" s="307"/>
      <c r="M544" s="307"/>
      <c r="N544" s="305"/>
      <c r="O544" s="305"/>
      <c r="P544" s="305"/>
      <c r="Q544" s="305"/>
      <c r="R544" s="307"/>
      <c r="S544" s="305"/>
      <c r="T544" s="281"/>
      <c r="U544" s="333"/>
      <c r="V544" s="333"/>
      <c r="W544" s="333"/>
      <c r="X544" s="334"/>
      <c r="Y544" s="334"/>
      <c r="Z544" s="219"/>
    </row>
    <row r="545" spans="1:26" ht="15" customHeight="1">
      <c r="A545" s="219"/>
      <c r="B545" s="219"/>
      <c r="C545" s="219"/>
      <c r="D545" s="219"/>
      <c r="E545" s="219"/>
      <c r="F545" s="219"/>
      <c r="G545" s="332"/>
      <c r="H545" s="305"/>
      <c r="I545" s="305"/>
      <c r="J545" s="307"/>
      <c r="K545" s="307"/>
      <c r="L545" s="307"/>
      <c r="M545" s="307"/>
      <c r="N545" s="305"/>
      <c r="O545" s="305"/>
      <c r="P545" s="305"/>
      <c r="Q545" s="305"/>
      <c r="R545" s="307"/>
      <c r="S545" s="305"/>
      <c r="T545" s="281"/>
      <c r="U545" s="333"/>
      <c r="V545" s="333"/>
      <c r="W545" s="333"/>
      <c r="X545" s="334"/>
      <c r="Y545" s="334"/>
      <c r="Z545" s="219"/>
    </row>
    <row r="546" spans="1:26" ht="15" customHeight="1">
      <c r="A546" s="219"/>
      <c r="B546" s="219"/>
      <c r="C546" s="219"/>
      <c r="D546" s="219"/>
      <c r="E546" s="219"/>
      <c r="F546" s="219"/>
      <c r="G546" s="332"/>
      <c r="H546" s="305"/>
      <c r="I546" s="305"/>
      <c r="J546" s="307"/>
      <c r="K546" s="307"/>
      <c r="L546" s="307"/>
      <c r="M546" s="307"/>
      <c r="N546" s="305"/>
      <c r="O546" s="305"/>
      <c r="P546" s="305"/>
      <c r="Q546" s="305"/>
      <c r="R546" s="307"/>
      <c r="S546" s="305"/>
      <c r="T546" s="281"/>
      <c r="U546" s="333"/>
      <c r="V546" s="333"/>
      <c r="W546" s="333"/>
      <c r="X546" s="334"/>
      <c r="Y546" s="334"/>
      <c r="Z546" s="219"/>
    </row>
    <row r="547" spans="1:26" ht="15" customHeight="1">
      <c r="A547" s="219"/>
      <c r="B547" s="219"/>
      <c r="C547" s="219"/>
      <c r="D547" s="219"/>
      <c r="E547" s="219"/>
      <c r="F547" s="219"/>
      <c r="G547" s="332"/>
      <c r="H547" s="305"/>
      <c r="I547" s="305"/>
      <c r="J547" s="307"/>
      <c r="K547" s="307"/>
      <c r="L547" s="307"/>
      <c r="M547" s="307"/>
      <c r="N547" s="305"/>
      <c r="O547" s="305"/>
      <c r="P547" s="305"/>
      <c r="Q547" s="305"/>
      <c r="R547" s="307"/>
      <c r="S547" s="305"/>
      <c r="T547" s="281"/>
      <c r="U547" s="333"/>
      <c r="V547" s="333"/>
      <c r="W547" s="333"/>
      <c r="X547" s="334"/>
      <c r="Y547" s="334"/>
      <c r="Z547" s="219"/>
    </row>
    <row r="548" spans="1:26" ht="15" customHeight="1">
      <c r="A548" s="219"/>
      <c r="B548" s="219"/>
      <c r="C548" s="219"/>
      <c r="D548" s="219"/>
      <c r="E548" s="219"/>
      <c r="F548" s="219"/>
      <c r="G548" s="332"/>
      <c r="H548" s="305"/>
      <c r="I548" s="305"/>
      <c r="J548" s="307"/>
      <c r="K548" s="307"/>
      <c r="L548" s="307"/>
      <c r="M548" s="307"/>
      <c r="N548" s="305"/>
      <c r="O548" s="305"/>
      <c r="P548" s="305"/>
      <c r="Q548" s="305"/>
      <c r="R548" s="307"/>
      <c r="S548" s="305"/>
      <c r="T548" s="281"/>
      <c r="U548" s="333"/>
      <c r="V548" s="333"/>
      <c r="W548" s="333"/>
      <c r="X548" s="334"/>
      <c r="Y548" s="334"/>
      <c r="Z548" s="219"/>
    </row>
    <row r="549" spans="1:26" ht="15" customHeight="1">
      <c r="A549" s="219"/>
      <c r="B549" s="219"/>
      <c r="C549" s="219"/>
      <c r="D549" s="219"/>
      <c r="E549" s="219"/>
      <c r="F549" s="219"/>
      <c r="G549" s="332"/>
      <c r="H549" s="305"/>
      <c r="I549" s="305"/>
      <c r="J549" s="307"/>
      <c r="K549" s="307"/>
      <c r="L549" s="307"/>
      <c r="M549" s="307"/>
      <c r="N549" s="305"/>
      <c r="O549" s="305"/>
      <c r="P549" s="305"/>
      <c r="Q549" s="305"/>
      <c r="R549" s="307"/>
      <c r="S549" s="305"/>
      <c r="T549" s="281"/>
      <c r="U549" s="333"/>
      <c r="V549" s="333"/>
      <c r="W549" s="333"/>
      <c r="X549" s="334"/>
      <c r="Y549" s="334"/>
      <c r="Z549" s="219"/>
    </row>
    <row r="550" spans="1:26" ht="15" customHeight="1">
      <c r="A550" s="219"/>
      <c r="B550" s="219"/>
      <c r="C550" s="219"/>
      <c r="D550" s="219"/>
      <c r="E550" s="219"/>
      <c r="F550" s="219"/>
      <c r="G550" s="332"/>
      <c r="H550" s="305"/>
      <c r="I550" s="305"/>
      <c r="J550" s="307"/>
      <c r="K550" s="307"/>
      <c r="L550" s="307"/>
      <c r="M550" s="307"/>
      <c r="N550" s="305"/>
      <c r="O550" s="305"/>
      <c r="P550" s="305"/>
      <c r="Q550" s="305"/>
      <c r="R550" s="307"/>
      <c r="S550" s="305"/>
      <c r="T550" s="281"/>
      <c r="U550" s="333"/>
      <c r="V550" s="333"/>
      <c r="W550" s="333"/>
      <c r="X550" s="334"/>
      <c r="Y550" s="334"/>
      <c r="Z550" s="219"/>
    </row>
    <row r="551" spans="1:26" ht="15" customHeight="1">
      <c r="A551" s="219"/>
      <c r="B551" s="219"/>
      <c r="C551" s="219"/>
      <c r="D551" s="219"/>
      <c r="E551" s="219"/>
      <c r="F551" s="219"/>
      <c r="G551" s="332"/>
      <c r="H551" s="305"/>
      <c r="I551" s="305"/>
      <c r="J551" s="307"/>
      <c r="K551" s="307"/>
      <c r="L551" s="307"/>
      <c r="M551" s="307"/>
      <c r="N551" s="305"/>
      <c r="O551" s="305"/>
      <c r="P551" s="305"/>
      <c r="Q551" s="305"/>
      <c r="R551" s="307"/>
      <c r="S551" s="305"/>
      <c r="T551" s="281"/>
      <c r="U551" s="333"/>
      <c r="V551" s="333"/>
      <c r="W551" s="333"/>
      <c r="X551" s="334"/>
      <c r="Y551" s="334"/>
      <c r="Z551" s="219"/>
    </row>
    <row r="552" spans="1:26" ht="15" customHeight="1">
      <c r="A552" s="219"/>
      <c r="B552" s="219"/>
      <c r="C552" s="219"/>
      <c r="D552" s="219"/>
      <c r="E552" s="219"/>
      <c r="F552" s="219"/>
      <c r="G552" s="332"/>
      <c r="H552" s="305"/>
      <c r="I552" s="305"/>
      <c r="J552" s="307"/>
      <c r="K552" s="307"/>
      <c r="L552" s="307"/>
      <c r="M552" s="307"/>
      <c r="N552" s="305"/>
      <c r="O552" s="305"/>
      <c r="P552" s="305"/>
      <c r="Q552" s="305"/>
      <c r="R552" s="307"/>
      <c r="S552" s="305"/>
      <c r="T552" s="281"/>
      <c r="U552" s="333"/>
      <c r="V552" s="333"/>
      <c r="W552" s="333"/>
      <c r="X552" s="334"/>
      <c r="Y552" s="334"/>
      <c r="Z552" s="219"/>
    </row>
    <row r="553" spans="1:26" ht="15" customHeight="1">
      <c r="A553" s="219"/>
      <c r="B553" s="219"/>
      <c r="C553" s="219"/>
      <c r="D553" s="219"/>
      <c r="E553" s="219"/>
      <c r="F553" s="219"/>
      <c r="G553" s="332"/>
      <c r="H553" s="305"/>
      <c r="I553" s="305"/>
      <c r="J553" s="307"/>
      <c r="K553" s="307"/>
      <c r="L553" s="307"/>
      <c r="M553" s="307"/>
      <c r="N553" s="305"/>
      <c r="O553" s="305"/>
      <c r="P553" s="305"/>
      <c r="Q553" s="305"/>
      <c r="R553" s="307"/>
      <c r="S553" s="305"/>
      <c r="T553" s="281"/>
      <c r="U553" s="333"/>
      <c r="V553" s="333"/>
      <c r="W553" s="333"/>
      <c r="X553" s="334"/>
      <c r="Y553" s="334"/>
      <c r="Z553" s="219"/>
    </row>
    <row r="554" spans="1:26" ht="15" customHeight="1">
      <c r="A554" s="219"/>
      <c r="B554" s="219"/>
      <c r="C554" s="219"/>
      <c r="D554" s="219"/>
      <c r="E554" s="219"/>
      <c r="F554" s="219"/>
      <c r="G554" s="332"/>
      <c r="H554" s="305"/>
      <c r="I554" s="305"/>
      <c r="J554" s="307"/>
      <c r="K554" s="307"/>
      <c r="L554" s="307"/>
      <c r="M554" s="307"/>
      <c r="N554" s="305"/>
      <c r="O554" s="305"/>
      <c r="P554" s="305"/>
      <c r="Q554" s="305"/>
      <c r="R554" s="307"/>
      <c r="S554" s="305"/>
      <c r="T554" s="281"/>
      <c r="U554" s="333"/>
      <c r="V554" s="333"/>
      <c r="W554" s="333"/>
      <c r="X554" s="334"/>
      <c r="Y554" s="334"/>
      <c r="Z554" s="219"/>
    </row>
    <row r="555" spans="1:26" ht="15" customHeight="1">
      <c r="A555" s="219"/>
      <c r="B555" s="219"/>
      <c r="C555" s="219"/>
      <c r="D555" s="219"/>
      <c r="E555" s="219"/>
      <c r="F555" s="219"/>
      <c r="G555" s="332"/>
      <c r="H555" s="305"/>
      <c r="I555" s="305"/>
      <c r="J555" s="307"/>
      <c r="K555" s="307"/>
      <c r="L555" s="307"/>
      <c r="M555" s="307"/>
      <c r="N555" s="305"/>
      <c r="O555" s="305"/>
      <c r="P555" s="305"/>
      <c r="Q555" s="305"/>
      <c r="R555" s="307"/>
      <c r="S555" s="305"/>
      <c r="T555" s="281"/>
      <c r="U555" s="333"/>
      <c r="V555" s="333"/>
      <c r="W555" s="333"/>
      <c r="X555" s="334"/>
      <c r="Y555" s="334"/>
      <c r="Z555" s="219"/>
    </row>
    <row r="556" spans="1:26" ht="15" customHeight="1">
      <c r="A556" s="219"/>
      <c r="B556" s="219"/>
      <c r="C556" s="219"/>
      <c r="D556" s="219"/>
      <c r="E556" s="219"/>
      <c r="F556" s="219"/>
      <c r="G556" s="332"/>
      <c r="H556" s="305"/>
      <c r="I556" s="305"/>
      <c r="J556" s="307"/>
      <c r="K556" s="307"/>
      <c r="L556" s="307"/>
      <c r="M556" s="307"/>
      <c r="N556" s="305"/>
      <c r="O556" s="305"/>
      <c r="P556" s="305"/>
      <c r="Q556" s="305"/>
      <c r="R556" s="307"/>
      <c r="S556" s="305"/>
      <c r="T556" s="281"/>
      <c r="U556" s="333"/>
      <c r="V556" s="333"/>
      <c r="W556" s="333"/>
      <c r="X556" s="334"/>
      <c r="Y556" s="334"/>
      <c r="Z556" s="219"/>
    </row>
    <row r="557" spans="1:26" ht="15" customHeight="1">
      <c r="A557" s="219"/>
      <c r="B557" s="219"/>
      <c r="C557" s="219"/>
      <c r="D557" s="219"/>
      <c r="E557" s="219"/>
      <c r="F557" s="219"/>
      <c r="G557" s="332"/>
      <c r="H557" s="305"/>
      <c r="I557" s="305"/>
      <c r="J557" s="307"/>
      <c r="K557" s="307"/>
      <c r="L557" s="307"/>
      <c r="M557" s="307"/>
      <c r="N557" s="305"/>
      <c r="O557" s="305"/>
      <c r="P557" s="305"/>
      <c r="Q557" s="305"/>
      <c r="R557" s="307"/>
      <c r="S557" s="305"/>
      <c r="T557" s="281"/>
      <c r="U557" s="333"/>
      <c r="V557" s="333"/>
      <c r="W557" s="333"/>
      <c r="X557" s="334"/>
      <c r="Y557" s="334"/>
      <c r="Z557" s="219"/>
    </row>
    <row r="558" spans="1:26" ht="15" customHeight="1">
      <c r="A558" s="219"/>
      <c r="B558" s="219"/>
      <c r="C558" s="219"/>
      <c r="D558" s="219"/>
      <c r="E558" s="219"/>
      <c r="F558" s="219"/>
      <c r="G558" s="332"/>
      <c r="H558" s="305"/>
      <c r="I558" s="305"/>
      <c r="J558" s="307"/>
      <c r="K558" s="307"/>
      <c r="L558" s="307"/>
      <c r="M558" s="307"/>
      <c r="N558" s="305"/>
      <c r="O558" s="305"/>
      <c r="P558" s="305"/>
      <c r="Q558" s="305"/>
      <c r="R558" s="307"/>
      <c r="S558" s="305"/>
      <c r="T558" s="281"/>
      <c r="U558" s="333"/>
      <c r="V558" s="333"/>
      <c r="W558" s="333"/>
      <c r="X558" s="334"/>
      <c r="Y558" s="334"/>
      <c r="Z558" s="219"/>
    </row>
    <row r="559" spans="1:26" ht="15" customHeight="1">
      <c r="A559" s="219"/>
      <c r="B559" s="219"/>
      <c r="C559" s="219"/>
      <c r="D559" s="219"/>
      <c r="E559" s="219"/>
      <c r="F559" s="219"/>
      <c r="G559" s="332"/>
      <c r="H559" s="305"/>
      <c r="I559" s="305"/>
      <c r="J559" s="307"/>
      <c r="K559" s="307"/>
      <c r="L559" s="307"/>
      <c r="M559" s="307"/>
      <c r="N559" s="305"/>
      <c r="O559" s="305"/>
      <c r="P559" s="305"/>
      <c r="Q559" s="305"/>
      <c r="R559" s="307"/>
      <c r="S559" s="305"/>
      <c r="T559" s="281"/>
      <c r="U559" s="333"/>
      <c r="V559" s="333"/>
      <c r="W559" s="333"/>
      <c r="X559" s="334"/>
      <c r="Y559" s="334"/>
      <c r="Z559" s="219"/>
    </row>
    <row r="560" spans="1:26" ht="15" customHeight="1">
      <c r="A560" s="219"/>
      <c r="B560" s="219"/>
      <c r="C560" s="219"/>
      <c r="D560" s="219"/>
      <c r="E560" s="219"/>
      <c r="F560" s="219"/>
      <c r="G560" s="332"/>
      <c r="H560" s="305"/>
      <c r="I560" s="305"/>
      <c r="J560" s="307"/>
      <c r="K560" s="307"/>
      <c r="L560" s="307"/>
      <c r="M560" s="307"/>
      <c r="N560" s="305"/>
      <c r="O560" s="305"/>
      <c r="P560" s="305"/>
      <c r="Q560" s="305"/>
      <c r="R560" s="307"/>
      <c r="S560" s="305"/>
      <c r="T560" s="281"/>
      <c r="U560" s="333"/>
      <c r="V560" s="333"/>
      <c r="W560" s="333"/>
      <c r="X560" s="334"/>
      <c r="Y560" s="334"/>
      <c r="Z560" s="219"/>
    </row>
    <row r="561" spans="1:26" ht="15" customHeight="1">
      <c r="A561" s="219"/>
      <c r="B561" s="219"/>
      <c r="C561" s="219"/>
      <c r="D561" s="219"/>
      <c r="E561" s="219"/>
      <c r="F561" s="219"/>
      <c r="G561" s="332"/>
      <c r="H561" s="305"/>
      <c r="I561" s="305"/>
      <c r="J561" s="307"/>
      <c r="K561" s="307"/>
      <c r="L561" s="307"/>
      <c r="M561" s="307"/>
      <c r="N561" s="305"/>
      <c r="O561" s="305"/>
      <c r="P561" s="305"/>
      <c r="Q561" s="305"/>
      <c r="R561" s="307"/>
      <c r="S561" s="305"/>
      <c r="T561" s="281"/>
      <c r="U561" s="333"/>
      <c r="V561" s="333"/>
      <c r="W561" s="333"/>
      <c r="X561" s="334"/>
      <c r="Y561" s="334"/>
      <c r="Z561" s="219"/>
    </row>
    <row r="562" spans="1:26" ht="15" customHeight="1">
      <c r="A562" s="219"/>
      <c r="B562" s="219"/>
      <c r="C562" s="219"/>
      <c r="D562" s="219"/>
      <c r="E562" s="219"/>
      <c r="F562" s="219"/>
      <c r="G562" s="332"/>
      <c r="H562" s="305"/>
      <c r="I562" s="305"/>
      <c r="J562" s="307"/>
      <c r="K562" s="307"/>
      <c r="L562" s="307"/>
      <c r="M562" s="307"/>
      <c r="N562" s="305"/>
      <c r="O562" s="305"/>
      <c r="P562" s="305"/>
      <c r="Q562" s="305"/>
      <c r="R562" s="307"/>
      <c r="S562" s="305"/>
      <c r="T562" s="281"/>
      <c r="U562" s="333"/>
      <c r="V562" s="333"/>
      <c r="W562" s="333"/>
      <c r="X562" s="334"/>
      <c r="Y562" s="334"/>
      <c r="Z562" s="219"/>
    </row>
    <row r="563" spans="1:26" ht="15" customHeight="1">
      <c r="A563" s="219"/>
      <c r="B563" s="219"/>
      <c r="C563" s="219"/>
      <c r="D563" s="219"/>
      <c r="E563" s="219"/>
      <c r="F563" s="219"/>
      <c r="G563" s="332"/>
      <c r="H563" s="305"/>
      <c r="I563" s="305"/>
      <c r="J563" s="307"/>
      <c r="K563" s="307"/>
      <c r="L563" s="307"/>
      <c r="M563" s="307"/>
      <c r="N563" s="305"/>
      <c r="O563" s="305"/>
      <c r="P563" s="305"/>
      <c r="Q563" s="305"/>
      <c r="R563" s="307"/>
      <c r="S563" s="305"/>
      <c r="T563" s="281"/>
      <c r="U563" s="333"/>
      <c r="V563" s="333"/>
      <c r="W563" s="333"/>
      <c r="X563" s="334"/>
      <c r="Y563" s="334"/>
      <c r="Z563" s="219"/>
    </row>
    <row r="564" spans="1:26" ht="15" customHeight="1">
      <c r="A564" s="219"/>
      <c r="B564" s="219"/>
      <c r="C564" s="219"/>
      <c r="D564" s="219"/>
      <c r="E564" s="219"/>
      <c r="F564" s="219"/>
      <c r="G564" s="332"/>
      <c r="H564" s="305"/>
      <c r="I564" s="305"/>
      <c r="J564" s="307"/>
      <c r="K564" s="307"/>
      <c r="L564" s="307"/>
      <c r="M564" s="307"/>
      <c r="N564" s="305"/>
      <c r="O564" s="305"/>
      <c r="P564" s="305"/>
      <c r="Q564" s="305"/>
      <c r="R564" s="307"/>
      <c r="S564" s="305"/>
      <c r="T564" s="281"/>
      <c r="U564" s="333"/>
      <c r="V564" s="333"/>
      <c r="W564" s="333"/>
      <c r="X564" s="334"/>
      <c r="Y564" s="334"/>
      <c r="Z564" s="219"/>
    </row>
    <row r="565" spans="1:26" ht="15" customHeight="1">
      <c r="A565" s="219"/>
      <c r="B565" s="219"/>
      <c r="C565" s="219"/>
      <c r="D565" s="219"/>
      <c r="E565" s="219"/>
      <c r="F565" s="219"/>
      <c r="G565" s="332"/>
      <c r="H565" s="305"/>
      <c r="I565" s="305"/>
      <c r="J565" s="307"/>
      <c r="K565" s="307"/>
      <c r="L565" s="307"/>
      <c r="M565" s="307"/>
      <c r="N565" s="305"/>
      <c r="O565" s="305"/>
      <c r="P565" s="305"/>
      <c r="Q565" s="305"/>
      <c r="R565" s="307"/>
      <c r="S565" s="305"/>
      <c r="T565" s="281"/>
      <c r="U565" s="333"/>
      <c r="V565" s="333"/>
      <c r="W565" s="333"/>
      <c r="X565" s="334"/>
      <c r="Y565" s="334"/>
      <c r="Z565" s="219"/>
    </row>
    <row r="566" spans="1:26" ht="15" customHeight="1">
      <c r="A566" s="219"/>
      <c r="B566" s="219"/>
      <c r="C566" s="219"/>
      <c r="D566" s="219"/>
      <c r="E566" s="219"/>
      <c r="F566" s="219"/>
      <c r="G566" s="332"/>
      <c r="H566" s="305"/>
      <c r="I566" s="305"/>
      <c r="J566" s="307"/>
      <c r="K566" s="307"/>
      <c r="L566" s="307"/>
      <c r="M566" s="307"/>
      <c r="N566" s="305"/>
      <c r="O566" s="305"/>
      <c r="P566" s="305"/>
      <c r="Q566" s="305"/>
      <c r="R566" s="307"/>
      <c r="S566" s="305"/>
      <c r="T566" s="281"/>
      <c r="U566" s="333"/>
      <c r="V566" s="333"/>
      <c r="W566" s="333"/>
      <c r="X566" s="334"/>
      <c r="Y566" s="334"/>
      <c r="Z566" s="219"/>
    </row>
    <row r="567" spans="1:26" ht="15" customHeight="1">
      <c r="A567" s="219"/>
      <c r="B567" s="219"/>
      <c r="C567" s="219"/>
      <c r="D567" s="219"/>
      <c r="E567" s="219"/>
      <c r="F567" s="219"/>
      <c r="G567" s="332"/>
      <c r="H567" s="305"/>
      <c r="I567" s="305"/>
      <c r="J567" s="307"/>
      <c r="K567" s="307"/>
      <c r="L567" s="307"/>
      <c r="M567" s="307"/>
      <c r="N567" s="305"/>
      <c r="O567" s="305"/>
      <c r="P567" s="305"/>
      <c r="Q567" s="305"/>
      <c r="R567" s="307"/>
      <c r="S567" s="305"/>
      <c r="T567" s="281"/>
      <c r="U567" s="333"/>
      <c r="V567" s="333"/>
      <c r="W567" s="333"/>
      <c r="X567" s="334"/>
      <c r="Y567" s="334"/>
      <c r="Z567" s="219"/>
    </row>
    <row r="568" spans="1:26" ht="15" customHeight="1">
      <c r="A568" s="219"/>
      <c r="B568" s="219"/>
      <c r="C568" s="219"/>
      <c r="D568" s="219"/>
      <c r="E568" s="219"/>
      <c r="F568" s="219"/>
      <c r="G568" s="332"/>
      <c r="H568" s="305"/>
      <c r="I568" s="305"/>
      <c r="J568" s="307"/>
      <c r="K568" s="307"/>
      <c r="L568" s="307"/>
      <c r="M568" s="307"/>
      <c r="N568" s="305"/>
      <c r="O568" s="305"/>
      <c r="P568" s="305"/>
      <c r="Q568" s="305"/>
      <c r="R568" s="307"/>
      <c r="S568" s="305"/>
      <c r="T568" s="281"/>
      <c r="U568" s="333"/>
      <c r="V568" s="333"/>
      <c r="W568" s="333"/>
      <c r="X568" s="334"/>
      <c r="Y568" s="334"/>
      <c r="Z568" s="219"/>
    </row>
    <row r="569" spans="1:26" ht="15" customHeight="1">
      <c r="A569" s="219"/>
      <c r="B569" s="219"/>
      <c r="C569" s="219"/>
      <c r="D569" s="219"/>
      <c r="E569" s="219"/>
      <c r="F569" s="219"/>
      <c r="G569" s="332"/>
      <c r="H569" s="305"/>
      <c r="I569" s="305"/>
      <c r="J569" s="307"/>
      <c r="K569" s="307"/>
      <c r="L569" s="307"/>
      <c r="M569" s="307"/>
      <c r="N569" s="305"/>
      <c r="O569" s="305"/>
      <c r="P569" s="305"/>
      <c r="Q569" s="305"/>
      <c r="R569" s="307"/>
      <c r="S569" s="305"/>
      <c r="T569" s="281"/>
      <c r="U569" s="333"/>
      <c r="V569" s="333"/>
      <c r="W569" s="333"/>
      <c r="X569" s="334"/>
      <c r="Y569" s="334"/>
      <c r="Z569" s="219"/>
    </row>
    <row r="570" spans="1:26" ht="15" customHeight="1">
      <c r="A570" s="219"/>
      <c r="B570" s="219"/>
      <c r="C570" s="219"/>
      <c r="D570" s="219"/>
      <c r="E570" s="219"/>
      <c r="F570" s="219"/>
      <c r="G570" s="332"/>
      <c r="H570" s="305"/>
      <c r="I570" s="305"/>
      <c r="J570" s="307"/>
      <c r="K570" s="307"/>
      <c r="L570" s="307"/>
      <c r="M570" s="307"/>
      <c r="N570" s="305"/>
      <c r="O570" s="305"/>
      <c r="P570" s="305"/>
      <c r="Q570" s="305"/>
      <c r="R570" s="307"/>
      <c r="S570" s="305"/>
      <c r="T570" s="281"/>
      <c r="U570" s="333"/>
      <c r="V570" s="333"/>
      <c r="W570" s="333"/>
      <c r="X570" s="334"/>
      <c r="Y570" s="334"/>
      <c r="Z570" s="219"/>
    </row>
    <row r="571" spans="1:26" ht="15" customHeight="1">
      <c r="A571" s="219"/>
      <c r="B571" s="219"/>
      <c r="C571" s="219"/>
      <c r="D571" s="219"/>
      <c r="E571" s="219"/>
      <c r="F571" s="219"/>
      <c r="G571" s="332"/>
      <c r="H571" s="305"/>
      <c r="I571" s="305"/>
      <c r="J571" s="307"/>
      <c r="K571" s="307"/>
      <c r="L571" s="307"/>
      <c r="M571" s="307"/>
      <c r="N571" s="305"/>
      <c r="O571" s="305"/>
      <c r="P571" s="305"/>
      <c r="Q571" s="305"/>
      <c r="R571" s="307"/>
      <c r="S571" s="305"/>
      <c r="T571" s="281"/>
      <c r="U571" s="333"/>
      <c r="V571" s="333"/>
      <c r="W571" s="333"/>
      <c r="X571" s="334"/>
      <c r="Y571" s="334"/>
      <c r="Z571" s="219"/>
    </row>
    <row r="572" spans="1:26" ht="15" customHeight="1">
      <c r="A572" s="219"/>
      <c r="B572" s="219"/>
      <c r="C572" s="219"/>
      <c r="D572" s="219"/>
      <c r="E572" s="219"/>
      <c r="F572" s="219"/>
      <c r="G572" s="332"/>
      <c r="H572" s="305"/>
      <c r="I572" s="305"/>
      <c r="J572" s="307"/>
      <c r="K572" s="307"/>
      <c r="L572" s="307"/>
      <c r="M572" s="307"/>
      <c r="N572" s="305"/>
      <c r="O572" s="305"/>
      <c r="P572" s="305"/>
      <c r="Q572" s="305"/>
      <c r="R572" s="307"/>
      <c r="S572" s="305"/>
      <c r="T572" s="281"/>
      <c r="U572" s="333"/>
      <c r="V572" s="333"/>
      <c r="W572" s="333"/>
      <c r="X572" s="334"/>
      <c r="Y572" s="334"/>
      <c r="Z572" s="219"/>
    </row>
    <row r="573" spans="1:26" ht="15" customHeight="1">
      <c r="A573" s="219"/>
      <c r="B573" s="219"/>
      <c r="C573" s="219"/>
      <c r="D573" s="219"/>
      <c r="E573" s="219"/>
      <c r="F573" s="219"/>
      <c r="G573" s="332"/>
      <c r="H573" s="305"/>
      <c r="I573" s="305"/>
      <c r="J573" s="307"/>
      <c r="K573" s="307"/>
      <c r="L573" s="307"/>
      <c r="M573" s="307"/>
      <c r="N573" s="305"/>
      <c r="O573" s="305"/>
      <c r="P573" s="305"/>
      <c r="Q573" s="305"/>
      <c r="R573" s="307"/>
      <c r="S573" s="305"/>
      <c r="T573" s="281"/>
      <c r="U573" s="333"/>
      <c r="V573" s="333"/>
      <c r="W573" s="333"/>
      <c r="X573" s="334"/>
      <c r="Y573" s="334"/>
      <c r="Z573" s="219"/>
    </row>
    <row r="574" spans="1:26" ht="15" customHeight="1">
      <c r="A574" s="219"/>
      <c r="B574" s="219"/>
      <c r="C574" s="219"/>
      <c r="D574" s="219"/>
      <c r="E574" s="219"/>
      <c r="F574" s="219"/>
      <c r="G574" s="332"/>
      <c r="H574" s="305"/>
      <c r="I574" s="305"/>
      <c r="J574" s="307"/>
      <c r="K574" s="307"/>
      <c r="L574" s="307"/>
      <c r="M574" s="307"/>
      <c r="N574" s="305"/>
      <c r="O574" s="305"/>
      <c r="P574" s="305"/>
      <c r="Q574" s="305"/>
      <c r="R574" s="307"/>
      <c r="S574" s="305"/>
      <c r="T574" s="281"/>
      <c r="U574" s="333"/>
      <c r="V574" s="333"/>
      <c r="W574" s="333"/>
      <c r="X574" s="334"/>
      <c r="Y574" s="334"/>
      <c r="Z574" s="219"/>
    </row>
    <row r="575" spans="1:26" ht="15" customHeight="1">
      <c r="A575" s="219"/>
      <c r="B575" s="219"/>
      <c r="C575" s="219"/>
      <c r="D575" s="219"/>
      <c r="E575" s="219"/>
      <c r="F575" s="219"/>
      <c r="G575" s="332"/>
      <c r="H575" s="305"/>
      <c r="I575" s="305"/>
      <c r="J575" s="307"/>
      <c r="K575" s="307"/>
      <c r="L575" s="307"/>
      <c r="M575" s="307"/>
      <c r="N575" s="305"/>
      <c r="O575" s="305"/>
      <c r="P575" s="305"/>
      <c r="Q575" s="305"/>
      <c r="R575" s="307"/>
      <c r="S575" s="305"/>
      <c r="T575" s="281"/>
      <c r="U575" s="333"/>
      <c r="V575" s="333"/>
      <c r="W575" s="333"/>
      <c r="X575" s="334"/>
      <c r="Y575" s="334"/>
      <c r="Z575" s="219"/>
    </row>
    <row r="576" spans="1:26" ht="15" customHeight="1">
      <c r="A576" s="219"/>
      <c r="B576" s="219"/>
      <c r="C576" s="219"/>
      <c r="D576" s="219"/>
      <c r="E576" s="219"/>
      <c r="F576" s="219"/>
      <c r="G576" s="332"/>
      <c r="H576" s="305"/>
      <c r="I576" s="305"/>
      <c r="J576" s="307"/>
      <c r="K576" s="307"/>
      <c r="L576" s="307"/>
      <c r="M576" s="307"/>
      <c r="N576" s="305"/>
      <c r="O576" s="305"/>
      <c r="P576" s="305"/>
      <c r="Q576" s="305"/>
      <c r="R576" s="307"/>
      <c r="S576" s="305"/>
      <c r="T576" s="281"/>
      <c r="U576" s="333"/>
      <c r="V576" s="333"/>
      <c r="W576" s="333"/>
      <c r="X576" s="334"/>
      <c r="Y576" s="334"/>
      <c r="Z576" s="219"/>
    </row>
    <row r="577" spans="1:26" ht="15" customHeight="1">
      <c r="A577" s="219"/>
      <c r="B577" s="219"/>
      <c r="C577" s="219"/>
      <c r="D577" s="219"/>
      <c r="E577" s="219"/>
      <c r="F577" s="219"/>
      <c r="G577" s="332"/>
      <c r="H577" s="305"/>
      <c r="I577" s="305"/>
      <c r="J577" s="307"/>
      <c r="K577" s="307"/>
      <c r="L577" s="307"/>
      <c r="M577" s="307"/>
      <c r="N577" s="305"/>
      <c r="O577" s="305"/>
      <c r="P577" s="305"/>
      <c r="Q577" s="305"/>
      <c r="R577" s="307"/>
      <c r="S577" s="305"/>
      <c r="T577" s="281"/>
      <c r="U577" s="333"/>
      <c r="V577" s="333"/>
      <c r="W577" s="333"/>
      <c r="X577" s="334"/>
      <c r="Y577" s="334"/>
      <c r="Z577" s="219"/>
    </row>
    <row r="578" spans="1:26" ht="15" customHeight="1">
      <c r="A578" s="219"/>
      <c r="B578" s="219"/>
      <c r="C578" s="219"/>
      <c r="D578" s="219"/>
      <c r="E578" s="219"/>
      <c r="F578" s="219"/>
      <c r="G578" s="332"/>
      <c r="H578" s="305"/>
      <c r="I578" s="305"/>
      <c r="J578" s="307"/>
      <c r="K578" s="307"/>
      <c r="L578" s="307"/>
      <c r="M578" s="307"/>
      <c r="N578" s="305"/>
      <c r="O578" s="305"/>
      <c r="P578" s="305"/>
      <c r="Q578" s="305"/>
      <c r="R578" s="307"/>
      <c r="S578" s="305"/>
      <c r="T578" s="281"/>
      <c r="U578" s="333"/>
      <c r="V578" s="333"/>
      <c r="W578" s="333"/>
      <c r="X578" s="334"/>
      <c r="Y578" s="334"/>
      <c r="Z578" s="219"/>
    </row>
    <row r="579" spans="1:26" ht="15" customHeight="1">
      <c r="A579" s="219"/>
      <c r="B579" s="219"/>
      <c r="C579" s="219"/>
      <c r="D579" s="219"/>
      <c r="E579" s="219"/>
      <c r="F579" s="219"/>
      <c r="G579" s="332"/>
      <c r="H579" s="305"/>
      <c r="I579" s="305"/>
      <c r="J579" s="307"/>
      <c r="K579" s="307"/>
      <c r="L579" s="307"/>
      <c r="M579" s="307"/>
      <c r="N579" s="305"/>
      <c r="O579" s="305"/>
      <c r="P579" s="305"/>
      <c r="Q579" s="305"/>
      <c r="R579" s="307"/>
      <c r="S579" s="305"/>
      <c r="T579" s="281"/>
      <c r="U579" s="333"/>
      <c r="V579" s="333"/>
      <c r="W579" s="333"/>
      <c r="X579" s="334"/>
      <c r="Y579" s="334"/>
      <c r="Z579" s="219"/>
    </row>
    <row r="580" spans="1:26" ht="15" customHeight="1">
      <c r="A580" s="219"/>
      <c r="B580" s="219"/>
      <c r="C580" s="219"/>
      <c r="D580" s="219"/>
      <c r="E580" s="219"/>
      <c r="F580" s="219"/>
      <c r="G580" s="332"/>
      <c r="H580" s="305"/>
      <c r="I580" s="305"/>
      <c r="J580" s="307"/>
      <c r="K580" s="307"/>
      <c r="L580" s="307"/>
      <c r="M580" s="307"/>
      <c r="N580" s="305"/>
      <c r="O580" s="305"/>
      <c r="P580" s="305"/>
      <c r="Q580" s="305"/>
      <c r="R580" s="307"/>
      <c r="S580" s="305"/>
      <c r="T580" s="281"/>
      <c r="U580" s="333"/>
      <c r="V580" s="333"/>
      <c r="W580" s="333"/>
      <c r="X580" s="334"/>
      <c r="Y580" s="334"/>
      <c r="Z580" s="219"/>
    </row>
    <row r="581" spans="1:26" ht="15" customHeight="1">
      <c r="A581" s="219"/>
      <c r="B581" s="219"/>
      <c r="C581" s="219"/>
      <c r="D581" s="219"/>
      <c r="E581" s="219"/>
      <c r="F581" s="219"/>
      <c r="G581" s="332"/>
      <c r="H581" s="305"/>
      <c r="I581" s="305"/>
      <c r="J581" s="307"/>
      <c r="K581" s="307"/>
      <c r="L581" s="307"/>
      <c r="M581" s="307"/>
      <c r="N581" s="305"/>
      <c r="O581" s="305"/>
      <c r="P581" s="305"/>
      <c r="Q581" s="305"/>
      <c r="R581" s="307"/>
      <c r="S581" s="305"/>
      <c r="T581" s="281"/>
      <c r="U581" s="333"/>
      <c r="V581" s="333"/>
      <c r="W581" s="333"/>
      <c r="X581" s="334"/>
      <c r="Y581" s="334"/>
      <c r="Z581" s="219"/>
    </row>
    <row r="582" spans="1:26" ht="15" customHeight="1">
      <c r="A582" s="219"/>
      <c r="B582" s="219"/>
      <c r="C582" s="219"/>
      <c r="D582" s="219"/>
      <c r="E582" s="219"/>
      <c r="F582" s="219"/>
      <c r="G582" s="332"/>
      <c r="H582" s="305"/>
      <c r="I582" s="305"/>
      <c r="J582" s="307"/>
      <c r="K582" s="307"/>
      <c r="L582" s="307"/>
      <c r="M582" s="307"/>
      <c r="N582" s="305"/>
      <c r="O582" s="305"/>
      <c r="P582" s="305"/>
      <c r="Q582" s="305"/>
      <c r="R582" s="307"/>
      <c r="S582" s="305"/>
      <c r="T582" s="281"/>
      <c r="U582" s="333"/>
      <c r="V582" s="333"/>
      <c r="W582" s="333"/>
      <c r="X582" s="334"/>
      <c r="Y582" s="334"/>
      <c r="Z582" s="219"/>
    </row>
    <row r="583" spans="1:26" ht="15" customHeight="1">
      <c r="A583" s="219"/>
      <c r="B583" s="219"/>
      <c r="C583" s="219"/>
      <c r="D583" s="219"/>
      <c r="E583" s="219"/>
      <c r="F583" s="219"/>
      <c r="G583" s="332"/>
      <c r="H583" s="305"/>
      <c r="I583" s="305"/>
      <c r="J583" s="307"/>
      <c r="K583" s="307"/>
      <c r="L583" s="307"/>
      <c r="M583" s="307"/>
      <c r="N583" s="305"/>
      <c r="O583" s="305"/>
      <c r="P583" s="305"/>
      <c r="Q583" s="305"/>
      <c r="R583" s="307"/>
      <c r="S583" s="305"/>
      <c r="T583" s="281"/>
      <c r="U583" s="333"/>
      <c r="V583" s="333"/>
      <c r="W583" s="333"/>
      <c r="X583" s="334"/>
      <c r="Y583" s="334"/>
      <c r="Z583" s="219"/>
    </row>
    <row r="584" spans="1:26" ht="15" customHeight="1">
      <c r="A584" s="219"/>
      <c r="B584" s="219"/>
      <c r="C584" s="219"/>
      <c r="D584" s="219"/>
      <c r="E584" s="219"/>
      <c r="F584" s="219"/>
      <c r="G584" s="332"/>
      <c r="H584" s="305"/>
      <c r="I584" s="305"/>
      <c r="J584" s="307"/>
      <c r="K584" s="307"/>
      <c r="L584" s="307"/>
      <c r="M584" s="307"/>
      <c r="N584" s="305"/>
      <c r="O584" s="305"/>
      <c r="P584" s="305"/>
      <c r="Q584" s="305"/>
      <c r="R584" s="307"/>
      <c r="S584" s="305"/>
      <c r="T584" s="281"/>
      <c r="U584" s="333"/>
      <c r="V584" s="333"/>
      <c r="W584" s="333"/>
      <c r="X584" s="334"/>
      <c r="Y584" s="334"/>
      <c r="Z584" s="219"/>
    </row>
    <row r="585" spans="1:26" ht="15" customHeight="1">
      <c r="A585" s="219"/>
      <c r="B585" s="219"/>
      <c r="C585" s="219"/>
      <c r="D585" s="219"/>
      <c r="E585" s="219"/>
      <c r="F585" s="219"/>
      <c r="G585" s="332"/>
      <c r="H585" s="305"/>
      <c r="I585" s="305"/>
      <c r="J585" s="307"/>
      <c r="K585" s="307"/>
      <c r="L585" s="307"/>
      <c r="M585" s="307"/>
      <c r="N585" s="305"/>
      <c r="O585" s="305"/>
      <c r="P585" s="305"/>
      <c r="Q585" s="305"/>
      <c r="R585" s="307"/>
      <c r="S585" s="305"/>
      <c r="T585" s="281"/>
      <c r="U585" s="333"/>
      <c r="V585" s="333"/>
      <c r="W585" s="333"/>
      <c r="X585" s="334"/>
      <c r="Y585" s="334"/>
      <c r="Z585" s="219"/>
    </row>
    <row r="586" spans="1:26" ht="15" customHeight="1">
      <c r="A586" s="219"/>
      <c r="B586" s="219"/>
      <c r="C586" s="219"/>
      <c r="D586" s="219"/>
      <c r="E586" s="219"/>
      <c r="F586" s="219"/>
      <c r="G586" s="332"/>
      <c r="H586" s="305"/>
      <c r="I586" s="305"/>
      <c r="J586" s="307"/>
      <c r="K586" s="307"/>
      <c r="L586" s="307"/>
      <c r="M586" s="307"/>
      <c r="N586" s="305"/>
      <c r="O586" s="305"/>
      <c r="P586" s="305"/>
      <c r="Q586" s="305"/>
      <c r="R586" s="307"/>
      <c r="S586" s="305"/>
      <c r="T586" s="281"/>
      <c r="U586" s="333"/>
      <c r="V586" s="333"/>
      <c r="W586" s="333"/>
      <c r="X586" s="334"/>
      <c r="Y586" s="334"/>
      <c r="Z586" s="219"/>
    </row>
    <row r="587" spans="1:26" ht="15" customHeight="1">
      <c r="A587" s="219"/>
      <c r="B587" s="219"/>
      <c r="C587" s="219"/>
      <c r="D587" s="219"/>
      <c r="E587" s="219"/>
      <c r="F587" s="219"/>
      <c r="G587" s="332"/>
      <c r="H587" s="305"/>
      <c r="I587" s="305"/>
      <c r="J587" s="307"/>
      <c r="K587" s="307"/>
      <c r="L587" s="307"/>
      <c r="M587" s="307"/>
      <c r="N587" s="305"/>
      <c r="O587" s="305"/>
      <c r="P587" s="305"/>
      <c r="Q587" s="305"/>
      <c r="R587" s="307"/>
      <c r="S587" s="305"/>
      <c r="T587" s="281"/>
      <c r="U587" s="333"/>
      <c r="V587" s="333"/>
      <c r="W587" s="333"/>
      <c r="X587" s="334"/>
      <c r="Y587" s="334"/>
      <c r="Z587" s="219"/>
    </row>
    <row r="588" spans="1:26" ht="15" customHeight="1">
      <c r="A588" s="219"/>
      <c r="B588" s="219"/>
      <c r="C588" s="219"/>
      <c r="D588" s="219"/>
      <c r="E588" s="219"/>
      <c r="F588" s="219"/>
      <c r="G588" s="332"/>
      <c r="H588" s="305"/>
      <c r="I588" s="305"/>
      <c r="J588" s="307"/>
      <c r="K588" s="307"/>
      <c r="L588" s="307"/>
      <c r="M588" s="307"/>
      <c r="N588" s="305"/>
      <c r="O588" s="305"/>
      <c r="P588" s="305"/>
      <c r="Q588" s="305"/>
      <c r="R588" s="307"/>
      <c r="S588" s="305"/>
      <c r="T588" s="281"/>
      <c r="U588" s="333"/>
      <c r="V588" s="333"/>
      <c r="W588" s="333"/>
      <c r="X588" s="334"/>
      <c r="Y588" s="334"/>
      <c r="Z588" s="219"/>
    </row>
    <row r="589" spans="1:26" ht="15" customHeight="1">
      <c r="A589" s="219"/>
      <c r="B589" s="219"/>
      <c r="C589" s="219"/>
      <c r="D589" s="219"/>
      <c r="E589" s="219"/>
      <c r="F589" s="219"/>
      <c r="G589" s="332"/>
      <c r="H589" s="305"/>
      <c r="I589" s="305"/>
      <c r="J589" s="307"/>
      <c r="K589" s="307"/>
      <c r="L589" s="307"/>
      <c r="M589" s="307"/>
      <c r="N589" s="305"/>
      <c r="O589" s="305"/>
      <c r="P589" s="305"/>
      <c r="Q589" s="305"/>
      <c r="R589" s="307"/>
      <c r="S589" s="305"/>
      <c r="T589" s="281"/>
      <c r="U589" s="333"/>
      <c r="V589" s="333"/>
      <c r="W589" s="333"/>
      <c r="X589" s="334"/>
      <c r="Y589" s="334"/>
      <c r="Z589" s="219"/>
    </row>
    <row r="590" spans="1:26" ht="15" customHeight="1">
      <c r="A590" s="219"/>
      <c r="B590" s="219"/>
      <c r="C590" s="219"/>
      <c r="D590" s="219"/>
      <c r="E590" s="219"/>
      <c r="F590" s="219"/>
      <c r="G590" s="332"/>
      <c r="H590" s="305"/>
      <c r="I590" s="305"/>
      <c r="J590" s="307"/>
      <c r="K590" s="307"/>
      <c r="L590" s="307"/>
      <c r="M590" s="307"/>
      <c r="N590" s="305"/>
      <c r="O590" s="305"/>
      <c r="P590" s="305"/>
      <c r="Q590" s="305"/>
      <c r="R590" s="307"/>
      <c r="S590" s="305"/>
      <c r="T590" s="281"/>
      <c r="U590" s="333"/>
      <c r="V590" s="333"/>
      <c r="W590" s="333"/>
      <c r="X590" s="334"/>
      <c r="Y590" s="334"/>
      <c r="Z590" s="219"/>
    </row>
    <row r="591" spans="1:26" ht="15" customHeight="1">
      <c r="A591" s="219"/>
      <c r="B591" s="219"/>
      <c r="C591" s="219"/>
      <c r="D591" s="219"/>
      <c r="E591" s="219"/>
      <c r="F591" s="219"/>
      <c r="G591" s="332"/>
      <c r="H591" s="305"/>
      <c r="I591" s="305"/>
      <c r="J591" s="307"/>
      <c r="K591" s="307"/>
      <c r="L591" s="307"/>
      <c r="M591" s="307"/>
      <c r="N591" s="305"/>
      <c r="O591" s="305"/>
      <c r="P591" s="305"/>
      <c r="Q591" s="305"/>
      <c r="R591" s="307"/>
      <c r="S591" s="305"/>
      <c r="T591" s="281"/>
      <c r="U591" s="333"/>
      <c r="V591" s="333"/>
      <c r="W591" s="333"/>
      <c r="X591" s="334"/>
      <c r="Y591" s="334"/>
      <c r="Z591" s="219"/>
    </row>
    <row r="592" spans="1:26" ht="15" customHeight="1">
      <c r="A592" s="219"/>
      <c r="B592" s="219"/>
      <c r="C592" s="219"/>
      <c r="D592" s="219"/>
      <c r="E592" s="219"/>
      <c r="F592" s="219"/>
      <c r="G592" s="332"/>
      <c r="H592" s="305"/>
      <c r="I592" s="305"/>
      <c r="J592" s="307"/>
      <c r="K592" s="307"/>
      <c r="L592" s="307"/>
      <c r="M592" s="307"/>
      <c r="N592" s="305"/>
      <c r="O592" s="305"/>
      <c r="P592" s="305"/>
      <c r="Q592" s="305"/>
      <c r="R592" s="307"/>
      <c r="S592" s="305"/>
      <c r="T592" s="281"/>
      <c r="U592" s="333"/>
      <c r="V592" s="333"/>
      <c r="W592" s="333"/>
      <c r="X592" s="334"/>
      <c r="Y592" s="334"/>
      <c r="Z592" s="219"/>
    </row>
    <row r="593" spans="1:26" ht="15" customHeight="1">
      <c r="A593" s="219"/>
      <c r="B593" s="219"/>
      <c r="C593" s="219"/>
      <c r="D593" s="219"/>
      <c r="E593" s="219"/>
      <c r="F593" s="219"/>
      <c r="G593" s="332"/>
      <c r="H593" s="305"/>
      <c r="I593" s="305"/>
      <c r="J593" s="307"/>
      <c r="K593" s="307"/>
      <c r="L593" s="307"/>
      <c r="M593" s="307"/>
      <c r="N593" s="305"/>
      <c r="O593" s="305"/>
      <c r="P593" s="305"/>
      <c r="Q593" s="305"/>
      <c r="R593" s="307"/>
      <c r="S593" s="305"/>
      <c r="T593" s="281"/>
      <c r="U593" s="333"/>
      <c r="V593" s="333"/>
      <c r="W593" s="333"/>
      <c r="X593" s="334"/>
      <c r="Y593" s="334"/>
      <c r="Z593" s="219"/>
    </row>
    <row r="594" spans="1:26" ht="15" customHeight="1">
      <c r="A594" s="219"/>
      <c r="B594" s="219"/>
      <c r="C594" s="219"/>
      <c r="D594" s="219"/>
      <c r="E594" s="219"/>
      <c r="F594" s="219"/>
      <c r="G594" s="332"/>
      <c r="H594" s="305"/>
      <c r="I594" s="305"/>
      <c r="J594" s="307"/>
      <c r="K594" s="307"/>
      <c r="L594" s="307"/>
      <c r="M594" s="307"/>
      <c r="N594" s="305"/>
      <c r="O594" s="305"/>
      <c r="P594" s="305"/>
      <c r="Q594" s="305"/>
      <c r="R594" s="307"/>
      <c r="S594" s="305"/>
      <c r="T594" s="281"/>
      <c r="U594" s="333"/>
      <c r="V594" s="333"/>
      <c r="W594" s="333"/>
      <c r="X594" s="334"/>
      <c r="Y594" s="334"/>
      <c r="Z594" s="219"/>
    </row>
    <row r="595" spans="1:26" ht="15" customHeight="1">
      <c r="A595" s="219"/>
      <c r="B595" s="219"/>
      <c r="C595" s="219"/>
      <c r="D595" s="219"/>
      <c r="E595" s="219"/>
      <c r="F595" s="219"/>
      <c r="G595" s="332"/>
      <c r="H595" s="305"/>
      <c r="I595" s="305"/>
      <c r="J595" s="307"/>
      <c r="K595" s="307"/>
      <c r="L595" s="307"/>
      <c r="M595" s="307"/>
      <c r="N595" s="305"/>
      <c r="O595" s="305"/>
      <c r="P595" s="305"/>
      <c r="Q595" s="305"/>
      <c r="R595" s="307"/>
      <c r="S595" s="305"/>
      <c r="T595" s="281"/>
      <c r="U595" s="333"/>
      <c r="V595" s="333"/>
      <c r="W595" s="333"/>
      <c r="X595" s="334"/>
      <c r="Y595" s="334"/>
      <c r="Z595" s="219"/>
    </row>
    <row r="596" spans="1:26" ht="15" customHeight="1">
      <c r="A596" s="219"/>
      <c r="B596" s="219"/>
      <c r="C596" s="219"/>
      <c r="D596" s="219"/>
      <c r="E596" s="219"/>
      <c r="F596" s="219"/>
      <c r="G596" s="332"/>
      <c r="H596" s="305"/>
      <c r="I596" s="305"/>
      <c r="J596" s="307"/>
      <c r="K596" s="307"/>
      <c r="L596" s="307"/>
      <c r="M596" s="307"/>
      <c r="N596" s="305"/>
      <c r="O596" s="305"/>
      <c r="P596" s="305"/>
      <c r="Q596" s="305"/>
      <c r="R596" s="307"/>
      <c r="S596" s="305"/>
      <c r="T596" s="281"/>
      <c r="U596" s="333"/>
      <c r="V596" s="333"/>
      <c r="W596" s="333"/>
      <c r="X596" s="334"/>
      <c r="Y596" s="334"/>
      <c r="Z596" s="219"/>
    </row>
    <row r="597" spans="1:26" ht="15" customHeight="1">
      <c r="A597" s="219"/>
      <c r="B597" s="219"/>
      <c r="C597" s="219"/>
      <c r="D597" s="219"/>
      <c r="E597" s="219"/>
      <c r="F597" s="219"/>
      <c r="G597" s="332"/>
      <c r="H597" s="305"/>
      <c r="I597" s="305"/>
      <c r="J597" s="307"/>
      <c r="K597" s="307"/>
      <c r="L597" s="307"/>
      <c r="M597" s="307"/>
      <c r="N597" s="305"/>
      <c r="O597" s="305"/>
      <c r="P597" s="305"/>
      <c r="Q597" s="305"/>
      <c r="R597" s="307"/>
      <c r="S597" s="305"/>
      <c r="T597" s="281"/>
      <c r="U597" s="333"/>
      <c r="V597" s="333"/>
      <c r="W597" s="333"/>
      <c r="X597" s="334"/>
      <c r="Y597" s="334"/>
      <c r="Z597" s="219"/>
    </row>
    <row r="598" spans="1:26" ht="15" customHeight="1">
      <c r="A598" s="219"/>
      <c r="B598" s="219"/>
      <c r="C598" s="219"/>
      <c r="D598" s="219"/>
      <c r="E598" s="219"/>
      <c r="F598" s="219"/>
      <c r="G598" s="332"/>
      <c r="H598" s="305"/>
      <c r="I598" s="305"/>
      <c r="J598" s="307"/>
      <c r="K598" s="307"/>
      <c r="L598" s="307"/>
      <c r="M598" s="307"/>
      <c r="N598" s="305"/>
      <c r="O598" s="305"/>
      <c r="P598" s="305"/>
      <c r="Q598" s="305"/>
      <c r="R598" s="307"/>
      <c r="S598" s="305"/>
      <c r="T598" s="281"/>
      <c r="U598" s="333"/>
      <c r="V598" s="333"/>
      <c r="W598" s="333"/>
      <c r="X598" s="334"/>
      <c r="Y598" s="334"/>
      <c r="Z598" s="219"/>
    </row>
    <row r="599" spans="1:26" ht="15" customHeight="1">
      <c r="A599" s="219"/>
      <c r="B599" s="219"/>
      <c r="C599" s="219"/>
      <c r="D599" s="219"/>
      <c r="E599" s="219"/>
      <c r="F599" s="219"/>
      <c r="G599" s="332"/>
      <c r="H599" s="305"/>
      <c r="I599" s="305"/>
      <c r="J599" s="307"/>
      <c r="K599" s="307"/>
      <c r="L599" s="307"/>
      <c r="M599" s="307"/>
      <c r="N599" s="305"/>
      <c r="O599" s="305"/>
      <c r="P599" s="305"/>
      <c r="Q599" s="305"/>
      <c r="R599" s="307"/>
      <c r="S599" s="305"/>
      <c r="T599" s="281"/>
      <c r="U599" s="333"/>
      <c r="V599" s="333"/>
      <c r="W599" s="333"/>
      <c r="X599" s="334"/>
      <c r="Y599" s="334"/>
      <c r="Z599" s="219"/>
    </row>
    <row r="600" spans="1:26" ht="15" customHeight="1">
      <c r="A600" s="219"/>
      <c r="B600" s="219"/>
      <c r="C600" s="219"/>
      <c r="D600" s="219"/>
      <c r="E600" s="219"/>
      <c r="F600" s="219"/>
      <c r="G600" s="332"/>
      <c r="H600" s="305"/>
      <c r="I600" s="305"/>
      <c r="J600" s="307"/>
      <c r="K600" s="307"/>
      <c r="L600" s="307"/>
      <c r="M600" s="307"/>
      <c r="N600" s="305"/>
      <c r="O600" s="305"/>
      <c r="P600" s="305"/>
      <c r="Q600" s="305"/>
      <c r="R600" s="307"/>
      <c r="S600" s="305"/>
      <c r="T600" s="281"/>
      <c r="U600" s="333"/>
      <c r="V600" s="333"/>
      <c r="W600" s="333"/>
      <c r="X600" s="334"/>
      <c r="Y600" s="334"/>
      <c r="Z600" s="219"/>
    </row>
    <row r="601" spans="1:26" ht="15" customHeight="1">
      <c r="A601" s="219"/>
      <c r="B601" s="219"/>
      <c r="C601" s="219"/>
      <c r="D601" s="219"/>
      <c r="E601" s="219"/>
      <c r="F601" s="219"/>
      <c r="G601" s="332"/>
      <c r="H601" s="305"/>
      <c r="I601" s="305"/>
      <c r="J601" s="307"/>
      <c r="K601" s="307"/>
      <c r="L601" s="307"/>
      <c r="M601" s="307"/>
      <c r="N601" s="305"/>
      <c r="O601" s="305"/>
      <c r="P601" s="305"/>
      <c r="Q601" s="305"/>
      <c r="R601" s="307"/>
      <c r="S601" s="305"/>
      <c r="T601" s="281"/>
      <c r="U601" s="333"/>
      <c r="V601" s="333"/>
      <c r="W601" s="333"/>
      <c r="X601" s="334"/>
      <c r="Y601" s="334"/>
      <c r="Z601" s="219"/>
    </row>
    <row r="602" spans="1:26" ht="15" customHeight="1">
      <c r="A602" s="219"/>
      <c r="B602" s="219"/>
      <c r="C602" s="219"/>
      <c r="D602" s="219"/>
      <c r="E602" s="219"/>
      <c r="F602" s="219"/>
      <c r="G602" s="332"/>
      <c r="H602" s="305"/>
      <c r="I602" s="305"/>
      <c r="J602" s="307"/>
      <c r="K602" s="307"/>
      <c r="L602" s="307"/>
      <c r="M602" s="307"/>
      <c r="N602" s="305"/>
      <c r="O602" s="305"/>
      <c r="P602" s="305"/>
      <c r="Q602" s="305"/>
      <c r="R602" s="307"/>
      <c r="S602" s="305"/>
      <c r="T602" s="281"/>
      <c r="U602" s="333"/>
      <c r="V602" s="333"/>
      <c r="W602" s="333"/>
      <c r="X602" s="334"/>
      <c r="Y602" s="334"/>
      <c r="Z602" s="219"/>
    </row>
    <row r="603" spans="1:26" ht="15" customHeight="1">
      <c r="A603" s="219"/>
      <c r="B603" s="219"/>
      <c r="C603" s="219"/>
      <c r="D603" s="219"/>
      <c r="E603" s="219"/>
      <c r="F603" s="219"/>
      <c r="G603" s="332"/>
      <c r="H603" s="305"/>
      <c r="I603" s="305"/>
      <c r="J603" s="307"/>
      <c r="K603" s="307"/>
      <c r="L603" s="307"/>
      <c r="M603" s="307"/>
      <c r="N603" s="305"/>
      <c r="O603" s="305"/>
      <c r="P603" s="305"/>
      <c r="Q603" s="305"/>
      <c r="R603" s="307"/>
      <c r="S603" s="305"/>
      <c r="T603" s="281"/>
      <c r="U603" s="333"/>
      <c r="V603" s="333"/>
      <c r="W603" s="333"/>
      <c r="X603" s="334"/>
      <c r="Y603" s="334"/>
      <c r="Z603" s="219"/>
    </row>
    <row r="604" spans="1:26" ht="15" customHeight="1">
      <c r="A604" s="219"/>
      <c r="B604" s="219"/>
      <c r="C604" s="219"/>
      <c r="D604" s="219"/>
      <c r="E604" s="219"/>
      <c r="F604" s="219"/>
      <c r="G604" s="332"/>
      <c r="H604" s="305"/>
      <c r="I604" s="305"/>
      <c r="J604" s="307"/>
      <c r="K604" s="307"/>
      <c r="L604" s="307"/>
      <c r="M604" s="307"/>
      <c r="N604" s="305"/>
      <c r="O604" s="305"/>
      <c r="P604" s="305"/>
      <c r="Q604" s="305"/>
      <c r="R604" s="307"/>
      <c r="S604" s="305"/>
      <c r="T604" s="281"/>
      <c r="U604" s="333"/>
      <c r="V604" s="333"/>
      <c r="W604" s="333"/>
      <c r="X604" s="334"/>
      <c r="Y604" s="334"/>
      <c r="Z604" s="219"/>
    </row>
    <row r="605" spans="1:26" ht="15" customHeight="1">
      <c r="A605" s="219"/>
      <c r="B605" s="219"/>
      <c r="C605" s="219"/>
      <c r="D605" s="219"/>
      <c r="E605" s="219"/>
      <c r="F605" s="219"/>
      <c r="G605" s="332"/>
      <c r="H605" s="305"/>
      <c r="I605" s="305"/>
      <c r="J605" s="307"/>
      <c r="K605" s="307"/>
      <c r="L605" s="307"/>
      <c r="M605" s="307"/>
      <c r="N605" s="305"/>
      <c r="O605" s="305"/>
      <c r="P605" s="305"/>
      <c r="Q605" s="305"/>
      <c r="R605" s="307"/>
      <c r="S605" s="305"/>
      <c r="T605" s="281"/>
      <c r="U605" s="333"/>
      <c r="V605" s="333"/>
      <c r="W605" s="333"/>
      <c r="X605" s="334"/>
      <c r="Y605" s="334"/>
      <c r="Z605" s="219"/>
    </row>
    <row r="606" spans="1:26" ht="15" customHeight="1">
      <c r="A606" s="219"/>
      <c r="B606" s="219"/>
      <c r="C606" s="219"/>
      <c r="D606" s="219"/>
      <c r="E606" s="219"/>
      <c r="F606" s="219"/>
      <c r="G606" s="332"/>
      <c r="H606" s="305"/>
      <c r="I606" s="305"/>
      <c r="J606" s="307"/>
      <c r="K606" s="307"/>
      <c r="L606" s="307"/>
      <c r="M606" s="307"/>
      <c r="N606" s="305"/>
      <c r="O606" s="305"/>
      <c r="P606" s="305"/>
      <c r="Q606" s="305"/>
      <c r="R606" s="307"/>
      <c r="S606" s="305"/>
      <c r="T606" s="281"/>
      <c r="U606" s="333"/>
      <c r="V606" s="333"/>
      <c r="W606" s="333"/>
      <c r="X606" s="334"/>
      <c r="Y606" s="334"/>
      <c r="Z606" s="219"/>
    </row>
    <row r="607" spans="1:26" ht="15" customHeight="1">
      <c r="A607" s="219"/>
      <c r="B607" s="219"/>
      <c r="C607" s="219"/>
      <c r="D607" s="219"/>
      <c r="E607" s="219"/>
      <c r="F607" s="219"/>
      <c r="G607" s="332"/>
      <c r="H607" s="305"/>
      <c r="I607" s="305"/>
      <c r="J607" s="307"/>
      <c r="K607" s="307"/>
      <c r="L607" s="307"/>
      <c r="M607" s="307"/>
      <c r="N607" s="305"/>
      <c r="O607" s="305"/>
      <c r="P607" s="305"/>
      <c r="Q607" s="305"/>
      <c r="R607" s="307"/>
      <c r="S607" s="305"/>
      <c r="T607" s="281"/>
      <c r="U607" s="333"/>
      <c r="V607" s="333"/>
      <c r="W607" s="333"/>
      <c r="X607" s="334"/>
      <c r="Y607" s="334"/>
      <c r="Z607" s="219"/>
    </row>
    <row r="608" spans="1:26" ht="15" customHeight="1">
      <c r="A608" s="219"/>
      <c r="B608" s="219"/>
      <c r="C608" s="219"/>
      <c r="D608" s="219"/>
      <c r="E608" s="219"/>
      <c r="F608" s="219"/>
      <c r="G608" s="332"/>
      <c r="H608" s="305"/>
      <c r="I608" s="305"/>
      <c r="J608" s="307"/>
      <c r="K608" s="307"/>
      <c r="L608" s="307"/>
      <c r="M608" s="307"/>
      <c r="N608" s="305"/>
      <c r="O608" s="305"/>
      <c r="P608" s="305"/>
      <c r="Q608" s="305"/>
      <c r="R608" s="307"/>
      <c r="S608" s="305"/>
      <c r="T608" s="281"/>
      <c r="U608" s="333"/>
      <c r="V608" s="333"/>
      <c r="W608" s="333"/>
      <c r="X608" s="334"/>
      <c r="Y608" s="334"/>
      <c r="Z608" s="219"/>
    </row>
    <row r="609" spans="1:26" ht="15" customHeight="1">
      <c r="A609" s="219"/>
      <c r="B609" s="219"/>
      <c r="C609" s="219"/>
      <c r="D609" s="219"/>
      <c r="E609" s="219"/>
      <c r="F609" s="219"/>
      <c r="G609" s="332"/>
      <c r="H609" s="305"/>
      <c r="I609" s="305"/>
      <c r="J609" s="307"/>
      <c r="K609" s="307"/>
      <c r="L609" s="307"/>
      <c r="M609" s="307"/>
      <c r="N609" s="305"/>
      <c r="O609" s="305"/>
      <c r="P609" s="305"/>
      <c r="Q609" s="305"/>
      <c r="R609" s="307"/>
      <c r="S609" s="305"/>
      <c r="T609" s="281"/>
      <c r="U609" s="333"/>
      <c r="V609" s="333"/>
      <c r="W609" s="333"/>
      <c r="X609" s="334"/>
      <c r="Y609" s="334"/>
      <c r="Z609" s="219"/>
    </row>
    <row r="610" spans="1:26" ht="15" customHeight="1">
      <c r="A610" s="219"/>
      <c r="B610" s="219"/>
      <c r="C610" s="219"/>
      <c r="D610" s="219"/>
      <c r="E610" s="219"/>
      <c r="F610" s="219"/>
      <c r="G610" s="332"/>
      <c r="H610" s="305"/>
      <c r="I610" s="305"/>
      <c r="J610" s="307"/>
      <c r="K610" s="307"/>
      <c r="L610" s="307"/>
      <c r="M610" s="307"/>
      <c r="N610" s="305"/>
      <c r="O610" s="305"/>
      <c r="P610" s="305"/>
      <c r="Q610" s="305"/>
      <c r="R610" s="307"/>
      <c r="S610" s="305"/>
      <c r="T610" s="281"/>
      <c r="U610" s="333"/>
      <c r="V610" s="333"/>
      <c r="W610" s="333"/>
      <c r="X610" s="334"/>
      <c r="Y610" s="334"/>
      <c r="Z610" s="219"/>
    </row>
    <row r="611" spans="1:26" ht="15" customHeight="1">
      <c r="A611" s="219"/>
      <c r="B611" s="219"/>
      <c r="C611" s="219"/>
      <c r="D611" s="219"/>
      <c r="E611" s="219"/>
      <c r="F611" s="219"/>
      <c r="G611" s="332"/>
      <c r="H611" s="305"/>
      <c r="I611" s="305"/>
      <c r="J611" s="307"/>
      <c r="K611" s="307"/>
      <c r="L611" s="307"/>
      <c r="M611" s="307"/>
      <c r="N611" s="305"/>
      <c r="O611" s="305"/>
      <c r="P611" s="305"/>
      <c r="Q611" s="305"/>
      <c r="R611" s="307"/>
      <c r="S611" s="305"/>
      <c r="T611" s="281"/>
      <c r="U611" s="333"/>
      <c r="V611" s="333"/>
      <c r="W611" s="333"/>
      <c r="X611" s="334"/>
      <c r="Y611" s="334"/>
      <c r="Z611" s="219"/>
    </row>
    <row r="612" spans="1:26" ht="15" customHeight="1">
      <c r="A612" s="219"/>
      <c r="B612" s="219"/>
      <c r="C612" s="219"/>
      <c r="D612" s="219"/>
      <c r="E612" s="219"/>
      <c r="F612" s="219"/>
      <c r="G612" s="332"/>
      <c r="H612" s="305"/>
      <c r="I612" s="305"/>
      <c r="J612" s="307"/>
      <c r="K612" s="307"/>
      <c r="L612" s="307"/>
      <c r="M612" s="307"/>
      <c r="N612" s="305"/>
      <c r="O612" s="305"/>
      <c r="P612" s="305"/>
      <c r="Q612" s="305"/>
      <c r="R612" s="307"/>
      <c r="S612" s="305"/>
      <c r="T612" s="281"/>
      <c r="U612" s="333"/>
      <c r="V612" s="333"/>
      <c r="W612" s="333"/>
      <c r="X612" s="334"/>
      <c r="Y612" s="334"/>
      <c r="Z612" s="219"/>
    </row>
    <row r="613" spans="1:26" ht="15" customHeight="1">
      <c r="A613" s="219"/>
      <c r="B613" s="219"/>
      <c r="C613" s="219"/>
      <c r="D613" s="219"/>
      <c r="E613" s="219"/>
      <c r="F613" s="219"/>
      <c r="G613" s="332"/>
      <c r="H613" s="305"/>
      <c r="I613" s="305"/>
      <c r="J613" s="307"/>
      <c r="K613" s="307"/>
      <c r="L613" s="307"/>
      <c r="M613" s="307"/>
      <c r="N613" s="305"/>
      <c r="O613" s="305"/>
      <c r="P613" s="305"/>
      <c r="Q613" s="305"/>
      <c r="R613" s="307"/>
      <c r="S613" s="305"/>
      <c r="T613" s="281"/>
      <c r="U613" s="333"/>
      <c r="V613" s="333"/>
      <c r="W613" s="333"/>
      <c r="X613" s="334"/>
      <c r="Y613" s="334"/>
      <c r="Z613" s="219"/>
    </row>
    <row r="614" spans="1:26" ht="15" customHeight="1">
      <c r="A614" s="219"/>
      <c r="B614" s="219"/>
      <c r="C614" s="219"/>
      <c r="D614" s="219"/>
      <c r="E614" s="219"/>
      <c r="F614" s="219"/>
      <c r="G614" s="332"/>
      <c r="H614" s="305"/>
      <c r="I614" s="305"/>
      <c r="J614" s="307"/>
      <c r="K614" s="307"/>
      <c r="L614" s="307"/>
      <c r="M614" s="307"/>
      <c r="N614" s="305"/>
      <c r="O614" s="305"/>
      <c r="P614" s="305"/>
      <c r="Q614" s="305"/>
      <c r="R614" s="307"/>
      <c r="S614" s="305"/>
      <c r="T614" s="281"/>
      <c r="U614" s="333"/>
      <c r="V614" s="333"/>
      <c r="W614" s="333"/>
      <c r="X614" s="334"/>
      <c r="Y614" s="334"/>
      <c r="Z614" s="219"/>
    </row>
    <row r="615" spans="1:26" ht="15" customHeight="1">
      <c r="A615" s="219"/>
      <c r="B615" s="219"/>
      <c r="C615" s="219"/>
      <c r="D615" s="219"/>
      <c r="E615" s="219"/>
      <c r="F615" s="219"/>
      <c r="G615" s="332"/>
      <c r="H615" s="305"/>
      <c r="I615" s="305"/>
      <c r="J615" s="307"/>
      <c r="K615" s="307"/>
      <c r="L615" s="307"/>
      <c r="M615" s="307"/>
      <c r="N615" s="305"/>
      <c r="O615" s="305"/>
      <c r="P615" s="305"/>
      <c r="Q615" s="305"/>
      <c r="R615" s="307"/>
      <c r="S615" s="305"/>
      <c r="T615" s="281"/>
      <c r="U615" s="333"/>
      <c r="V615" s="333"/>
      <c r="W615" s="333"/>
      <c r="X615" s="334"/>
      <c r="Y615" s="334"/>
      <c r="Z615" s="219"/>
    </row>
    <row r="616" spans="1:26" ht="15" customHeight="1">
      <c r="A616" s="219"/>
      <c r="B616" s="219"/>
      <c r="C616" s="219"/>
      <c r="D616" s="219"/>
      <c r="E616" s="219"/>
      <c r="F616" s="219"/>
      <c r="G616" s="332"/>
      <c r="H616" s="305"/>
      <c r="I616" s="305"/>
      <c r="J616" s="307"/>
      <c r="K616" s="307"/>
      <c r="L616" s="307"/>
      <c r="M616" s="307"/>
      <c r="N616" s="305"/>
      <c r="O616" s="305"/>
      <c r="P616" s="305"/>
      <c r="Q616" s="305"/>
      <c r="R616" s="307"/>
      <c r="S616" s="305"/>
      <c r="T616" s="281"/>
      <c r="U616" s="333"/>
      <c r="V616" s="333"/>
      <c r="W616" s="333"/>
      <c r="X616" s="334"/>
      <c r="Y616" s="334"/>
      <c r="Z616" s="219"/>
    </row>
    <row r="617" spans="1:26" ht="15" customHeight="1">
      <c r="A617" s="219"/>
      <c r="B617" s="219"/>
      <c r="C617" s="219"/>
      <c r="D617" s="219"/>
      <c r="E617" s="219"/>
      <c r="F617" s="219"/>
      <c r="G617" s="332"/>
      <c r="H617" s="305"/>
      <c r="I617" s="305"/>
      <c r="J617" s="307"/>
      <c r="K617" s="307"/>
      <c r="L617" s="307"/>
      <c r="M617" s="307"/>
      <c r="N617" s="305"/>
      <c r="O617" s="305"/>
      <c r="P617" s="305"/>
      <c r="Q617" s="305"/>
      <c r="R617" s="307"/>
      <c r="S617" s="305"/>
      <c r="T617" s="281"/>
      <c r="U617" s="333"/>
      <c r="V617" s="333"/>
      <c r="W617" s="333"/>
      <c r="X617" s="334"/>
      <c r="Y617" s="334"/>
      <c r="Z617" s="219"/>
    </row>
    <row r="618" spans="1:26" ht="15" customHeight="1">
      <c r="A618" s="219"/>
      <c r="B618" s="219"/>
      <c r="C618" s="219"/>
      <c r="D618" s="219"/>
      <c r="E618" s="219"/>
      <c r="F618" s="219"/>
      <c r="G618" s="332"/>
      <c r="H618" s="305"/>
      <c r="I618" s="305"/>
      <c r="J618" s="307"/>
      <c r="K618" s="307"/>
      <c r="L618" s="307"/>
      <c r="M618" s="307"/>
      <c r="N618" s="305"/>
      <c r="O618" s="305"/>
      <c r="P618" s="305"/>
      <c r="Q618" s="305"/>
      <c r="R618" s="307"/>
      <c r="S618" s="305"/>
      <c r="T618" s="281"/>
      <c r="U618" s="333"/>
      <c r="V618" s="333"/>
      <c r="W618" s="333"/>
      <c r="X618" s="334"/>
      <c r="Y618" s="334"/>
      <c r="Z618" s="219"/>
    </row>
    <row r="619" spans="1:26" ht="15" customHeight="1">
      <c r="A619" s="219"/>
      <c r="B619" s="219"/>
      <c r="C619" s="219"/>
      <c r="D619" s="219"/>
      <c r="E619" s="219"/>
      <c r="F619" s="219"/>
      <c r="G619" s="332"/>
      <c r="H619" s="305"/>
      <c r="I619" s="305"/>
      <c r="J619" s="307"/>
      <c r="K619" s="307"/>
      <c r="L619" s="307"/>
      <c r="M619" s="307"/>
      <c r="N619" s="305"/>
      <c r="O619" s="305"/>
      <c r="P619" s="305"/>
      <c r="Q619" s="305"/>
      <c r="R619" s="307"/>
      <c r="S619" s="305"/>
      <c r="T619" s="281"/>
      <c r="U619" s="333"/>
      <c r="V619" s="333"/>
      <c r="W619" s="333"/>
      <c r="X619" s="334"/>
      <c r="Y619" s="334"/>
      <c r="Z619" s="219"/>
    </row>
    <row r="620" spans="1:26" ht="15" customHeight="1">
      <c r="A620" s="219"/>
      <c r="B620" s="219"/>
      <c r="C620" s="219"/>
      <c r="D620" s="219"/>
      <c r="E620" s="219"/>
      <c r="F620" s="219"/>
      <c r="G620" s="332"/>
      <c r="H620" s="305"/>
      <c r="I620" s="305"/>
      <c r="J620" s="307"/>
      <c r="K620" s="307"/>
      <c r="L620" s="307"/>
      <c r="M620" s="307"/>
      <c r="N620" s="305"/>
      <c r="O620" s="305"/>
      <c r="P620" s="305"/>
      <c r="Q620" s="305"/>
      <c r="R620" s="307"/>
      <c r="S620" s="305"/>
      <c r="T620" s="281"/>
      <c r="U620" s="333"/>
      <c r="V620" s="333"/>
      <c r="W620" s="333"/>
      <c r="X620" s="334"/>
      <c r="Y620" s="334"/>
      <c r="Z620" s="219"/>
    </row>
    <row r="621" spans="1:26" ht="15" customHeight="1">
      <c r="A621" s="219"/>
      <c r="B621" s="219"/>
      <c r="C621" s="219"/>
      <c r="D621" s="219"/>
      <c r="E621" s="219"/>
      <c r="F621" s="219"/>
      <c r="G621" s="332"/>
      <c r="H621" s="305"/>
      <c r="I621" s="305"/>
      <c r="J621" s="307"/>
      <c r="K621" s="307"/>
      <c r="L621" s="307"/>
      <c r="M621" s="307"/>
      <c r="N621" s="305"/>
      <c r="O621" s="305"/>
      <c r="P621" s="305"/>
      <c r="Q621" s="305"/>
      <c r="R621" s="307"/>
      <c r="S621" s="305"/>
      <c r="T621" s="281"/>
      <c r="U621" s="333"/>
      <c r="V621" s="333"/>
      <c r="W621" s="333"/>
      <c r="X621" s="334"/>
      <c r="Y621" s="334"/>
      <c r="Z621" s="219"/>
    </row>
    <row r="622" spans="1:26" ht="15" customHeight="1">
      <c r="A622" s="219"/>
      <c r="B622" s="219"/>
      <c r="C622" s="219"/>
      <c r="D622" s="219"/>
      <c r="E622" s="219"/>
      <c r="F622" s="219"/>
      <c r="G622" s="332"/>
      <c r="H622" s="305"/>
      <c r="I622" s="305"/>
      <c r="J622" s="307"/>
      <c r="K622" s="307"/>
      <c r="L622" s="307"/>
      <c r="M622" s="307"/>
      <c r="N622" s="305"/>
      <c r="O622" s="305"/>
      <c r="P622" s="305"/>
      <c r="Q622" s="305"/>
      <c r="R622" s="307"/>
      <c r="S622" s="305"/>
      <c r="T622" s="281"/>
      <c r="U622" s="333"/>
      <c r="V622" s="333"/>
      <c r="W622" s="333"/>
      <c r="X622" s="334"/>
      <c r="Y622" s="334"/>
      <c r="Z622" s="219"/>
    </row>
    <row r="623" spans="1:26" ht="15" customHeight="1">
      <c r="A623" s="219"/>
      <c r="B623" s="219"/>
      <c r="C623" s="219"/>
      <c r="D623" s="219"/>
      <c r="E623" s="219"/>
      <c r="F623" s="219"/>
      <c r="G623" s="332"/>
      <c r="H623" s="305"/>
      <c r="I623" s="305"/>
      <c r="J623" s="307"/>
      <c r="K623" s="307"/>
      <c r="L623" s="307"/>
      <c r="M623" s="307"/>
      <c r="N623" s="305"/>
      <c r="O623" s="305"/>
      <c r="P623" s="305"/>
      <c r="Q623" s="305"/>
      <c r="R623" s="307"/>
      <c r="S623" s="305"/>
      <c r="T623" s="281"/>
      <c r="U623" s="333"/>
      <c r="V623" s="333"/>
      <c r="W623" s="333"/>
      <c r="X623" s="334"/>
      <c r="Y623" s="334"/>
      <c r="Z623" s="219"/>
    </row>
    <row r="624" spans="1:26" ht="15" customHeight="1">
      <c r="A624" s="219"/>
      <c r="B624" s="219"/>
      <c r="C624" s="219"/>
      <c r="D624" s="219"/>
      <c r="E624" s="219"/>
      <c r="F624" s="219"/>
      <c r="G624" s="332"/>
      <c r="H624" s="305"/>
      <c r="I624" s="305"/>
      <c r="J624" s="307"/>
      <c r="K624" s="307"/>
      <c r="L624" s="307"/>
      <c r="M624" s="307"/>
      <c r="N624" s="305"/>
      <c r="O624" s="305"/>
      <c r="P624" s="305"/>
      <c r="Q624" s="305"/>
      <c r="R624" s="307"/>
      <c r="S624" s="305"/>
      <c r="T624" s="281"/>
      <c r="U624" s="333"/>
      <c r="V624" s="333"/>
      <c r="W624" s="333"/>
      <c r="X624" s="334"/>
      <c r="Y624" s="334"/>
      <c r="Z624" s="219"/>
    </row>
    <row r="625" spans="1:26" ht="15" customHeight="1">
      <c r="A625" s="219"/>
      <c r="B625" s="219"/>
      <c r="C625" s="219"/>
      <c r="D625" s="219"/>
      <c r="E625" s="219"/>
      <c r="F625" s="219"/>
      <c r="G625" s="332"/>
      <c r="H625" s="305"/>
      <c r="I625" s="305"/>
      <c r="J625" s="307"/>
      <c r="K625" s="307"/>
      <c r="L625" s="307"/>
      <c r="M625" s="307"/>
      <c r="N625" s="305"/>
      <c r="O625" s="305"/>
      <c r="P625" s="305"/>
      <c r="Q625" s="305"/>
      <c r="R625" s="307"/>
      <c r="S625" s="305"/>
      <c r="T625" s="281"/>
      <c r="U625" s="333"/>
      <c r="V625" s="333"/>
      <c r="W625" s="333"/>
      <c r="X625" s="334"/>
      <c r="Y625" s="334"/>
      <c r="Z625" s="219"/>
    </row>
    <row r="626" spans="1:26" ht="15" customHeight="1">
      <c r="A626" s="219"/>
      <c r="B626" s="219"/>
      <c r="C626" s="219"/>
      <c r="D626" s="219"/>
      <c r="E626" s="219"/>
      <c r="F626" s="219"/>
      <c r="G626" s="332"/>
      <c r="H626" s="305"/>
      <c r="I626" s="305"/>
      <c r="J626" s="307"/>
      <c r="K626" s="307"/>
      <c r="L626" s="307"/>
      <c r="M626" s="307"/>
      <c r="N626" s="305"/>
      <c r="O626" s="305"/>
      <c r="P626" s="305"/>
      <c r="Q626" s="305"/>
      <c r="R626" s="307"/>
      <c r="S626" s="305"/>
      <c r="T626" s="281"/>
      <c r="U626" s="333"/>
      <c r="V626" s="333"/>
      <c r="W626" s="333"/>
      <c r="X626" s="334"/>
      <c r="Y626" s="334"/>
      <c r="Z626" s="219"/>
    </row>
    <row r="627" spans="1:26" ht="15" customHeight="1">
      <c r="A627" s="219"/>
      <c r="B627" s="219"/>
      <c r="C627" s="219"/>
      <c r="D627" s="219"/>
      <c r="E627" s="219"/>
      <c r="F627" s="219"/>
      <c r="G627" s="332"/>
      <c r="H627" s="305"/>
      <c r="I627" s="305"/>
      <c r="J627" s="307"/>
      <c r="K627" s="307"/>
      <c r="L627" s="307"/>
      <c r="M627" s="307"/>
      <c r="N627" s="305"/>
      <c r="O627" s="305"/>
      <c r="P627" s="305"/>
      <c r="Q627" s="305"/>
      <c r="R627" s="307"/>
      <c r="S627" s="305"/>
      <c r="T627" s="281"/>
      <c r="U627" s="333"/>
      <c r="V627" s="333"/>
      <c r="W627" s="333"/>
      <c r="X627" s="334"/>
      <c r="Y627" s="334"/>
      <c r="Z627" s="219"/>
    </row>
    <row r="628" spans="1:26" ht="15" customHeight="1">
      <c r="A628" s="219"/>
      <c r="B628" s="219"/>
      <c r="C628" s="219"/>
      <c r="D628" s="219"/>
      <c r="E628" s="219"/>
      <c r="F628" s="219"/>
      <c r="G628" s="332"/>
      <c r="H628" s="305"/>
      <c r="I628" s="305"/>
      <c r="J628" s="307"/>
      <c r="K628" s="307"/>
      <c r="L628" s="307"/>
      <c r="M628" s="307"/>
      <c r="N628" s="305"/>
      <c r="O628" s="305"/>
      <c r="P628" s="305"/>
      <c r="Q628" s="305"/>
      <c r="R628" s="307"/>
      <c r="S628" s="305"/>
      <c r="T628" s="281"/>
      <c r="U628" s="333"/>
      <c r="V628" s="333"/>
      <c r="W628" s="333"/>
      <c r="X628" s="334"/>
      <c r="Y628" s="334"/>
      <c r="Z628" s="219"/>
    </row>
    <row r="629" spans="1:26" ht="15" customHeight="1">
      <c r="A629" s="219"/>
      <c r="B629" s="219"/>
      <c r="C629" s="219"/>
      <c r="D629" s="219"/>
      <c r="E629" s="219"/>
      <c r="F629" s="219"/>
      <c r="G629" s="332"/>
      <c r="H629" s="305"/>
      <c r="I629" s="305"/>
      <c r="J629" s="307"/>
      <c r="K629" s="307"/>
      <c r="L629" s="307"/>
      <c r="M629" s="307"/>
      <c r="N629" s="305"/>
      <c r="O629" s="305"/>
      <c r="P629" s="305"/>
      <c r="Q629" s="305"/>
      <c r="R629" s="307"/>
      <c r="S629" s="305"/>
      <c r="T629" s="281"/>
      <c r="U629" s="333"/>
      <c r="V629" s="333"/>
      <c r="W629" s="333"/>
      <c r="X629" s="334"/>
      <c r="Y629" s="334"/>
      <c r="Z629" s="219"/>
    </row>
    <row r="630" spans="1:26" ht="15" customHeight="1">
      <c r="A630" s="219"/>
      <c r="B630" s="219"/>
      <c r="C630" s="219"/>
      <c r="D630" s="219"/>
      <c r="E630" s="219"/>
      <c r="F630" s="219"/>
      <c r="G630" s="332"/>
      <c r="H630" s="305"/>
      <c r="I630" s="305"/>
      <c r="J630" s="307"/>
      <c r="K630" s="307"/>
      <c r="L630" s="307"/>
      <c r="M630" s="307"/>
      <c r="N630" s="305"/>
      <c r="O630" s="305"/>
      <c r="P630" s="305"/>
      <c r="Q630" s="305"/>
      <c r="R630" s="307"/>
      <c r="S630" s="305"/>
      <c r="T630" s="281"/>
      <c r="U630" s="333"/>
      <c r="V630" s="333"/>
      <c r="W630" s="333"/>
      <c r="X630" s="334"/>
      <c r="Y630" s="334"/>
      <c r="Z630" s="219"/>
    </row>
    <row r="631" spans="1:26" ht="15" customHeight="1">
      <c r="A631" s="219"/>
      <c r="B631" s="219"/>
      <c r="C631" s="219"/>
      <c r="D631" s="219"/>
      <c r="E631" s="219"/>
      <c r="F631" s="219"/>
      <c r="G631" s="332"/>
      <c r="H631" s="305"/>
      <c r="I631" s="305"/>
      <c r="J631" s="307"/>
      <c r="K631" s="307"/>
      <c r="L631" s="307"/>
      <c r="M631" s="307"/>
      <c r="N631" s="305"/>
      <c r="O631" s="305"/>
      <c r="P631" s="305"/>
      <c r="Q631" s="305"/>
      <c r="R631" s="307"/>
      <c r="S631" s="305"/>
      <c r="T631" s="281"/>
      <c r="U631" s="333"/>
      <c r="V631" s="333"/>
      <c r="W631" s="333"/>
      <c r="X631" s="334"/>
      <c r="Y631" s="334"/>
      <c r="Z631" s="219"/>
    </row>
    <row r="632" spans="1:26" ht="15" customHeight="1">
      <c r="A632" s="219"/>
      <c r="B632" s="219"/>
      <c r="C632" s="219"/>
      <c r="D632" s="219"/>
      <c r="E632" s="219"/>
      <c r="F632" s="219"/>
      <c r="G632" s="332"/>
      <c r="H632" s="305"/>
      <c r="I632" s="305"/>
      <c r="J632" s="307"/>
      <c r="K632" s="307"/>
      <c r="L632" s="307"/>
      <c r="M632" s="307"/>
      <c r="N632" s="305"/>
      <c r="O632" s="305"/>
      <c r="P632" s="305"/>
      <c r="Q632" s="305"/>
      <c r="R632" s="307"/>
      <c r="S632" s="305"/>
      <c r="T632" s="281"/>
      <c r="U632" s="333"/>
      <c r="V632" s="333"/>
      <c r="W632" s="333"/>
      <c r="X632" s="334"/>
      <c r="Y632" s="334"/>
      <c r="Z632" s="219"/>
    </row>
    <row r="633" spans="1:26" ht="15" customHeight="1">
      <c r="A633" s="219"/>
      <c r="B633" s="219"/>
      <c r="C633" s="219"/>
      <c r="D633" s="219"/>
      <c r="E633" s="219"/>
      <c r="F633" s="219"/>
      <c r="G633" s="332"/>
      <c r="H633" s="305"/>
      <c r="I633" s="305"/>
      <c r="J633" s="307"/>
      <c r="K633" s="307"/>
      <c r="L633" s="307"/>
      <c r="M633" s="307"/>
      <c r="N633" s="305"/>
      <c r="O633" s="305"/>
      <c r="P633" s="305"/>
      <c r="Q633" s="305"/>
      <c r="R633" s="307"/>
      <c r="S633" s="305"/>
      <c r="T633" s="281"/>
      <c r="U633" s="333"/>
      <c r="V633" s="333"/>
      <c r="W633" s="333"/>
      <c r="X633" s="334"/>
      <c r="Y633" s="334"/>
      <c r="Z633" s="219"/>
    </row>
    <row r="634" spans="1:26" ht="15" customHeight="1">
      <c r="A634" s="219"/>
      <c r="B634" s="219"/>
      <c r="C634" s="219"/>
      <c r="D634" s="219"/>
      <c r="E634" s="219"/>
      <c r="F634" s="219"/>
      <c r="G634" s="332"/>
      <c r="H634" s="305"/>
      <c r="I634" s="305"/>
      <c r="J634" s="307"/>
      <c r="K634" s="307"/>
      <c r="L634" s="307"/>
      <c r="M634" s="307"/>
      <c r="N634" s="305"/>
      <c r="O634" s="305"/>
      <c r="P634" s="305"/>
      <c r="Q634" s="305"/>
      <c r="R634" s="307"/>
      <c r="S634" s="305"/>
      <c r="T634" s="281"/>
      <c r="U634" s="333"/>
      <c r="V634" s="333"/>
      <c r="W634" s="333"/>
      <c r="X634" s="334"/>
      <c r="Y634" s="334"/>
      <c r="Z634" s="219"/>
    </row>
    <row r="635" spans="1:26" ht="15" customHeight="1">
      <c r="A635" s="219"/>
      <c r="B635" s="219"/>
      <c r="C635" s="219"/>
      <c r="D635" s="219"/>
      <c r="E635" s="219"/>
      <c r="F635" s="219"/>
      <c r="G635" s="332"/>
      <c r="H635" s="305"/>
      <c r="I635" s="305"/>
      <c r="J635" s="307"/>
      <c r="K635" s="307"/>
      <c r="L635" s="307"/>
      <c r="M635" s="307"/>
      <c r="N635" s="305"/>
      <c r="O635" s="305"/>
      <c r="P635" s="305"/>
      <c r="Q635" s="305"/>
      <c r="R635" s="307"/>
      <c r="S635" s="305"/>
      <c r="T635" s="281"/>
      <c r="U635" s="333"/>
      <c r="V635" s="333"/>
      <c r="W635" s="333"/>
      <c r="X635" s="334"/>
      <c r="Y635" s="334"/>
      <c r="Z635" s="219"/>
    </row>
    <row r="636" spans="1:26" ht="15" customHeight="1">
      <c r="A636" s="219"/>
      <c r="B636" s="219"/>
      <c r="C636" s="219"/>
      <c r="D636" s="219"/>
      <c r="E636" s="219"/>
      <c r="F636" s="219"/>
      <c r="G636" s="332"/>
      <c r="H636" s="305"/>
      <c r="I636" s="305"/>
      <c r="J636" s="307"/>
      <c r="K636" s="307"/>
      <c r="L636" s="307"/>
      <c r="M636" s="307"/>
      <c r="N636" s="305"/>
      <c r="O636" s="305"/>
      <c r="P636" s="305"/>
      <c r="Q636" s="305"/>
      <c r="R636" s="307"/>
      <c r="S636" s="305"/>
      <c r="T636" s="281"/>
      <c r="U636" s="333"/>
      <c r="V636" s="333"/>
      <c r="W636" s="333"/>
      <c r="X636" s="334"/>
      <c r="Y636" s="334"/>
      <c r="Z636" s="219"/>
    </row>
    <row r="637" spans="1:26" ht="15" customHeight="1">
      <c r="A637" s="219"/>
      <c r="B637" s="219"/>
      <c r="C637" s="219"/>
      <c r="D637" s="219"/>
      <c r="E637" s="219"/>
      <c r="F637" s="219"/>
      <c r="G637" s="332"/>
      <c r="H637" s="305"/>
      <c r="I637" s="305"/>
      <c r="J637" s="307"/>
      <c r="K637" s="307"/>
      <c r="L637" s="307"/>
      <c r="M637" s="307"/>
      <c r="N637" s="305"/>
      <c r="O637" s="305"/>
      <c r="P637" s="305"/>
      <c r="Q637" s="305"/>
      <c r="R637" s="307"/>
      <c r="S637" s="305"/>
      <c r="T637" s="281"/>
      <c r="U637" s="333"/>
      <c r="V637" s="333"/>
      <c r="W637" s="333"/>
      <c r="X637" s="334"/>
      <c r="Y637" s="334"/>
      <c r="Z637" s="219"/>
    </row>
    <row r="638" spans="1:26" ht="15" customHeight="1">
      <c r="A638" s="219"/>
      <c r="B638" s="219"/>
      <c r="C638" s="219"/>
      <c r="D638" s="219"/>
      <c r="E638" s="219"/>
      <c r="F638" s="219"/>
      <c r="G638" s="332"/>
      <c r="H638" s="305"/>
      <c r="I638" s="305"/>
      <c r="J638" s="307"/>
      <c r="K638" s="307"/>
      <c r="L638" s="307"/>
      <c r="M638" s="307"/>
      <c r="N638" s="305"/>
      <c r="O638" s="305"/>
      <c r="P638" s="305"/>
      <c r="Q638" s="305"/>
      <c r="R638" s="307"/>
      <c r="S638" s="305"/>
      <c r="T638" s="281"/>
      <c r="U638" s="333"/>
      <c r="V638" s="333"/>
      <c r="W638" s="333"/>
      <c r="X638" s="334"/>
      <c r="Y638" s="334"/>
      <c r="Z638" s="219"/>
    </row>
    <row r="639" spans="1:26" ht="15" customHeight="1">
      <c r="A639" s="219"/>
      <c r="B639" s="219"/>
      <c r="C639" s="219"/>
      <c r="D639" s="219"/>
      <c r="E639" s="219"/>
      <c r="F639" s="219"/>
      <c r="G639" s="332"/>
      <c r="H639" s="305"/>
      <c r="I639" s="305"/>
      <c r="J639" s="307"/>
      <c r="K639" s="307"/>
      <c r="L639" s="307"/>
      <c r="M639" s="307"/>
      <c r="N639" s="305"/>
      <c r="O639" s="305"/>
      <c r="P639" s="305"/>
      <c r="Q639" s="305"/>
      <c r="R639" s="307"/>
      <c r="S639" s="305"/>
      <c r="T639" s="281"/>
      <c r="U639" s="333"/>
      <c r="V639" s="333"/>
      <c r="W639" s="333"/>
      <c r="X639" s="334"/>
      <c r="Y639" s="334"/>
      <c r="Z639" s="219"/>
    </row>
    <row r="640" spans="1:26" ht="15" customHeight="1">
      <c r="A640" s="219"/>
      <c r="B640" s="219"/>
      <c r="C640" s="219"/>
      <c r="D640" s="219"/>
      <c r="E640" s="219"/>
      <c r="F640" s="219"/>
      <c r="G640" s="332"/>
      <c r="H640" s="305"/>
      <c r="I640" s="305"/>
      <c r="J640" s="307"/>
      <c r="K640" s="307"/>
      <c r="L640" s="307"/>
      <c r="M640" s="307"/>
      <c r="N640" s="305"/>
      <c r="O640" s="305"/>
      <c r="P640" s="305"/>
      <c r="Q640" s="305"/>
      <c r="R640" s="307"/>
      <c r="S640" s="305"/>
      <c r="T640" s="281"/>
      <c r="U640" s="333"/>
      <c r="V640" s="333"/>
      <c r="W640" s="333"/>
      <c r="X640" s="334"/>
      <c r="Y640" s="334"/>
      <c r="Z640" s="219"/>
    </row>
    <row r="641" spans="1:26" ht="15" customHeight="1">
      <c r="A641" s="219"/>
      <c r="B641" s="219"/>
      <c r="C641" s="219"/>
      <c r="D641" s="219"/>
      <c r="E641" s="219"/>
      <c r="F641" s="219"/>
      <c r="G641" s="332"/>
      <c r="H641" s="305"/>
      <c r="I641" s="305"/>
      <c r="J641" s="307"/>
      <c r="K641" s="307"/>
      <c r="L641" s="307"/>
      <c r="M641" s="307"/>
      <c r="N641" s="305"/>
      <c r="O641" s="305"/>
      <c r="P641" s="305"/>
      <c r="Q641" s="305"/>
      <c r="R641" s="307"/>
      <c r="S641" s="305"/>
      <c r="T641" s="281"/>
      <c r="U641" s="333"/>
      <c r="V641" s="333"/>
      <c r="W641" s="333"/>
      <c r="X641" s="334"/>
      <c r="Y641" s="334"/>
      <c r="Z641" s="219"/>
    </row>
    <row r="642" spans="1:26" ht="15" customHeight="1">
      <c r="A642" s="219"/>
      <c r="B642" s="219"/>
      <c r="C642" s="219"/>
      <c r="D642" s="219"/>
      <c r="E642" s="219"/>
      <c r="F642" s="219"/>
      <c r="G642" s="332"/>
      <c r="H642" s="305"/>
      <c r="I642" s="305"/>
      <c r="J642" s="307"/>
      <c r="K642" s="307"/>
      <c r="L642" s="307"/>
      <c r="M642" s="307"/>
      <c r="N642" s="305"/>
      <c r="O642" s="305"/>
      <c r="P642" s="305"/>
      <c r="Q642" s="305"/>
      <c r="R642" s="307"/>
      <c r="S642" s="305"/>
      <c r="T642" s="281"/>
      <c r="U642" s="333"/>
      <c r="V642" s="333"/>
      <c r="W642" s="333"/>
      <c r="X642" s="334"/>
      <c r="Y642" s="334"/>
      <c r="Z642" s="219"/>
    </row>
    <row r="643" spans="1:26" ht="15" customHeight="1">
      <c r="A643" s="219"/>
      <c r="B643" s="219"/>
      <c r="C643" s="219"/>
      <c r="D643" s="219"/>
      <c r="E643" s="219"/>
      <c r="F643" s="219"/>
      <c r="G643" s="332"/>
      <c r="H643" s="305"/>
      <c r="I643" s="305"/>
      <c r="J643" s="307"/>
      <c r="K643" s="307"/>
      <c r="L643" s="307"/>
      <c r="M643" s="307"/>
      <c r="N643" s="305"/>
      <c r="O643" s="305"/>
      <c r="P643" s="305"/>
      <c r="Q643" s="305"/>
      <c r="R643" s="307"/>
      <c r="S643" s="305"/>
      <c r="T643" s="281"/>
      <c r="U643" s="333"/>
      <c r="V643" s="333"/>
      <c r="W643" s="333"/>
      <c r="X643" s="334"/>
      <c r="Y643" s="334"/>
      <c r="Z643" s="219"/>
    </row>
    <row r="644" spans="1:26" ht="15" customHeight="1">
      <c r="A644" s="219"/>
      <c r="B644" s="219"/>
      <c r="C644" s="219"/>
      <c r="D644" s="219"/>
      <c r="E644" s="219"/>
      <c r="F644" s="219"/>
      <c r="G644" s="332"/>
      <c r="H644" s="305"/>
      <c r="I644" s="305"/>
      <c r="J644" s="307"/>
      <c r="K644" s="307"/>
      <c r="L644" s="307"/>
      <c r="M644" s="307"/>
      <c r="N644" s="305"/>
      <c r="O644" s="305"/>
      <c r="P644" s="305"/>
      <c r="Q644" s="305"/>
      <c r="R644" s="307"/>
      <c r="S644" s="305"/>
      <c r="T644" s="281"/>
      <c r="U644" s="333"/>
      <c r="V644" s="333"/>
      <c r="W644" s="333"/>
      <c r="X644" s="334"/>
      <c r="Y644" s="334"/>
      <c r="Z644" s="219"/>
    </row>
    <row r="645" spans="1:26" ht="15" customHeight="1">
      <c r="A645" s="219"/>
      <c r="B645" s="219"/>
      <c r="C645" s="219"/>
      <c r="D645" s="219"/>
      <c r="E645" s="219"/>
      <c r="F645" s="219"/>
      <c r="G645" s="332"/>
      <c r="H645" s="305"/>
      <c r="I645" s="305"/>
      <c r="J645" s="307"/>
      <c r="K645" s="307"/>
      <c r="L645" s="307"/>
      <c r="M645" s="307"/>
      <c r="N645" s="305"/>
      <c r="O645" s="305"/>
      <c r="P645" s="305"/>
      <c r="Q645" s="305"/>
      <c r="R645" s="307"/>
      <c r="S645" s="305"/>
      <c r="T645" s="281"/>
      <c r="U645" s="333"/>
      <c r="V645" s="333"/>
      <c r="W645" s="333"/>
      <c r="X645" s="334"/>
      <c r="Y645" s="334"/>
      <c r="Z645" s="219"/>
    </row>
    <row r="646" spans="1:26" ht="15" customHeight="1">
      <c r="A646" s="219"/>
      <c r="B646" s="219"/>
      <c r="C646" s="219"/>
      <c r="D646" s="219"/>
      <c r="E646" s="219"/>
      <c r="F646" s="219"/>
      <c r="G646" s="332"/>
      <c r="H646" s="305"/>
      <c r="I646" s="305"/>
      <c r="J646" s="307"/>
      <c r="K646" s="307"/>
      <c r="L646" s="307"/>
      <c r="M646" s="307"/>
      <c r="N646" s="305"/>
      <c r="O646" s="305"/>
      <c r="P646" s="305"/>
      <c r="Q646" s="305"/>
      <c r="R646" s="307"/>
      <c r="S646" s="305"/>
      <c r="T646" s="281"/>
      <c r="U646" s="333"/>
      <c r="V646" s="333"/>
      <c r="W646" s="333"/>
      <c r="X646" s="334"/>
      <c r="Y646" s="334"/>
      <c r="Z646" s="219"/>
    </row>
    <row r="647" spans="1:26" ht="15" customHeight="1">
      <c r="A647" s="219"/>
      <c r="B647" s="219"/>
      <c r="C647" s="219"/>
      <c r="D647" s="219"/>
      <c r="E647" s="219"/>
      <c r="F647" s="219"/>
      <c r="G647" s="332"/>
      <c r="H647" s="305"/>
      <c r="I647" s="305"/>
      <c r="J647" s="307"/>
      <c r="K647" s="307"/>
      <c r="L647" s="307"/>
      <c r="M647" s="307"/>
      <c r="N647" s="305"/>
      <c r="O647" s="305"/>
      <c r="P647" s="305"/>
      <c r="Q647" s="305"/>
      <c r="R647" s="307"/>
      <c r="S647" s="305"/>
      <c r="T647" s="281"/>
      <c r="U647" s="333"/>
      <c r="V647" s="333"/>
      <c r="W647" s="333"/>
      <c r="X647" s="334"/>
      <c r="Y647" s="334"/>
      <c r="Z647" s="219"/>
    </row>
    <row r="648" spans="1:26" ht="15" customHeight="1">
      <c r="A648" s="219"/>
      <c r="B648" s="219"/>
      <c r="C648" s="219"/>
      <c r="D648" s="219"/>
      <c r="E648" s="219"/>
      <c r="F648" s="219"/>
      <c r="G648" s="332"/>
      <c r="H648" s="305"/>
      <c r="I648" s="305"/>
      <c r="J648" s="307"/>
      <c r="K648" s="307"/>
      <c r="L648" s="307"/>
      <c r="M648" s="307"/>
      <c r="N648" s="305"/>
      <c r="O648" s="305"/>
      <c r="P648" s="305"/>
      <c r="Q648" s="305"/>
      <c r="R648" s="307"/>
      <c r="S648" s="305"/>
      <c r="T648" s="281"/>
      <c r="U648" s="333"/>
      <c r="V648" s="333"/>
      <c r="W648" s="333"/>
      <c r="X648" s="334"/>
      <c r="Y648" s="334"/>
      <c r="Z648" s="219"/>
    </row>
    <row r="649" spans="1:26" ht="15" customHeight="1">
      <c r="A649" s="219"/>
      <c r="B649" s="219"/>
      <c r="C649" s="219"/>
      <c r="D649" s="219"/>
      <c r="E649" s="219"/>
      <c r="F649" s="219"/>
      <c r="G649" s="332"/>
      <c r="H649" s="305"/>
      <c r="I649" s="305"/>
      <c r="J649" s="307"/>
      <c r="K649" s="307"/>
      <c r="L649" s="307"/>
      <c r="M649" s="307"/>
      <c r="N649" s="305"/>
      <c r="O649" s="305"/>
      <c r="P649" s="305"/>
      <c r="Q649" s="305"/>
      <c r="R649" s="307"/>
      <c r="S649" s="305"/>
      <c r="T649" s="281"/>
      <c r="U649" s="333"/>
      <c r="V649" s="333"/>
      <c r="W649" s="333"/>
      <c r="X649" s="334"/>
      <c r="Y649" s="334"/>
      <c r="Z649" s="219"/>
    </row>
    <row r="650" spans="1:26" ht="15" customHeight="1">
      <c r="A650" s="219"/>
      <c r="B650" s="219"/>
      <c r="C650" s="219"/>
      <c r="D650" s="219"/>
      <c r="E650" s="219"/>
      <c r="F650" s="219"/>
      <c r="G650" s="332"/>
      <c r="H650" s="305"/>
      <c r="I650" s="305"/>
      <c r="J650" s="307"/>
      <c r="K650" s="307"/>
      <c r="L650" s="307"/>
      <c r="M650" s="307"/>
      <c r="N650" s="305"/>
      <c r="O650" s="305"/>
      <c r="P650" s="305"/>
      <c r="Q650" s="305"/>
      <c r="R650" s="307"/>
      <c r="S650" s="305"/>
      <c r="T650" s="281"/>
      <c r="U650" s="333"/>
      <c r="V650" s="333"/>
      <c r="W650" s="333"/>
      <c r="X650" s="334"/>
      <c r="Y650" s="334"/>
      <c r="Z650" s="219"/>
    </row>
    <row r="651" spans="1:26" ht="15" customHeight="1">
      <c r="A651" s="219"/>
      <c r="B651" s="219"/>
      <c r="C651" s="219"/>
      <c r="D651" s="219"/>
      <c r="E651" s="219"/>
      <c r="F651" s="219"/>
      <c r="G651" s="332"/>
      <c r="H651" s="305"/>
      <c r="I651" s="305"/>
      <c r="J651" s="307"/>
      <c r="K651" s="307"/>
      <c r="L651" s="307"/>
      <c r="M651" s="307"/>
      <c r="N651" s="305"/>
      <c r="O651" s="305"/>
      <c r="P651" s="305"/>
      <c r="Q651" s="305"/>
      <c r="R651" s="307"/>
      <c r="S651" s="305"/>
      <c r="T651" s="281"/>
      <c r="U651" s="333"/>
      <c r="V651" s="333"/>
      <c r="W651" s="333"/>
      <c r="X651" s="334"/>
      <c r="Y651" s="334"/>
      <c r="Z651" s="219"/>
    </row>
    <row r="652" spans="1:26" ht="15" customHeight="1">
      <c r="A652" s="219"/>
      <c r="B652" s="219"/>
      <c r="C652" s="219"/>
      <c r="D652" s="219"/>
      <c r="E652" s="219"/>
      <c r="F652" s="219"/>
      <c r="G652" s="332"/>
      <c r="H652" s="305"/>
      <c r="I652" s="305"/>
      <c r="J652" s="307"/>
      <c r="K652" s="307"/>
      <c r="L652" s="307"/>
      <c r="M652" s="307"/>
      <c r="N652" s="305"/>
      <c r="O652" s="305"/>
      <c r="P652" s="305"/>
      <c r="Q652" s="305"/>
      <c r="R652" s="307"/>
      <c r="S652" s="305"/>
      <c r="T652" s="281"/>
      <c r="U652" s="333"/>
      <c r="V652" s="333"/>
      <c r="W652" s="333"/>
      <c r="X652" s="334"/>
      <c r="Y652" s="334"/>
      <c r="Z652" s="219"/>
    </row>
    <row r="653" spans="1:26" ht="15" customHeight="1">
      <c r="A653" s="219"/>
      <c r="B653" s="219"/>
      <c r="C653" s="219"/>
      <c r="D653" s="219"/>
      <c r="E653" s="219"/>
      <c r="F653" s="219"/>
      <c r="G653" s="332"/>
      <c r="H653" s="305"/>
      <c r="I653" s="305"/>
      <c r="J653" s="307"/>
      <c r="K653" s="307"/>
      <c r="L653" s="307"/>
      <c r="M653" s="307"/>
      <c r="N653" s="305"/>
      <c r="O653" s="305"/>
      <c r="P653" s="305"/>
      <c r="Q653" s="305"/>
      <c r="R653" s="307"/>
      <c r="S653" s="305"/>
      <c r="T653" s="281"/>
      <c r="U653" s="333"/>
      <c r="V653" s="333"/>
      <c r="W653" s="333"/>
      <c r="X653" s="334"/>
      <c r="Y653" s="334"/>
      <c r="Z653" s="219"/>
    </row>
    <row r="654" spans="1:26" ht="15" customHeight="1">
      <c r="A654" s="219"/>
      <c r="B654" s="219"/>
      <c r="C654" s="219"/>
      <c r="D654" s="219"/>
      <c r="E654" s="219"/>
      <c r="F654" s="219"/>
      <c r="G654" s="332"/>
      <c r="H654" s="305"/>
      <c r="I654" s="305"/>
      <c r="J654" s="307"/>
      <c r="K654" s="307"/>
      <c r="L654" s="307"/>
      <c r="M654" s="307"/>
      <c r="N654" s="305"/>
      <c r="O654" s="305"/>
      <c r="P654" s="305"/>
      <c r="Q654" s="305"/>
      <c r="R654" s="307"/>
      <c r="S654" s="305"/>
      <c r="T654" s="281"/>
      <c r="U654" s="333"/>
      <c r="V654" s="333"/>
      <c r="W654" s="333"/>
      <c r="X654" s="334"/>
      <c r="Y654" s="334"/>
      <c r="Z654" s="219"/>
    </row>
    <row r="655" spans="1:26" ht="15" customHeight="1">
      <c r="A655" s="219"/>
      <c r="B655" s="219"/>
      <c r="C655" s="219"/>
      <c r="D655" s="219"/>
      <c r="E655" s="219"/>
      <c r="F655" s="219"/>
      <c r="G655" s="332"/>
      <c r="H655" s="305"/>
      <c r="I655" s="305"/>
      <c r="J655" s="307"/>
      <c r="K655" s="307"/>
      <c r="L655" s="307"/>
      <c r="M655" s="307"/>
      <c r="N655" s="305"/>
      <c r="O655" s="305"/>
      <c r="P655" s="305"/>
      <c r="Q655" s="305"/>
      <c r="R655" s="307"/>
      <c r="S655" s="305"/>
      <c r="T655" s="281"/>
      <c r="U655" s="333"/>
      <c r="V655" s="333"/>
      <c r="W655" s="333"/>
      <c r="X655" s="334"/>
      <c r="Y655" s="334"/>
      <c r="Z655" s="219"/>
    </row>
    <row r="656" spans="1:26" ht="15" customHeight="1">
      <c r="A656" s="219"/>
      <c r="B656" s="219"/>
      <c r="C656" s="219"/>
      <c r="D656" s="219"/>
      <c r="E656" s="219"/>
      <c r="F656" s="219"/>
      <c r="G656" s="332"/>
      <c r="H656" s="305"/>
      <c r="I656" s="305"/>
      <c r="J656" s="307"/>
      <c r="K656" s="307"/>
      <c r="L656" s="307"/>
      <c r="M656" s="307"/>
      <c r="N656" s="305"/>
      <c r="O656" s="305"/>
      <c r="P656" s="305"/>
      <c r="Q656" s="305"/>
      <c r="R656" s="307"/>
      <c r="S656" s="305"/>
      <c r="T656" s="281"/>
      <c r="U656" s="333"/>
      <c r="V656" s="333"/>
      <c r="W656" s="333"/>
      <c r="X656" s="334"/>
      <c r="Y656" s="334"/>
      <c r="Z656" s="219"/>
    </row>
    <row r="657" spans="1:26" ht="15" customHeight="1">
      <c r="A657" s="219"/>
      <c r="B657" s="219"/>
      <c r="C657" s="219"/>
      <c r="D657" s="219"/>
      <c r="E657" s="219"/>
      <c r="F657" s="219"/>
      <c r="G657" s="332"/>
      <c r="H657" s="305"/>
      <c r="I657" s="305"/>
      <c r="J657" s="307"/>
      <c r="K657" s="307"/>
      <c r="L657" s="307"/>
      <c r="M657" s="307"/>
      <c r="N657" s="305"/>
      <c r="O657" s="305"/>
      <c r="P657" s="305"/>
      <c r="Q657" s="305"/>
      <c r="R657" s="307"/>
      <c r="S657" s="305"/>
      <c r="T657" s="281"/>
      <c r="U657" s="333"/>
      <c r="V657" s="333"/>
      <c r="W657" s="333"/>
      <c r="X657" s="334"/>
      <c r="Y657" s="334"/>
      <c r="Z657" s="219"/>
    </row>
    <row r="658" spans="1:26" ht="15" customHeight="1">
      <c r="A658" s="219"/>
      <c r="B658" s="219"/>
      <c r="C658" s="219"/>
      <c r="D658" s="219"/>
      <c r="E658" s="219"/>
      <c r="F658" s="219"/>
      <c r="G658" s="332"/>
      <c r="H658" s="305"/>
      <c r="I658" s="305"/>
      <c r="J658" s="307"/>
      <c r="K658" s="307"/>
      <c r="L658" s="307"/>
      <c r="M658" s="307"/>
      <c r="N658" s="305"/>
      <c r="O658" s="305"/>
      <c r="P658" s="305"/>
      <c r="Q658" s="305"/>
      <c r="R658" s="307"/>
      <c r="S658" s="305"/>
      <c r="T658" s="281"/>
      <c r="U658" s="333"/>
      <c r="V658" s="333"/>
      <c r="W658" s="333"/>
      <c r="X658" s="334"/>
      <c r="Y658" s="334"/>
      <c r="Z658" s="219"/>
    </row>
    <row r="659" spans="1:26" ht="15" customHeight="1">
      <c r="A659" s="219"/>
      <c r="B659" s="219"/>
      <c r="C659" s="219"/>
      <c r="D659" s="219"/>
      <c r="E659" s="219"/>
      <c r="F659" s="219"/>
      <c r="G659" s="332"/>
      <c r="H659" s="305"/>
      <c r="I659" s="305"/>
      <c r="J659" s="307"/>
      <c r="K659" s="307"/>
      <c r="L659" s="307"/>
      <c r="M659" s="307"/>
      <c r="N659" s="305"/>
      <c r="O659" s="305"/>
      <c r="P659" s="305"/>
      <c r="Q659" s="305"/>
      <c r="R659" s="307"/>
      <c r="S659" s="305"/>
      <c r="T659" s="281"/>
      <c r="U659" s="333"/>
      <c r="V659" s="333"/>
      <c r="W659" s="333"/>
      <c r="X659" s="334"/>
      <c r="Y659" s="334"/>
      <c r="Z659" s="219"/>
    </row>
    <row r="660" spans="1:26" ht="15" customHeight="1">
      <c r="A660" s="219"/>
      <c r="B660" s="219"/>
      <c r="C660" s="219"/>
      <c r="D660" s="219"/>
      <c r="E660" s="219"/>
      <c r="F660" s="219"/>
      <c r="G660" s="332"/>
      <c r="H660" s="305"/>
      <c r="I660" s="305"/>
      <c r="J660" s="307"/>
      <c r="K660" s="307"/>
      <c r="L660" s="307"/>
      <c r="M660" s="307"/>
      <c r="N660" s="305"/>
      <c r="O660" s="305"/>
      <c r="P660" s="305"/>
      <c r="Q660" s="305"/>
      <c r="R660" s="307"/>
      <c r="S660" s="305"/>
      <c r="T660" s="281"/>
      <c r="U660" s="333"/>
      <c r="V660" s="333"/>
      <c r="W660" s="333"/>
      <c r="X660" s="334"/>
      <c r="Y660" s="334"/>
      <c r="Z660" s="219"/>
    </row>
    <row r="661" spans="1:26" ht="15" customHeight="1">
      <c r="A661" s="219"/>
      <c r="B661" s="219"/>
      <c r="C661" s="219"/>
      <c r="D661" s="219"/>
      <c r="E661" s="219"/>
      <c r="F661" s="219"/>
      <c r="G661" s="332"/>
      <c r="H661" s="305"/>
      <c r="I661" s="305"/>
      <c r="J661" s="307"/>
      <c r="K661" s="307"/>
      <c r="L661" s="307"/>
      <c r="M661" s="307"/>
      <c r="N661" s="305"/>
      <c r="O661" s="305"/>
      <c r="P661" s="305"/>
      <c r="Q661" s="305"/>
      <c r="R661" s="307"/>
      <c r="S661" s="305"/>
      <c r="T661" s="281"/>
      <c r="U661" s="333"/>
      <c r="V661" s="333"/>
      <c r="W661" s="333"/>
      <c r="X661" s="334"/>
      <c r="Y661" s="334"/>
      <c r="Z661" s="219"/>
    </row>
    <row r="662" spans="1:26" ht="15" customHeight="1">
      <c r="A662" s="219"/>
      <c r="B662" s="219"/>
      <c r="C662" s="219"/>
      <c r="D662" s="219"/>
      <c r="E662" s="219"/>
      <c r="F662" s="219"/>
      <c r="G662" s="332"/>
      <c r="H662" s="305"/>
      <c r="I662" s="305"/>
      <c r="J662" s="307"/>
      <c r="K662" s="307"/>
      <c r="L662" s="307"/>
      <c r="M662" s="307"/>
      <c r="N662" s="305"/>
      <c r="O662" s="305"/>
      <c r="P662" s="305"/>
      <c r="Q662" s="305"/>
      <c r="R662" s="307"/>
      <c r="S662" s="305"/>
      <c r="T662" s="281"/>
      <c r="U662" s="333"/>
      <c r="V662" s="333"/>
      <c r="W662" s="333"/>
      <c r="X662" s="334"/>
      <c r="Y662" s="334"/>
      <c r="Z662" s="219"/>
    </row>
    <row r="663" spans="1:26" ht="15" customHeight="1">
      <c r="A663" s="219"/>
      <c r="B663" s="219"/>
      <c r="C663" s="219"/>
      <c r="D663" s="219"/>
      <c r="E663" s="219"/>
      <c r="F663" s="219"/>
      <c r="G663" s="332"/>
      <c r="H663" s="305"/>
      <c r="I663" s="305"/>
      <c r="J663" s="307"/>
      <c r="K663" s="307"/>
      <c r="L663" s="307"/>
      <c r="M663" s="307"/>
      <c r="N663" s="305"/>
      <c r="O663" s="305"/>
      <c r="P663" s="305"/>
      <c r="Q663" s="305"/>
      <c r="R663" s="307"/>
      <c r="S663" s="305"/>
      <c r="T663" s="281"/>
      <c r="U663" s="333"/>
      <c r="V663" s="333"/>
      <c r="W663" s="333"/>
      <c r="X663" s="334"/>
      <c r="Y663" s="334"/>
      <c r="Z663" s="219"/>
    </row>
    <row r="664" spans="1:26" ht="15" customHeight="1">
      <c r="A664" s="219"/>
      <c r="B664" s="219"/>
      <c r="C664" s="219"/>
      <c r="D664" s="219"/>
      <c r="E664" s="219"/>
      <c r="F664" s="219"/>
      <c r="G664" s="332"/>
      <c r="H664" s="305"/>
      <c r="I664" s="305"/>
      <c r="J664" s="307"/>
      <c r="K664" s="307"/>
      <c r="L664" s="307"/>
      <c r="M664" s="307"/>
      <c r="N664" s="305"/>
      <c r="O664" s="305"/>
      <c r="P664" s="305"/>
      <c r="Q664" s="305"/>
      <c r="R664" s="307"/>
      <c r="S664" s="305"/>
      <c r="T664" s="281"/>
      <c r="U664" s="333"/>
      <c r="V664" s="333"/>
      <c r="W664" s="333"/>
      <c r="X664" s="334"/>
      <c r="Y664" s="334"/>
      <c r="Z664" s="219"/>
    </row>
    <row r="665" spans="1:26" ht="15" customHeight="1">
      <c r="A665" s="219"/>
      <c r="B665" s="219"/>
      <c r="C665" s="219"/>
      <c r="D665" s="219"/>
      <c r="E665" s="219"/>
      <c r="F665" s="219"/>
      <c r="G665" s="332"/>
      <c r="H665" s="305"/>
      <c r="I665" s="305"/>
      <c r="J665" s="307"/>
      <c r="K665" s="307"/>
      <c r="L665" s="307"/>
      <c r="M665" s="307"/>
      <c r="N665" s="305"/>
      <c r="O665" s="305"/>
      <c r="P665" s="305"/>
      <c r="Q665" s="305"/>
      <c r="R665" s="307"/>
      <c r="S665" s="305"/>
      <c r="T665" s="281"/>
      <c r="U665" s="333"/>
      <c r="V665" s="333"/>
      <c r="W665" s="333"/>
      <c r="X665" s="334"/>
      <c r="Y665" s="334"/>
      <c r="Z665" s="219"/>
    </row>
    <row r="666" spans="1:26" ht="15" customHeight="1">
      <c r="A666" s="219"/>
      <c r="B666" s="219"/>
      <c r="C666" s="219"/>
      <c r="D666" s="219"/>
      <c r="E666" s="219"/>
      <c r="F666" s="219"/>
      <c r="G666" s="332"/>
      <c r="H666" s="305"/>
      <c r="I666" s="305"/>
      <c r="J666" s="307"/>
      <c r="K666" s="307"/>
      <c r="L666" s="307"/>
      <c r="M666" s="307"/>
      <c r="N666" s="305"/>
      <c r="O666" s="305"/>
      <c r="P666" s="305"/>
      <c r="Q666" s="305"/>
      <c r="R666" s="307"/>
      <c r="S666" s="305"/>
      <c r="T666" s="281"/>
      <c r="U666" s="333"/>
      <c r="V666" s="333"/>
      <c r="W666" s="333"/>
      <c r="X666" s="334"/>
      <c r="Y666" s="334"/>
      <c r="Z666" s="219"/>
    </row>
    <row r="667" spans="1:26" ht="15" customHeight="1">
      <c r="A667" s="219"/>
      <c r="B667" s="219"/>
      <c r="C667" s="219"/>
      <c r="D667" s="219"/>
      <c r="E667" s="219"/>
      <c r="F667" s="219"/>
      <c r="G667" s="332"/>
      <c r="H667" s="305"/>
      <c r="I667" s="305"/>
      <c r="J667" s="307"/>
      <c r="K667" s="307"/>
      <c r="L667" s="307"/>
      <c r="M667" s="307"/>
      <c r="N667" s="305"/>
      <c r="O667" s="305"/>
      <c r="P667" s="305"/>
      <c r="Q667" s="305"/>
      <c r="R667" s="307"/>
      <c r="S667" s="305"/>
      <c r="T667" s="281"/>
      <c r="U667" s="333"/>
      <c r="V667" s="333"/>
      <c r="W667" s="333"/>
      <c r="X667" s="334"/>
      <c r="Y667" s="334"/>
      <c r="Z667" s="219"/>
    </row>
    <row r="668" spans="1:26" ht="15" customHeight="1">
      <c r="A668" s="219"/>
      <c r="B668" s="219"/>
      <c r="C668" s="219"/>
      <c r="D668" s="219"/>
      <c r="E668" s="219"/>
      <c r="F668" s="219"/>
      <c r="G668" s="332"/>
      <c r="H668" s="305"/>
      <c r="I668" s="305"/>
      <c r="J668" s="307"/>
      <c r="K668" s="307"/>
      <c r="L668" s="307"/>
      <c r="M668" s="307"/>
      <c r="N668" s="305"/>
      <c r="O668" s="305"/>
      <c r="P668" s="305"/>
      <c r="Q668" s="305"/>
      <c r="R668" s="307"/>
      <c r="S668" s="305"/>
      <c r="T668" s="281"/>
      <c r="U668" s="333"/>
      <c r="V668" s="333"/>
      <c r="W668" s="333"/>
      <c r="X668" s="334"/>
      <c r="Y668" s="334"/>
      <c r="Z668" s="219"/>
    </row>
    <row r="669" spans="1:26" ht="15" customHeight="1">
      <c r="A669" s="219"/>
      <c r="B669" s="219"/>
      <c r="C669" s="219"/>
      <c r="D669" s="219"/>
      <c r="E669" s="219"/>
      <c r="F669" s="219"/>
      <c r="G669" s="332"/>
      <c r="H669" s="305"/>
      <c r="I669" s="305"/>
      <c r="J669" s="307"/>
      <c r="K669" s="307"/>
      <c r="L669" s="307"/>
      <c r="M669" s="307"/>
      <c r="N669" s="305"/>
      <c r="O669" s="305"/>
      <c r="P669" s="305"/>
      <c r="Q669" s="305"/>
      <c r="R669" s="307"/>
      <c r="S669" s="305"/>
      <c r="T669" s="281"/>
      <c r="U669" s="333"/>
      <c r="V669" s="333"/>
      <c r="W669" s="333"/>
      <c r="X669" s="334"/>
      <c r="Y669" s="334"/>
      <c r="Z669" s="219"/>
    </row>
    <row r="670" spans="1:26" ht="15" customHeight="1">
      <c r="A670" s="219"/>
      <c r="B670" s="219"/>
      <c r="C670" s="219"/>
      <c r="D670" s="219"/>
      <c r="E670" s="219"/>
      <c r="F670" s="219"/>
      <c r="G670" s="332"/>
      <c r="H670" s="305"/>
      <c r="I670" s="305"/>
      <c r="J670" s="307"/>
      <c r="K670" s="307"/>
      <c r="L670" s="307"/>
      <c r="M670" s="307"/>
      <c r="N670" s="305"/>
      <c r="O670" s="305"/>
      <c r="P670" s="305"/>
      <c r="Q670" s="305"/>
      <c r="R670" s="307"/>
      <c r="S670" s="305"/>
      <c r="T670" s="281"/>
      <c r="U670" s="333"/>
      <c r="V670" s="333"/>
      <c r="W670" s="333"/>
      <c r="X670" s="334"/>
      <c r="Y670" s="334"/>
      <c r="Z670" s="219"/>
    </row>
    <row r="671" spans="1:26" ht="15" customHeight="1">
      <c r="A671" s="219"/>
      <c r="B671" s="219"/>
      <c r="C671" s="219"/>
      <c r="D671" s="219"/>
      <c r="E671" s="219"/>
      <c r="F671" s="219"/>
      <c r="G671" s="332"/>
      <c r="H671" s="305"/>
      <c r="I671" s="305"/>
      <c r="J671" s="307"/>
      <c r="K671" s="307"/>
      <c r="L671" s="307"/>
      <c r="M671" s="307"/>
      <c r="N671" s="305"/>
      <c r="O671" s="305"/>
      <c r="P671" s="305"/>
      <c r="Q671" s="305"/>
      <c r="R671" s="307"/>
      <c r="S671" s="305"/>
      <c r="T671" s="281"/>
      <c r="U671" s="333"/>
      <c r="V671" s="333"/>
      <c r="W671" s="333"/>
      <c r="X671" s="334"/>
      <c r="Y671" s="334"/>
      <c r="Z671" s="219"/>
    </row>
    <row r="672" spans="1:26" ht="15" customHeight="1">
      <c r="A672" s="219"/>
      <c r="B672" s="219"/>
      <c r="C672" s="219"/>
      <c r="D672" s="219"/>
      <c r="E672" s="219"/>
      <c r="F672" s="219"/>
      <c r="G672" s="332"/>
      <c r="H672" s="305"/>
      <c r="I672" s="305"/>
      <c r="J672" s="307"/>
      <c r="K672" s="307"/>
      <c r="L672" s="307"/>
      <c r="M672" s="307"/>
      <c r="N672" s="305"/>
      <c r="O672" s="305"/>
      <c r="P672" s="305"/>
      <c r="Q672" s="305"/>
      <c r="R672" s="307"/>
      <c r="S672" s="305"/>
      <c r="T672" s="281"/>
      <c r="U672" s="333"/>
      <c r="V672" s="333"/>
      <c r="W672" s="333"/>
      <c r="X672" s="334"/>
      <c r="Y672" s="334"/>
      <c r="Z672" s="219"/>
    </row>
    <row r="673" spans="1:26" ht="15" customHeight="1">
      <c r="A673" s="219"/>
      <c r="B673" s="219"/>
      <c r="C673" s="219"/>
      <c r="D673" s="219"/>
      <c r="E673" s="219"/>
      <c r="F673" s="219"/>
      <c r="G673" s="332"/>
      <c r="H673" s="305"/>
      <c r="I673" s="305"/>
      <c r="J673" s="307"/>
      <c r="K673" s="307"/>
      <c r="L673" s="307"/>
      <c r="M673" s="307"/>
      <c r="N673" s="305"/>
      <c r="O673" s="305"/>
      <c r="P673" s="305"/>
      <c r="Q673" s="305"/>
      <c r="R673" s="307"/>
      <c r="S673" s="305"/>
      <c r="T673" s="281"/>
      <c r="U673" s="333"/>
      <c r="V673" s="333"/>
      <c r="W673" s="333"/>
      <c r="X673" s="334"/>
      <c r="Y673" s="334"/>
      <c r="Z673" s="219"/>
    </row>
    <row r="674" spans="1:26" ht="15" customHeight="1">
      <c r="A674" s="219"/>
      <c r="B674" s="219"/>
      <c r="C674" s="219"/>
      <c r="D674" s="219"/>
      <c r="E674" s="219"/>
      <c r="F674" s="219"/>
      <c r="G674" s="332"/>
      <c r="H674" s="305"/>
      <c r="I674" s="305"/>
      <c r="J674" s="307"/>
      <c r="K674" s="307"/>
      <c r="L674" s="307"/>
      <c r="M674" s="307"/>
      <c r="N674" s="305"/>
      <c r="O674" s="305"/>
      <c r="P674" s="305"/>
      <c r="Q674" s="305"/>
      <c r="R674" s="307"/>
      <c r="S674" s="305"/>
      <c r="T674" s="281"/>
      <c r="U674" s="333"/>
      <c r="V674" s="333"/>
      <c r="W674" s="333"/>
      <c r="X674" s="334"/>
      <c r="Y674" s="334"/>
      <c r="Z674" s="219"/>
    </row>
    <row r="675" spans="1:26" ht="15" customHeight="1">
      <c r="A675" s="219"/>
      <c r="B675" s="219"/>
      <c r="C675" s="219"/>
      <c r="D675" s="219"/>
      <c r="E675" s="219"/>
      <c r="F675" s="219"/>
      <c r="G675" s="332"/>
      <c r="H675" s="305"/>
      <c r="I675" s="305"/>
      <c r="J675" s="307"/>
      <c r="K675" s="307"/>
      <c r="L675" s="307"/>
      <c r="M675" s="307"/>
      <c r="N675" s="305"/>
      <c r="O675" s="305"/>
      <c r="P675" s="305"/>
      <c r="Q675" s="305"/>
      <c r="R675" s="307"/>
      <c r="S675" s="305"/>
      <c r="T675" s="281"/>
      <c r="U675" s="333"/>
      <c r="V675" s="333"/>
      <c r="W675" s="333"/>
      <c r="X675" s="334"/>
      <c r="Y675" s="334"/>
      <c r="Z675" s="219"/>
    </row>
    <row r="676" spans="1:26" ht="15" customHeight="1">
      <c r="A676" s="219"/>
      <c r="B676" s="219"/>
      <c r="C676" s="219"/>
      <c r="D676" s="219"/>
      <c r="E676" s="219"/>
      <c r="F676" s="219"/>
      <c r="G676" s="332"/>
      <c r="H676" s="305"/>
      <c r="I676" s="305"/>
      <c r="J676" s="307"/>
      <c r="K676" s="307"/>
      <c r="L676" s="307"/>
      <c r="M676" s="307"/>
      <c r="N676" s="305"/>
      <c r="O676" s="305"/>
      <c r="P676" s="305"/>
      <c r="Q676" s="305"/>
      <c r="R676" s="307"/>
      <c r="S676" s="305"/>
      <c r="T676" s="281"/>
      <c r="U676" s="333"/>
      <c r="V676" s="333"/>
      <c r="W676" s="333"/>
      <c r="X676" s="334"/>
      <c r="Y676" s="334"/>
      <c r="Z676" s="219"/>
    </row>
    <row r="677" spans="1:26" ht="15" customHeight="1">
      <c r="A677" s="219"/>
      <c r="B677" s="219"/>
      <c r="C677" s="219"/>
      <c r="D677" s="219"/>
      <c r="E677" s="219"/>
      <c r="F677" s="219"/>
      <c r="G677" s="332"/>
      <c r="H677" s="305"/>
      <c r="I677" s="305"/>
      <c r="J677" s="307"/>
      <c r="K677" s="307"/>
      <c r="L677" s="307"/>
      <c r="M677" s="307"/>
      <c r="N677" s="305"/>
      <c r="O677" s="305"/>
      <c r="P677" s="305"/>
      <c r="Q677" s="305"/>
      <c r="R677" s="307"/>
      <c r="S677" s="305"/>
      <c r="T677" s="281"/>
      <c r="U677" s="333"/>
      <c r="V677" s="333"/>
      <c r="W677" s="333"/>
      <c r="X677" s="334"/>
      <c r="Y677" s="334"/>
      <c r="Z677" s="219"/>
    </row>
    <row r="678" spans="1:26" ht="15" customHeight="1">
      <c r="A678" s="219"/>
      <c r="B678" s="219"/>
      <c r="C678" s="219"/>
      <c r="D678" s="219"/>
      <c r="E678" s="219"/>
      <c r="F678" s="219"/>
      <c r="G678" s="332"/>
      <c r="H678" s="305"/>
      <c r="I678" s="305"/>
      <c r="J678" s="307"/>
      <c r="K678" s="307"/>
      <c r="L678" s="307"/>
      <c r="M678" s="307"/>
      <c r="N678" s="305"/>
      <c r="O678" s="305"/>
      <c r="P678" s="305"/>
      <c r="Q678" s="305"/>
      <c r="R678" s="307"/>
      <c r="S678" s="305"/>
      <c r="T678" s="281"/>
      <c r="U678" s="333"/>
      <c r="V678" s="333"/>
      <c r="W678" s="333"/>
      <c r="X678" s="334"/>
      <c r="Y678" s="334"/>
      <c r="Z678" s="219"/>
    </row>
    <row r="679" spans="1:26" ht="15" customHeight="1">
      <c r="A679" s="219"/>
      <c r="B679" s="219"/>
      <c r="C679" s="219"/>
      <c r="D679" s="219"/>
      <c r="E679" s="219"/>
      <c r="F679" s="219"/>
      <c r="G679" s="332"/>
      <c r="H679" s="305"/>
      <c r="I679" s="305"/>
      <c r="J679" s="307"/>
      <c r="K679" s="307"/>
      <c r="L679" s="307"/>
      <c r="M679" s="307"/>
      <c r="N679" s="305"/>
      <c r="O679" s="305"/>
      <c r="P679" s="305"/>
      <c r="Q679" s="305"/>
      <c r="R679" s="307"/>
      <c r="S679" s="305"/>
      <c r="T679" s="281"/>
      <c r="U679" s="333"/>
      <c r="V679" s="333"/>
      <c r="W679" s="333"/>
      <c r="X679" s="334"/>
      <c r="Y679" s="334"/>
      <c r="Z679" s="219"/>
    </row>
    <row r="680" spans="1:26" ht="15" customHeight="1">
      <c r="A680" s="219"/>
      <c r="B680" s="219"/>
      <c r="C680" s="219"/>
      <c r="D680" s="219"/>
      <c r="E680" s="219"/>
      <c r="F680" s="219"/>
      <c r="G680" s="332"/>
      <c r="H680" s="305"/>
      <c r="I680" s="305"/>
      <c r="J680" s="307"/>
      <c r="K680" s="307"/>
      <c r="L680" s="307"/>
      <c r="M680" s="307"/>
      <c r="N680" s="305"/>
      <c r="O680" s="305"/>
      <c r="P680" s="305"/>
      <c r="Q680" s="305"/>
      <c r="R680" s="307"/>
      <c r="S680" s="305"/>
      <c r="T680" s="281"/>
      <c r="U680" s="333"/>
      <c r="V680" s="333"/>
      <c r="W680" s="333"/>
      <c r="X680" s="334"/>
      <c r="Y680" s="334"/>
      <c r="Z680" s="219"/>
    </row>
    <row r="681" spans="1:26" ht="15" customHeight="1">
      <c r="A681" s="219"/>
      <c r="B681" s="219"/>
      <c r="C681" s="219"/>
      <c r="D681" s="219"/>
      <c r="E681" s="219"/>
      <c r="F681" s="219"/>
      <c r="G681" s="332"/>
      <c r="H681" s="305"/>
      <c r="I681" s="305"/>
      <c r="J681" s="307"/>
      <c r="K681" s="307"/>
      <c r="L681" s="307"/>
      <c r="M681" s="307"/>
      <c r="N681" s="305"/>
      <c r="O681" s="305"/>
      <c r="P681" s="305"/>
      <c r="Q681" s="305"/>
      <c r="R681" s="307"/>
      <c r="S681" s="305"/>
      <c r="T681" s="281"/>
      <c r="U681" s="333"/>
      <c r="V681" s="333"/>
      <c r="W681" s="333"/>
      <c r="X681" s="334"/>
      <c r="Y681" s="334"/>
      <c r="Z681" s="219"/>
    </row>
    <row r="682" spans="1:26" ht="15" customHeight="1">
      <c r="A682" s="219"/>
      <c r="B682" s="219"/>
      <c r="C682" s="219"/>
      <c r="D682" s="219"/>
      <c r="E682" s="219"/>
      <c r="F682" s="219"/>
      <c r="G682" s="332"/>
      <c r="H682" s="305"/>
      <c r="I682" s="305"/>
      <c r="J682" s="307"/>
      <c r="K682" s="307"/>
      <c r="L682" s="307"/>
      <c r="M682" s="307"/>
      <c r="N682" s="305"/>
      <c r="O682" s="305"/>
      <c r="P682" s="305"/>
      <c r="Q682" s="305"/>
      <c r="R682" s="307"/>
      <c r="S682" s="305"/>
      <c r="T682" s="281"/>
      <c r="U682" s="333"/>
      <c r="V682" s="333"/>
      <c r="W682" s="333"/>
      <c r="X682" s="334"/>
      <c r="Y682" s="334"/>
      <c r="Z682" s="219"/>
    </row>
    <row r="683" spans="1:26" ht="15" customHeight="1">
      <c r="A683" s="219"/>
      <c r="B683" s="219"/>
      <c r="C683" s="219"/>
      <c r="D683" s="219"/>
      <c r="E683" s="219"/>
      <c r="F683" s="219"/>
      <c r="G683" s="332"/>
      <c r="H683" s="305"/>
      <c r="I683" s="305"/>
      <c r="J683" s="307"/>
      <c r="K683" s="307"/>
      <c r="L683" s="307"/>
      <c r="M683" s="307"/>
      <c r="N683" s="305"/>
      <c r="O683" s="305"/>
      <c r="P683" s="305"/>
      <c r="Q683" s="305"/>
      <c r="R683" s="307"/>
      <c r="S683" s="305"/>
      <c r="T683" s="281"/>
      <c r="U683" s="333"/>
      <c r="V683" s="333"/>
      <c r="W683" s="333"/>
      <c r="X683" s="334"/>
      <c r="Y683" s="334"/>
      <c r="Z683" s="219"/>
    </row>
    <row r="684" spans="1:26" ht="15" customHeight="1">
      <c r="A684" s="219"/>
      <c r="B684" s="219"/>
      <c r="C684" s="219"/>
      <c r="D684" s="219"/>
      <c r="E684" s="219"/>
      <c r="F684" s="219"/>
      <c r="G684" s="332"/>
      <c r="H684" s="305"/>
      <c r="I684" s="305"/>
      <c r="J684" s="307"/>
      <c r="K684" s="307"/>
      <c r="L684" s="307"/>
      <c r="M684" s="307"/>
      <c r="N684" s="305"/>
      <c r="O684" s="305"/>
      <c r="P684" s="305"/>
      <c r="Q684" s="305"/>
      <c r="R684" s="307"/>
      <c r="S684" s="305"/>
      <c r="T684" s="281"/>
      <c r="U684" s="333"/>
      <c r="V684" s="333"/>
      <c r="W684" s="333"/>
      <c r="X684" s="334"/>
      <c r="Y684" s="334"/>
      <c r="Z684" s="219"/>
    </row>
    <row r="685" spans="1:26" ht="15" customHeight="1">
      <c r="A685" s="219"/>
      <c r="B685" s="219"/>
      <c r="C685" s="219"/>
      <c r="D685" s="219"/>
      <c r="E685" s="219"/>
      <c r="F685" s="219"/>
      <c r="G685" s="332"/>
      <c r="H685" s="305"/>
      <c r="I685" s="305"/>
      <c r="J685" s="307"/>
      <c r="K685" s="307"/>
      <c r="L685" s="307"/>
      <c r="M685" s="307"/>
      <c r="N685" s="305"/>
      <c r="O685" s="305"/>
      <c r="P685" s="305"/>
      <c r="Q685" s="305"/>
      <c r="R685" s="307"/>
      <c r="S685" s="305"/>
      <c r="T685" s="281"/>
      <c r="U685" s="333"/>
      <c r="V685" s="333"/>
      <c r="W685" s="333"/>
      <c r="X685" s="334"/>
      <c r="Y685" s="334"/>
      <c r="Z685" s="219"/>
    </row>
    <row r="686" spans="1:26" ht="15" customHeight="1">
      <c r="A686" s="219"/>
      <c r="B686" s="219"/>
      <c r="C686" s="219"/>
      <c r="D686" s="219"/>
      <c r="E686" s="219"/>
      <c r="F686" s="219"/>
      <c r="G686" s="332"/>
      <c r="H686" s="305"/>
      <c r="I686" s="305"/>
      <c r="J686" s="307"/>
      <c r="K686" s="307"/>
      <c r="L686" s="307"/>
      <c r="M686" s="307"/>
      <c r="N686" s="305"/>
      <c r="O686" s="305"/>
      <c r="P686" s="305"/>
      <c r="Q686" s="305"/>
      <c r="R686" s="307"/>
      <c r="S686" s="305"/>
      <c r="T686" s="281"/>
      <c r="U686" s="333"/>
      <c r="V686" s="333"/>
      <c r="W686" s="333"/>
      <c r="X686" s="334"/>
      <c r="Y686" s="334"/>
      <c r="Z686" s="219"/>
    </row>
    <row r="687" spans="1:26" ht="15" customHeight="1">
      <c r="A687" s="219"/>
      <c r="B687" s="219"/>
      <c r="C687" s="219"/>
      <c r="D687" s="219"/>
      <c r="E687" s="219"/>
      <c r="F687" s="219"/>
      <c r="G687" s="332"/>
      <c r="H687" s="305"/>
      <c r="I687" s="305"/>
      <c r="J687" s="307"/>
      <c r="K687" s="307"/>
      <c r="L687" s="307"/>
      <c r="M687" s="307"/>
      <c r="N687" s="305"/>
      <c r="O687" s="305"/>
      <c r="P687" s="305"/>
      <c r="Q687" s="305"/>
      <c r="R687" s="307"/>
      <c r="S687" s="305"/>
      <c r="T687" s="281"/>
      <c r="U687" s="333"/>
      <c r="V687" s="333"/>
      <c r="W687" s="333"/>
      <c r="X687" s="334"/>
      <c r="Y687" s="334"/>
      <c r="Z687" s="219"/>
    </row>
    <row r="688" spans="1:26" ht="15" customHeight="1">
      <c r="A688" s="219"/>
      <c r="B688" s="219"/>
      <c r="C688" s="219"/>
      <c r="D688" s="219"/>
      <c r="E688" s="219"/>
      <c r="F688" s="219"/>
      <c r="G688" s="332"/>
      <c r="H688" s="305"/>
      <c r="I688" s="305"/>
      <c r="J688" s="307"/>
      <c r="K688" s="307"/>
      <c r="L688" s="307"/>
      <c r="M688" s="307"/>
      <c r="N688" s="305"/>
      <c r="O688" s="305"/>
      <c r="P688" s="305"/>
      <c r="Q688" s="305"/>
      <c r="R688" s="307"/>
      <c r="S688" s="305"/>
      <c r="T688" s="281"/>
      <c r="U688" s="333"/>
      <c r="V688" s="333"/>
      <c r="W688" s="333"/>
      <c r="X688" s="334"/>
      <c r="Y688" s="334"/>
      <c r="Z688" s="219"/>
    </row>
    <row r="689" spans="1:26" ht="15" customHeight="1">
      <c r="A689" s="219"/>
      <c r="B689" s="219"/>
      <c r="C689" s="219"/>
      <c r="D689" s="219"/>
      <c r="E689" s="219"/>
      <c r="F689" s="219"/>
      <c r="G689" s="332"/>
      <c r="H689" s="305"/>
      <c r="I689" s="305"/>
      <c r="J689" s="307"/>
      <c r="K689" s="307"/>
      <c r="L689" s="307"/>
      <c r="M689" s="307"/>
      <c r="N689" s="305"/>
      <c r="O689" s="305"/>
      <c r="P689" s="305"/>
      <c r="Q689" s="305"/>
      <c r="R689" s="307"/>
      <c r="S689" s="305"/>
      <c r="T689" s="281"/>
      <c r="U689" s="333"/>
      <c r="V689" s="333"/>
      <c r="W689" s="333"/>
      <c r="X689" s="334"/>
      <c r="Y689" s="334"/>
      <c r="Z689" s="219"/>
    </row>
    <row r="690" spans="1:26" ht="15" customHeight="1">
      <c r="A690" s="219"/>
      <c r="B690" s="219"/>
      <c r="C690" s="219"/>
      <c r="D690" s="219"/>
      <c r="E690" s="219"/>
      <c r="F690" s="219"/>
      <c r="G690" s="332"/>
      <c r="H690" s="305"/>
      <c r="I690" s="305"/>
      <c r="J690" s="307"/>
      <c r="K690" s="307"/>
      <c r="L690" s="307"/>
      <c r="M690" s="307"/>
      <c r="N690" s="305"/>
      <c r="O690" s="305"/>
      <c r="P690" s="305"/>
      <c r="Q690" s="305"/>
      <c r="R690" s="307"/>
      <c r="S690" s="305"/>
      <c r="T690" s="281"/>
      <c r="U690" s="333"/>
      <c r="V690" s="333"/>
      <c r="W690" s="333"/>
      <c r="X690" s="334"/>
      <c r="Y690" s="334"/>
      <c r="Z690" s="219"/>
    </row>
    <row r="691" spans="1:26" ht="15" customHeight="1">
      <c r="A691" s="219"/>
      <c r="B691" s="219"/>
      <c r="C691" s="219"/>
      <c r="D691" s="219"/>
      <c r="E691" s="219"/>
      <c r="F691" s="219"/>
      <c r="G691" s="332"/>
      <c r="H691" s="305"/>
      <c r="I691" s="305"/>
      <c r="J691" s="307"/>
      <c r="K691" s="307"/>
      <c r="L691" s="307"/>
      <c r="M691" s="307"/>
      <c r="N691" s="305"/>
      <c r="O691" s="305"/>
      <c r="P691" s="305"/>
      <c r="Q691" s="305"/>
      <c r="R691" s="307"/>
      <c r="S691" s="305"/>
      <c r="T691" s="281"/>
      <c r="U691" s="333"/>
      <c r="V691" s="333"/>
      <c r="W691" s="333"/>
      <c r="X691" s="334"/>
      <c r="Y691" s="334"/>
      <c r="Z691" s="219"/>
    </row>
    <row r="692" spans="1:26" ht="15" customHeight="1">
      <c r="A692" s="219"/>
      <c r="B692" s="219"/>
      <c r="C692" s="219"/>
      <c r="D692" s="219"/>
      <c r="E692" s="219"/>
      <c r="F692" s="219"/>
      <c r="G692" s="332"/>
      <c r="H692" s="305"/>
      <c r="I692" s="305"/>
      <c r="J692" s="307"/>
      <c r="K692" s="307"/>
      <c r="L692" s="307"/>
      <c r="M692" s="307"/>
      <c r="N692" s="305"/>
      <c r="O692" s="305"/>
      <c r="P692" s="305"/>
      <c r="Q692" s="305"/>
      <c r="R692" s="307"/>
      <c r="S692" s="305"/>
      <c r="T692" s="281"/>
      <c r="U692" s="333"/>
      <c r="V692" s="333"/>
      <c r="W692" s="333"/>
      <c r="X692" s="334"/>
      <c r="Y692" s="334"/>
      <c r="Z692" s="219"/>
    </row>
    <row r="693" spans="1:26" ht="15" customHeight="1">
      <c r="A693" s="219"/>
      <c r="B693" s="219"/>
      <c r="C693" s="219"/>
      <c r="D693" s="219"/>
      <c r="E693" s="219"/>
      <c r="F693" s="219"/>
      <c r="G693" s="332"/>
      <c r="H693" s="305"/>
      <c r="I693" s="305"/>
      <c r="J693" s="307"/>
      <c r="K693" s="307"/>
      <c r="L693" s="307"/>
      <c r="M693" s="307"/>
      <c r="N693" s="305"/>
      <c r="O693" s="305"/>
      <c r="P693" s="305"/>
      <c r="Q693" s="305"/>
      <c r="R693" s="307"/>
      <c r="S693" s="305"/>
      <c r="T693" s="281"/>
      <c r="U693" s="333"/>
      <c r="V693" s="333"/>
      <c r="W693" s="333"/>
      <c r="X693" s="334"/>
      <c r="Y693" s="334"/>
      <c r="Z693" s="219"/>
    </row>
    <row r="694" spans="1:26" ht="15" customHeight="1">
      <c r="A694" s="219"/>
      <c r="B694" s="219"/>
      <c r="C694" s="219"/>
      <c r="D694" s="219"/>
      <c r="E694" s="219"/>
      <c r="F694" s="219"/>
      <c r="G694" s="332"/>
      <c r="H694" s="305"/>
      <c r="I694" s="305"/>
      <c r="J694" s="307"/>
      <c r="K694" s="307"/>
      <c r="L694" s="307"/>
      <c r="M694" s="307"/>
      <c r="N694" s="305"/>
      <c r="O694" s="305"/>
      <c r="P694" s="305"/>
      <c r="Q694" s="305"/>
      <c r="R694" s="307"/>
      <c r="S694" s="305"/>
      <c r="T694" s="281"/>
      <c r="U694" s="333"/>
      <c r="V694" s="333"/>
      <c r="W694" s="333"/>
      <c r="X694" s="334"/>
      <c r="Y694" s="334"/>
      <c r="Z694" s="219"/>
    </row>
    <row r="695" spans="1:26" ht="15" customHeight="1">
      <c r="A695" s="219"/>
      <c r="B695" s="219"/>
      <c r="C695" s="219"/>
      <c r="D695" s="219"/>
      <c r="E695" s="219"/>
      <c r="F695" s="219"/>
      <c r="G695" s="332"/>
      <c r="H695" s="305"/>
      <c r="I695" s="305"/>
      <c r="J695" s="307"/>
      <c r="K695" s="307"/>
      <c r="L695" s="307"/>
      <c r="M695" s="307"/>
      <c r="N695" s="305"/>
      <c r="O695" s="305"/>
      <c r="P695" s="305"/>
      <c r="Q695" s="305"/>
      <c r="R695" s="307"/>
      <c r="S695" s="305"/>
      <c r="T695" s="281"/>
      <c r="U695" s="333"/>
      <c r="V695" s="333"/>
      <c r="W695" s="333"/>
      <c r="X695" s="334"/>
      <c r="Y695" s="334"/>
      <c r="Z695" s="219"/>
    </row>
    <row r="696" spans="1:26" ht="15" customHeight="1">
      <c r="A696" s="219"/>
      <c r="B696" s="219"/>
      <c r="C696" s="219"/>
      <c r="D696" s="219"/>
      <c r="E696" s="219"/>
      <c r="F696" s="219"/>
      <c r="G696" s="332"/>
      <c r="H696" s="305"/>
      <c r="I696" s="305"/>
      <c r="J696" s="307"/>
      <c r="K696" s="307"/>
      <c r="L696" s="307"/>
      <c r="M696" s="307"/>
      <c r="N696" s="305"/>
      <c r="O696" s="305"/>
      <c r="P696" s="305"/>
      <c r="Q696" s="305"/>
      <c r="R696" s="307"/>
      <c r="S696" s="305"/>
      <c r="T696" s="281"/>
      <c r="U696" s="333"/>
      <c r="V696" s="333"/>
      <c r="W696" s="333"/>
      <c r="X696" s="334"/>
      <c r="Y696" s="334"/>
      <c r="Z696" s="219"/>
    </row>
    <row r="697" spans="1:26" ht="15" customHeight="1">
      <c r="A697" s="219"/>
      <c r="B697" s="219"/>
      <c r="C697" s="219"/>
      <c r="D697" s="219"/>
      <c r="E697" s="219"/>
      <c r="F697" s="219"/>
      <c r="G697" s="332"/>
      <c r="H697" s="305"/>
      <c r="I697" s="305"/>
      <c r="J697" s="307"/>
      <c r="K697" s="307"/>
      <c r="L697" s="307"/>
      <c r="M697" s="307"/>
      <c r="N697" s="305"/>
      <c r="O697" s="305"/>
      <c r="P697" s="305"/>
      <c r="Q697" s="305"/>
      <c r="R697" s="307"/>
      <c r="S697" s="305"/>
      <c r="T697" s="281"/>
      <c r="U697" s="333"/>
      <c r="V697" s="333"/>
      <c r="W697" s="333"/>
      <c r="X697" s="334"/>
      <c r="Y697" s="334"/>
      <c r="Z697" s="219"/>
    </row>
    <row r="698" spans="1:26" ht="15" customHeight="1">
      <c r="A698" s="219"/>
      <c r="B698" s="219"/>
      <c r="C698" s="219"/>
      <c r="D698" s="219"/>
      <c r="E698" s="219"/>
      <c r="F698" s="219"/>
      <c r="G698" s="332"/>
      <c r="H698" s="305"/>
      <c r="I698" s="305"/>
      <c r="J698" s="307"/>
      <c r="K698" s="307"/>
      <c r="L698" s="307"/>
      <c r="M698" s="307"/>
      <c r="N698" s="305"/>
      <c r="O698" s="305"/>
      <c r="P698" s="305"/>
      <c r="Q698" s="305"/>
      <c r="R698" s="307"/>
      <c r="S698" s="305"/>
      <c r="T698" s="281"/>
      <c r="U698" s="333"/>
      <c r="V698" s="333"/>
      <c r="W698" s="333"/>
      <c r="X698" s="334"/>
      <c r="Y698" s="334"/>
      <c r="Z698" s="219"/>
    </row>
    <row r="699" spans="1:26" ht="15" customHeight="1">
      <c r="A699" s="219"/>
      <c r="B699" s="219"/>
      <c r="C699" s="219"/>
      <c r="D699" s="219"/>
      <c r="E699" s="219"/>
      <c r="F699" s="219"/>
      <c r="G699" s="332"/>
      <c r="H699" s="305"/>
      <c r="I699" s="305"/>
      <c r="J699" s="307"/>
      <c r="K699" s="307"/>
      <c r="L699" s="307"/>
      <c r="M699" s="307"/>
      <c r="N699" s="305"/>
      <c r="O699" s="305"/>
      <c r="P699" s="305"/>
      <c r="Q699" s="305"/>
      <c r="R699" s="307"/>
      <c r="S699" s="305"/>
      <c r="T699" s="281"/>
      <c r="U699" s="333"/>
      <c r="V699" s="333"/>
      <c r="W699" s="333"/>
      <c r="X699" s="334"/>
      <c r="Y699" s="334"/>
      <c r="Z699" s="219"/>
    </row>
    <row r="700" spans="1:26" ht="15" customHeight="1">
      <c r="A700" s="219"/>
      <c r="B700" s="219"/>
      <c r="C700" s="219"/>
      <c r="D700" s="219"/>
      <c r="E700" s="219"/>
      <c r="F700" s="219"/>
      <c r="G700" s="332"/>
      <c r="H700" s="305"/>
      <c r="I700" s="305"/>
      <c r="J700" s="307"/>
      <c r="K700" s="307"/>
      <c r="L700" s="307"/>
      <c r="M700" s="307"/>
      <c r="N700" s="305"/>
      <c r="O700" s="305"/>
      <c r="P700" s="305"/>
      <c r="Q700" s="305"/>
      <c r="R700" s="307"/>
      <c r="S700" s="305"/>
      <c r="T700" s="281"/>
      <c r="U700" s="333"/>
      <c r="V700" s="333"/>
      <c r="W700" s="333"/>
      <c r="X700" s="334"/>
      <c r="Y700" s="334"/>
      <c r="Z700" s="219"/>
    </row>
    <row r="701" spans="1:26" ht="15" customHeight="1">
      <c r="A701" s="219"/>
      <c r="B701" s="219"/>
      <c r="C701" s="219"/>
      <c r="D701" s="219"/>
      <c r="E701" s="219"/>
      <c r="F701" s="219"/>
      <c r="G701" s="332"/>
      <c r="H701" s="305"/>
      <c r="I701" s="305"/>
      <c r="J701" s="307"/>
      <c r="K701" s="307"/>
      <c r="L701" s="307"/>
      <c r="M701" s="307"/>
      <c r="N701" s="305"/>
      <c r="O701" s="305"/>
      <c r="P701" s="305"/>
      <c r="Q701" s="305"/>
      <c r="R701" s="307"/>
      <c r="S701" s="305"/>
      <c r="T701" s="281"/>
      <c r="U701" s="333"/>
      <c r="V701" s="333"/>
      <c r="W701" s="333"/>
      <c r="X701" s="334"/>
      <c r="Y701" s="334"/>
      <c r="Z701" s="219"/>
    </row>
    <row r="702" spans="1:26" ht="15" customHeight="1">
      <c r="A702" s="219"/>
      <c r="B702" s="219"/>
      <c r="C702" s="219"/>
      <c r="D702" s="219"/>
      <c r="E702" s="219"/>
      <c r="F702" s="219"/>
      <c r="G702" s="332"/>
      <c r="H702" s="305"/>
      <c r="I702" s="305"/>
      <c r="J702" s="307"/>
      <c r="K702" s="307"/>
      <c r="L702" s="307"/>
      <c r="M702" s="307"/>
      <c r="N702" s="305"/>
      <c r="O702" s="305"/>
      <c r="P702" s="305"/>
      <c r="Q702" s="305"/>
      <c r="R702" s="307"/>
      <c r="S702" s="305"/>
      <c r="T702" s="281"/>
      <c r="U702" s="333"/>
      <c r="V702" s="333"/>
      <c r="W702" s="333"/>
      <c r="X702" s="334"/>
      <c r="Y702" s="334"/>
      <c r="Z702" s="219"/>
    </row>
    <row r="703" spans="1:26" ht="15" customHeight="1">
      <c r="A703" s="219"/>
      <c r="B703" s="219"/>
      <c r="C703" s="219"/>
      <c r="D703" s="219"/>
      <c r="E703" s="219"/>
      <c r="F703" s="219"/>
      <c r="G703" s="332"/>
      <c r="H703" s="305"/>
      <c r="I703" s="305"/>
      <c r="J703" s="307"/>
      <c r="K703" s="307"/>
      <c r="L703" s="307"/>
      <c r="M703" s="307"/>
      <c r="N703" s="305"/>
      <c r="O703" s="305"/>
      <c r="P703" s="305"/>
      <c r="Q703" s="305"/>
      <c r="R703" s="307"/>
      <c r="S703" s="305"/>
      <c r="T703" s="281"/>
      <c r="U703" s="333"/>
      <c r="V703" s="333"/>
      <c r="W703" s="333"/>
      <c r="X703" s="334"/>
      <c r="Y703" s="334"/>
      <c r="Z703" s="219"/>
    </row>
    <row r="704" spans="1:26" ht="15" customHeight="1">
      <c r="A704" s="219"/>
      <c r="B704" s="219"/>
      <c r="C704" s="219"/>
      <c r="D704" s="219"/>
      <c r="E704" s="219"/>
      <c r="F704" s="219"/>
      <c r="G704" s="332"/>
      <c r="H704" s="305"/>
      <c r="I704" s="305"/>
      <c r="J704" s="307"/>
      <c r="K704" s="307"/>
      <c r="L704" s="307"/>
      <c r="M704" s="307"/>
      <c r="N704" s="305"/>
      <c r="O704" s="305"/>
      <c r="P704" s="305"/>
      <c r="Q704" s="305"/>
      <c r="R704" s="307"/>
      <c r="S704" s="305"/>
      <c r="T704" s="281"/>
      <c r="U704" s="333"/>
      <c r="V704" s="333"/>
      <c r="W704" s="333"/>
      <c r="X704" s="334"/>
      <c r="Y704" s="334"/>
      <c r="Z704" s="219"/>
    </row>
    <row r="705" spans="1:26" ht="15" customHeight="1">
      <c r="A705" s="219"/>
      <c r="B705" s="219"/>
      <c r="C705" s="219"/>
      <c r="D705" s="219"/>
      <c r="E705" s="219"/>
      <c r="F705" s="219"/>
      <c r="G705" s="332"/>
      <c r="H705" s="305"/>
      <c r="I705" s="305"/>
      <c r="J705" s="307"/>
      <c r="K705" s="307"/>
      <c r="L705" s="307"/>
      <c r="M705" s="307"/>
      <c r="N705" s="305"/>
      <c r="O705" s="305"/>
      <c r="P705" s="305"/>
      <c r="Q705" s="305"/>
      <c r="R705" s="307"/>
      <c r="S705" s="305"/>
      <c r="T705" s="281"/>
      <c r="U705" s="333"/>
      <c r="V705" s="333"/>
      <c r="W705" s="333"/>
      <c r="X705" s="334"/>
      <c r="Y705" s="334"/>
      <c r="Z705" s="219"/>
    </row>
    <row r="706" spans="1:26" ht="15" customHeight="1">
      <c r="A706" s="219"/>
      <c r="B706" s="219"/>
      <c r="C706" s="219"/>
      <c r="D706" s="219"/>
      <c r="E706" s="219"/>
      <c r="F706" s="219"/>
      <c r="G706" s="332"/>
      <c r="H706" s="305"/>
      <c r="I706" s="305"/>
      <c r="J706" s="307"/>
      <c r="K706" s="307"/>
      <c r="L706" s="307"/>
      <c r="M706" s="307"/>
      <c r="N706" s="305"/>
      <c r="O706" s="305"/>
      <c r="P706" s="305"/>
      <c r="Q706" s="305"/>
      <c r="R706" s="307"/>
      <c r="S706" s="305"/>
      <c r="T706" s="281"/>
      <c r="U706" s="333"/>
      <c r="V706" s="333"/>
      <c r="W706" s="333"/>
      <c r="X706" s="334"/>
      <c r="Y706" s="334"/>
      <c r="Z706" s="219"/>
    </row>
    <row r="707" spans="1:26" ht="15" customHeight="1">
      <c r="A707" s="219"/>
      <c r="B707" s="219"/>
      <c r="C707" s="219"/>
      <c r="D707" s="219"/>
      <c r="E707" s="219"/>
      <c r="F707" s="219"/>
      <c r="G707" s="332"/>
      <c r="H707" s="305"/>
      <c r="I707" s="305"/>
      <c r="J707" s="307"/>
      <c r="K707" s="307"/>
      <c r="L707" s="307"/>
      <c r="M707" s="307"/>
      <c r="N707" s="305"/>
      <c r="O707" s="305"/>
      <c r="P707" s="305"/>
      <c r="Q707" s="305"/>
      <c r="R707" s="307"/>
      <c r="S707" s="305"/>
      <c r="T707" s="281"/>
      <c r="U707" s="333"/>
      <c r="V707" s="333"/>
      <c r="W707" s="333"/>
      <c r="X707" s="334"/>
      <c r="Y707" s="334"/>
      <c r="Z707" s="219"/>
    </row>
    <row r="708" spans="1:26" ht="15" customHeight="1">
      <c r="A708" s="219"/>
      <c r="B708" s="219"/>
      <c r="C708" s="219"/>
      <c r="D708" s="219"/>
      <c r="E708" s="219"/>
      <c r="F708" s="219"/>
      <c r="G708" s="332"/>
      <c r="H708" s="305"/>
      <c r="I708" s="305"/>
      <c r="J708" s="307"/>
      <c r="K708" s="307"/>
      <c r="L708" s="307"/>
      <c r="M708" s="307"/>
      <c r="N708" s="305"/>
      <c r="O708" s="305"/>
      <c r="P708" s="305"/>
      <c r="Q708" s="305"/>
      <c r="R708" s="307"/>
      <c r="S708" s="305"/>
      <c r="T708" s="281"/>
      <c r="U708" s="333"/>
      <c r="V708" s="333"/>
      <c r="W708" s="333"/>
      <c r="X708" s="334"/>
      <c r="Y708" s="334"/>
      <c r="Z708" s="219"/>
    </row>
    <row r="709" spans="1:26" ht="15" customHeight="1">
      <c r="A709" s="219"/>
      <c r="B709" s="219"/>
      <c r="C709" s="219"/>
      <c r="D709" s="219"/>
      <c r="E709" s="219"/>
      <c r="F709" s="219"/>
      <c r="G709" s="332"/>
      <c r="H709" s="305"/>
      <c r="I709" s="305"/>
      <c r="J709" s="307"/>
      <c r="K709" s="307"/>
      <c r="L709" s="307"/>
      <c r="M709" s="307"/>
      <c r="N709" s="305"/>
      <c r="O709" s="305"/>
      <c r="P709" s="305"/>
      <c r="Q709" s="305"/>
      <c r="R709" s="307"/>
      <c r="S709" s="305"/>
      <c r="T709" s="281"/>
      <c r="U709" s="333"/>
      <c r="V709" s="333"/>
      <c r="W709" s="333"/>
      <c r="X709" s="334"/>
      <c r="Y709" s="334"/>
      <c r="Z709" s="219"/>
    </row>
    <row r="710" spans="1:26" ht="15" customHeight="1">
      <c r="A710" s="219"/>
      <c r="B710" s="219"/>
      <c r="C710" s="219"/>
      <c r="D710" s="219"/>
      <c r="E710" s="219"/>
      <c r="F710" s="219"/>
      <c r="G710" s="332"/>
      <c r="H710" s="305"/>
      <c r="I710" s="305"/>
      <c r="J710" s="307"/>
      <c r="K710" s="307"/>
      <c r="L710" s="307"/>
      <c r="M710" s="307"/>
      <c r="N710" s="305"/>
      <c r="O710" s="305"/>
      <c r="P710" s="305"/>
      <c r="Q710" s="305"/>
      <c r="R710" s="307"/>
      <c r="S710" s="305"/>
      <c r="T710" s="281"/>
      <c r="U710" s="333"/>
      <c r="V710" s="333"/>
      <c r="W710" s="333"/>
      <c r="X710" s="334"/>
      <c r="Y710" s="334"/>
      <c r="Z710" s="219"/>
    </row>
    <row r="711" spans="1:26" ht="15" customHeight="1">
      <c r="A711" s="219"/>
      <c r="B711" s="219"/>
      <c r="C711" s="219"/>
      <c r="D711" s="219"/>
      <c r="E711" s="219"/>
      <c r="F711" s="219"/>
      <c r="G711" s="332"/>
      <c r="H711" s="305"/>
      <c r="I711" s="305"/>
      <c r="J711" s="307"/>
      <c r="K711" s="307"/>
      <c r="L711" s="307"/>
      <c r="M711" s="307"/>
      <c r="N711" s="305"/>
      <c r="O711" s="305"/>
      <c r="P711" s="305"/>
      <c r="Q711" s="305"/>
      <c r="R711" s="307"/>
      <c r="S711" s="305"/>
      <c r="T711" s="281"/>
      <c r="U711" s="333"/>
      <c r="V711" s="333"/>
      <c r="W711" s="333"/>
      <c r="X711" s="334"/>
      <c r="Y711" s="334"/>
      <c r="Z711" s="219"/>
    </row>
    <row r="712" spans="1:26" ht="15" customHeight="1">
      <c r="A712" s="219"/>
      <c r="B712" s="219"/>
      <c r="C712" s="219"/>
      <c r="D712" s="219"/>
      <c r="E712" s="219"/>
      <c r="F712" s="219"/>
      <c r="G712" s="332"/>
      <c r="H712" s="305"/>
      <c r="I712" s="305"/>
      <c r="J712" s="307"/>
      <c r="K712" s="307"/>
      <c r="L712" s="307"/>
      <c r="M712" s="307"/>
      <c r="N712" s="305"/>
      <c r="O712" s="305"/>
      <c r="P712" s="305"/>
      <c r="Q712" s="305"/>
      <c r="R712" s="307"/>
      <c r="S712" s="305"/>
      <c r="T712" s="281"/>
      <c r="U712" s="333"/>
      <c r="V712" s="333"/>
      <c r="W712" s="333"/>
      <c r="X712" s="334"/>
      <c r="Y712" s="334"/>
      <c r="Z712" s="219"/>
    </row>
    <row r="713" spans="1:26" ht="15" customHeight="1">
      <c r="A713" s="219"/>
      <c r="B713" s="219"/>
      <c r="C713" s="219"/>
      <c r="D713" s="219"/>
      <c r="E713" s="219"/>
      <c r="F713" s="219"/>
      <c r="G713" s="332"/>
      <c r="H713" s="305"/>
      <c r="I713" s="305"/>
      <c r="J713" s="307"/>
      <c r="K713" s="307"/>
      <c r="L713" s="307"/>
      <c r="M713" s="307"/>
      <c r="N713" s="305"/>
      <c r="O713" s="305"/>
      <c r="P713" s="305"/>
      <c r="Q713" s="305"/>
      <c r="R713" s="307"/>
      <c r="S713" s="305"/>
      <c r="T713" s="281"/>
      <c r="U713" s="333"/>
      <c r="V713" s="333"/>
      <c r="W713" s="333"/>
      <c r="X713" s="334"/>
      <c r="Y713" s="334"/>
      <c r="Z713" s="219"/>
    </row>
    <row r="714" spans="1:26" ht="15" customHeight="1">
      <c r="A714" s="219"/>
      <c r="B714" s="219"/>
      <c r="C714" s="219"/>
      <c r="D714" s="219"/>
      <c r="E714" s="219"/>
      <c r="F714" s="219"/>
      <c r="G714" s="332"/>
      <c r="H714" s="305"/>
      <c r="I714" s="305"/>
      <c r="J714" s="307"/>
      <c r="K714" s="307"/>
      <c r="L714" s="307"/>
      <c r="M714" s="307"/>
      <c r="N714" s="305"/>
      <c r="O714" s="305"/>
      <c r="P714" s="305"/>
      <c r="Q714" s="305"/>
      <c r="R714" s="307"/>
      <c r="S714" s="305"/>
      <c r="T714" s="281"/>
      <c r="U714" s="333"/>
      <c r="V714" s="333"/>
      <c r="W714" s="333"/>
      <c r="X714" s="334"/>
      <c r="Y714" s="334"/>
      <c r="Z714" s="219"/>
    </row>
    <row r="715" spans="1:26" ht="15" customHeight="1">
      <c r="A715" s="219"/>
      <c r="B715" s="219"/>
      <c r="C715" s="219"/>
      <c r="D715" s="219"/>
      <c r="E715" s="219"/>
      <c r="F715" s="219"/>
      <c r="G715" s="332"/>
      <c r="H715" s="305"/>
      <c r="I715" s="305"/>
      <c r="J715" s="307"/>
      <c r="K715" s="307"/>
      <c r="L715" s="307"/>
      <c r="M715" s="307"/>
      <c r="N715" s="305"/>
      <c r="O715" s="305"/>
      <c r="P715" s="305"/>
      <c r="Q715" s="305"/>
      <c r="R715" s="307"/>
      <c r="S715" s="305"/>
      <c r="T715" s="281"/>
      <c r="U715" s="333"/>
      <c r="V715" s="333"/>
      <c r="W715" s="333"/>
      <c r="X715" s="334"/>
      <c r="Y715" s="334"/>
      <c r="Z715" s="219"/>
    </row>
    <row r="716" spans="1:26" ht="15" customHeight="1">
      <c r="A716" s="219"/>
      <c r="B716" s="219"/>
      <c r="C716" s="219"/>
      <c r="D716" s="219"/>
      <c r="E716" s="219"/>
      <c r="F716" s="219"/>
      <c r="G716" s="332"/>
      <c r="H716" s="305"/>
      <c r="I716" s="305"/>
      <c r="J716" s="307"/>
      <c r="K716" s="307"/>
      <c r="L716" s="307"/>
      <c r="M716" s="307"/>
      <c r="N716" s="305"/>
      <c r="O716" s="305"/>
      <c r="P716" s="305"/>
      <c r="Q716" s="305"/>
      <c r="R716" s="307"/>
      <c r="S716" s="305"/>
      <c r="T716" s="281"/>
      <c r="U716" s="333"/>
      <c r="V716" s="333"/>
      <c r="W716" s="333"/>
      <c r="X716" s="334"/>
      <c r="Y716" s="334"/>
      <c r="Z716" s="219"/>
    </row>
    <row r="717" spans="1:26" ht="15" customHeight="1">
      <c r="A717" s="219"/>
      <c r="B717" s="219"/>
      <c r="C717" s="219"/>
      <c r="D717" s="219"/>
      <c r="E717" s="219"/>
      <c r="F717" s="219"/>
      <c r="G717" s="332"/>
      <c r="H717" s="305"/>
      <c r="I717" s="305"/>
      <c r="J717" s="307"/>
      <c r="K717" s="307"/>
      <c r="L717" s="307"/>
      <c r="M717" s="307"/>
      <c r="N717" s="305"/>
      <c r="O717" s="305"/>
      <c r="P717" s="305"/>
      <c r="Q717" s="305"/>
      <c r="R717" s="307"/>
      <c r="S717" s="305"/>
      <c r="T717" s="281"/>
      <c r="U717" s="333"/>
      <c r="V717" s="333"/>
      <c r="W717" s="333"/>
      <c r="X717" s="334"/>
      <c r="Y717" s="334"/>
      <c r="Z717" s="219"/>
    </row>
    <row r="718" spans="1:26" ht="15" customHeight="1">
      <c r="A718" s="219"/>
      <c r="B718" s="219"/>
      <c r="C718" s="219"/>
      <c r="D718" s="219"/>
      <c r="E718" s="219"/>
      <c r="F718" s="219"/>
      <c r="G718" s="332"/>
      <c r="H718" s="305"/>
      <c r="I718" s="305"/>
      <c r="J718" s="307"/>
      <c r="K718" s="307"/>
      <c r="L718" s="307"/>
      <c r="M718" s="307"/>
      <c r="N718" s="305"/>
      <c r="O718" s="305"/>
      <c r="P718" s="305"/>
      <c r="Q718" s="305"/>
      <c r="R718" s="307"/>
      <c r="S718" s="305"/>
      <c r="T718" s="281"/>
      <c r="U718" s="333"/>
      <c r="V718" s="333"/>
      <c r="W718" s="333"/>
      <c r="X718" s="334"/>
      <c r="Y718" s="334"/>
      <c r="Z718" s="219"/>
    </row>
    <row r="719" spans="1:26" ht="15" customHeight="1">
      <c r="A719" s="219"/>
      <c r="B719" s="219"/>
      <c r="C719" s="219"/>
      <c r="D719" s="219"/>
      <c r="E719" s="219"/>
      <c r="F719" s="219"/>
      <c r="G719" s="332"/>
      <c r="H719" s="305"/>
      <c r="I719" s="305"/>
      <c r="J719" s="307"/>
      <c r="K719" s="307"/>
      <c r="L719" s="307"/>
      <c r="M719" s="307"/>
      <c r="N719" s="305"/>
      <c r="O719" s="305"/>
      <c r="P719" s="305"/>
      <c r="Q719" s="305"/>
      <c r="R719" s="307"/>
      <c r="S719" s="305"/>
      <c r="T719" s="281"/>
      <c r="U719" s="333"/>
      <c r="V719" s="333"/>
      <c r="W719" s="333"/>
      <c r="X719" s="334"/>
      <c r="Y719" s="334"/>
      <c r="Z719" s="219"/>
    </row>
    <row r="720" spans="1:26" ht="15" customHeight="1">
      <c r="A720" s="219"/>
      <c r="B720" s="219"/>
      <c r="C720" s="219"/>
      <c r="D720" s="219"/>
      <c r="E720" s="219"/>
      <c r="F720" s="219"/>
      <c r="G720" s="332"/>
      <c r="H720" s="305"/>
      <c r="I720" s="305"/>
      <c r="J720" s="307"/>
      <c r="K720" s="307"/>
      <c r="L720" s="307"/>
      <c r="M720" s="307"/>
      <c r="N720" s="305"/>
      <c r="O720" s="305"/>
      <c r="P720" s="305"/>
      <c r="Q720" s="305"/>
      <c r="R720" s="307"/>
      <c r="S720" s="305"/>
      <c r="T720" s="281"/>
      <c r="U720" s="333"/>
      <c r="V720" s="333"/>
      <c r="W720" s="333"/>
      <c r="X720" s="334"/>
      <c r="Y720" s="334"/>
      <c r="Z720" s="219"/>
    </row>
    <row r="721" spans="1:26" ht="15" customHeight="1">
      <c r="A721" s="219"/>
      <c r="B721" s="219"/>
      <c r="C721" s="219"/>
      <c r="D721" s="219"/>
      <c r="E721" s="219"/>
      <c r="F721" s="219"/>
      <c r="G721" s="332"/>
      <c r="H721" s="305"/>
      <c r="I721" s="305"/>
      <c r="J721" s="307"/>
      <c r="K721" s="307"/>
      <c r="L721" s="307"/>
      <c r="M721" s="307"/>
      <c r="N721" s="305"/>
      <c r="O721" s="305"/>
      <c r="P721" s="305"/>
      <c r="Q721" s="305"/>
      <c r="R721" s="307"/>
      <c r="S721" s="305"/>
      <c r="T721" s="281"/>
      <c r="U721" s="333"/>
      <c r="V721" s="333"/>
      <c r="W721" s="333"/>
      <c r="X721" s="334"/>
      <c r="Y721" s="334"/>
      <c r="Z721" s="219"/>
    </row>
    <row r="722" spans="1:26" ht="15" customHeight="1">
      <c r="A722" s="219"/>
      <c r="B722" s="219"/>
      <c r="C722" s="219"/>
      <c r="D722" s="219"/>
      <c r="E722" s="219"/>
      <c r="F722" s="219"/>
      <c r="G722" s="332"/>
      <c r="H722" s="305"/>
      <c r="I722" s="305"/>
      <c r="J722" s="307"/>
      <c r="K722" s="307"/>
      <c r="L722" s="307"/>
      <c r="M722" s="307"/>
      <c r="N722" s="305"/>
      <c r="O722" s="305"/>
      <c r="P722" s="305"/>
      <c r="Q722" s="305"/>
      <c r="R722" s="307"/>
      <c r="S722" s="305"/>
      <c r="T722" s="281"/>
      <c r="U722" s="333"/>
      <c r="V722" s="333"/>
      <c r="W722" s="333"/>
      <c r="X722" s="334"/>
      <c r="Y722" s="334"/>
      <c r="Z722" s="219"/>
    </row>
    <row r="723" spans="1:26" ht="15" customHeight="1">
      <c r="A723" s="219"/>
      <c r="B723" s="219"/>
      <c r="C723" s="219"/>
      <c r="D723" s="219"/>
      <c r="E723" s="219"/>
      <c r="F723" s="219"/>
      <c r="G723" s="332"/>
      <c r="H723" s="305"/>
      <c r="I723" s="305"/>
      <c r="J723" s="307"/>
      <c r="K723" s="307"/>
      <c r="L723" s="307"/>
      <c r="M723" s="307"/>
      <c r="N723" s="305"/>
      <c r="O723" s="305"/>
      <c r="P723" s="305"/>
      <c r="Q723" s="305"/>
      <c r="R723" s="307"/>
      <c r="S723" s="305"/>
      <c r="T723" s="281"/>
      <c r="U723" s="333"/>
      <c r="V723" s="333"/>
      <c r="W723" s="333"/>
      <c r="X723" s="334"/>
      <c r="Y723" s="334"/>
      <c r="Z723" s="219"/>
    </row>
    <row r="724" spans="1:26" ht="15" customHeight="1">
      <c r="A724" s="219"/>
      <c r="B724" s="219"/>
      <c r="C724" s="219"/>
      <c r="D724" s="219"/>
      <c r="E724" s="219"/>
      <c r="F724" s="219"/>
      <c r="G724" s="332"/>
      <c r="H724" s="305"/>
      <c r="I724" s="305"/>
      <c r="J724" s="307"/>
      <c r="K724" s="307"/>
      <c r="L724" s="307"/>
      <c r="M724" s="307"/>
      <c r="N724" s="305"/>
      <c r="O724" s="305"/>
      <c r="P724" s="305"/>
      <c r="Q724" s="305"/>
      <c r="R724" s="307"/>
      <c r="S724" s="305"/>
      <c r="T724" s="281"/>
      <c r="U724" s="333"/>
      <c r="V724" s="333"/>
      <c r="W724" s="333"/>
      <c r="X724" s="334"/>
      <c r="Y724" s="334"/>
      <c r="Z724" s="219"/>
    </row>
    <row r="725" spans="1:26" ht="15" customHeight="1">
      <c r="A725" s="219"/>
      <c r="B725" s="219"/>
      <c r="C725" s="219"/>
      <c r="D725" s="219"/>
      <c r="E725" s="219"/>
      <c r="F725" s="219"/>
      <c r="G725" s="332"/>
      <c r="H725" s="305"/>
      <c r="I725" s="305"/>
      <c r="J725" s="307"/>
      <c r="K725" s="307"/>
      <c r="L725" s="307"/>
      <c r="M725" s="307"/>
      <c r="N725" s="305"/>
      <c r="O725" s="305"/>
      <c r="P725" s="305"/>
      <c r="Q725" s="305"/>
      <c r="R725" s="307"/>
      <c r="S725" s="305"/>
      <c r="T725" s="281"/>
      <c r="U725" s="333"/>
      <c r="V725" s="333"/>
      <c r="W725" s="333"/>
      <c r="X725" s="334"/>
      <c r="Y725" s="334"/>
      <c r="Z725" s="219"/>
    </row>
    <row r="726" spans="1:26" ht="15" customHeight="1">
      <c r="A726" s="219"/>
      <c r="B726" s="219"/>
      <c r="C726" s="219"/>
      <c r="D726" s="219"/>
      <c r="E726" s="219"/>
      <c r="F726" s="219"/>
      <c r="G726" s="332"/>
      <c r="H726" s="305"/>
      <c r="I726" s="305"/>
      <c r="J726" s="307"/>
      <c r="K726" s="307"/>
      <c r="L726" s="307"/>
      <c r="M726" s="307"/>
      <c r="N726" s="305"/>
      <c r="O726" s="305"/>
      <c r="P726" s="305"/>
      <c r="Q726" s="305"/>
      <c r="R726" s="307"/>
      <c r="S726" s="305"/>
      <c r="T726" s="281"/>
      <c r="U726" s="333"/>
      <c r="V726" s="333"/>
      <c r="W726" s="333"/>
      <c r="X726" s="334"/>
      <c r="Y726" s="334"/>
      <c r="Z726" s="219"/>
    </row>
    <row r="727" spans="1:26" ht="15" customHeight="1">
      <c r="A727" s="219"/>
      <c r="B727" s="219"/>
      <c r="C727" s="219"/>
      <c r="D727" s="219"/>
      <c r="E727" s="219"/>
      <c r="F727" s="219"/>
      <c r="G727" s="332"/>
      <c r="H727" s="305"/>
      <c r="I727" s="305"/>
      <c r="J727" s="307"/>
      <c r="K727" s="307"/>
      <c r="L727" s="307"/>
      <c r="M727" s="307"/>
      <c r="N727" s="305"/>
      <c r="O727" s="305"/>
      <c r="P727" s="305"/>
      <c r="Q727" s="305"/>
      <c r="R727" s="307"/>
      <c r="S727" s="305"/>
      <c r="T727" s="281"/>
      <c r="U727" s="333"/>
      <c r="V727" s="333"/>
      <c r="W727" s="333"/>
      <c r="X727" s="334"/>
      <c r="Y727" s="334"/>
      <c r="Z727" s="219"/>
    </row>
    <row r="728" spans="1:26" ht="15" customHeight="1">
      <c r="A728" s="219"/>
      <c r="B728" s="219"/>
      <c r="C728" s="219"/>
      <c r="D728" s="219"/>
      <c r="E728" s="219"/>
      <c r="F728" s="219"/>
      <c r="G728" s="332"/>
      <c r="H728" s="305"/>
      <c r="I728" s="305"/>
      <c r="J728" s="307"/>
      <c r="K728" s="307"/>
      <c r="L728" s="307"/>
      <c r="M728" s="307"/>
      <c r="N728" s="305"/>
      <c r="O728" s="305"/>
      <c r="P728" s="305"/>
      <c r="Q728" s="305"/>
      <c r="R728" s="307"/>
      <c r="S728" s="305"/>
      <c r="T728" s="281"/>
      <c r="U728" s="333"/>
      <c r="V728" s="333"/>
      <c r="W728" s="333"/>
      <c r="X728" s="334"/>
      <c r="Y728" s="334"/>
      <c r="Z728" s="219"/>
    </row>
    <row r="729" spans="1:26" ht="15" customHeight="1">
      <c r="A729" s="219"/>
      <c r="B729" s="219"/>
      <c r="C729" s="219"/>
      <c r="D729" s="219"/>
      <c r="E729" s="219"/>
      <c r="F729" s="219"/>
      <c r="G729" s="332"/>
      <c r="H729" s="305"/>
      <c r="I729" s="305"/>
      <c r="J729" s="307"/>
      <c r="K729" s="307"/>
      <c r="L729" s="307"/>
      <c r="M729" s="307"/>
      <c r="N729" s="305"/>
      <c r="O729" s="305"/>
      <c r="P729" s="305"/>
      <c r="Q729" s="305"/>
      <c r="R729" s="307"/>
      <c r="S729" s="305"/>
      <c r="T729" s="281"/>
      <c r="U729" s="333"/>
      <c r="V729" s="333"/>
      <c r="W729" s="333"/>
      <c r="X729" s="334"/>
      <c r="Y729" s="334"/>
      <c r="Z729" s="219"/>
    </row>
    <row r="730" spans="1:26" ht="15" customHeight="1">
      <c r="A730" s="219"/>
      <c r="B730" s="219"/>
      <c r="C730" s="219"/>
      <c r="D730" s="219"/>
      <c r="E730" s="219"/>
      <c r="F730" s="219"/>
      <c r="G730" s="332"/>
      <c r="H730" s="305"/>
      <c r="I730" s="305"/>
      <c r="J730" s="307"/>
      <c r="K730" s="307"/>
      <c r="L730" s="307"/>
      <c r="M730" s="307"/>
      <c r="N730" s="305"/>
      <c r="O730" s="305"/>
      <c r="P730" s="305"/>
      <c r="Q730" s="305"/>
      <c r="R730" s="307"/>
      <c r="S730" s="305"/>
      <c r="T730" s="281"/>
      <c r="U730" s="333"/>
      <c r="V730" s="333"/>
      <c r="W730" s="333"/>
      <c r="X730" s="334"/>
      <c r="Y730" s="334"/>
      <c r="Z730" s="219"/>
    </row>
    <row r="731" spans="1:26" ht="15" customHeight="1">
      <c r="A731" s="219"/>
      <c r="B731" s="219"/>
      <c r="C731" s="219"/>
      <c r="D731" s="219"/>
      <c r="E731" s="219"/>
      <c r="F731" s="219"/>
      <c r="G731" s="332"/>
      <c r="H731" s="305"/>
      <c r="I731" s="305"/>
      <c r="J731" s="307"/>
      <c r="K731" s="307"/>
      <c r="L731" s="307"/>
      <c r="M731" s="307"/>
      <c r="N731" s="305"/>
      <c r="O731" s="305"/>
      <c r="P731" s="305"/>
      <c r="Q731" s="305"/>
      <c r="R731" s="307"/>
      <c r="S731" s="305"/>
      <c r="T731" s="281"/>
      <c r="U731" s="333"/>
      <c r="V731" s="333"/>
      <c r="W731" s="333"/>
      <c r="X731" s="334"/>
      <c r="Y731" s="334"/>
      <c r="Z731" s="219"/>
    </row>
    <row r="732" spans="1:26" ht="15" customHeight="1">
      <c r="A732" s="219"/>
      <c r="B732" s="219"/>
      <c r="C732" s="219"/>
      <c r="D732" s="219"/>
      <c r="E732" s="219"/>
      <c r="F732" s="219"/>
      <c r="G732" s="332"/>
      <c r="H732" s="305"/>
      <c r="I732" s="305"/>
      <c r="J732" s="307"/>
      <c r="K732" s="307"/>
      <c r="L732" s="307"/>
      <c r="M732" s="307"/>
      <c r="N732" s="305"/>
      <c r="O732" s="305"/>
      <c r="P732" s="305"/>
      <c r="Q732" s="305"/>
      <c r="R732" s="307"/>
      <c r="S732" s="305"/>
      <c r="T732" s="281"/>
      <c r="U732" s="333"/>
      <c r="V732" s="333"/>
      <c r="W732" s="333"/>
      <c r="X732" s="334"/>
      <c r="Y732" s="334"/>
      <c r="Z732" s="219"/>
    </row>
    <row r="733" spans="1:26" ht="15" customHeight="1">
      <c r="A733" s="219"/>
      <c r="B733" s="219"/>
      <c r="C733" s="219"/>
      <c r="D733" s="219"/>
      <c r="E733" s="219"/>
      <c r="F733" s="219"/>
      <c r="G733" s="332"/>
      <c r="H733" s="305"/>
      <c r="I733" s="305"/>
      <c r="J733" s="307"/>
      <c r="K733" s="307"/>
      <c r="L733" s="307"/>
      <c r="M733" s="307"/>
      <c r="N733" s="305"/>
      <c r="O733" s="305"/>
      <c r="P733" s="305"/>
      <c r="Q733" s="305"/>
      <c r="R733" s="307"/>
      <c r="S733" s="305"/>
      <c r="T733" s="281"/>
      <c r="U733" s="333"/>
      <c r="V733" s="333"/>
      <c r="W733" s="333"/>
      <c r="X733" s="334"/>
      <c r="Y733" s="334"/>
      <c r="Z733" s="219"/>
    </row>
    <row r="734" spans="1:26" ht="15" customHeight="1">
      <c r="A734" s="219"/>
      <c r="B734" s="219"/>
      <c r="C734" s="219"/>
      <c r="D734" s="219"/>
      <c r="E734" s="219"/>
      <c r="F734" s="219"/>
      <c r="G734" s="332"/>
      <c r="H734" s="305"/>
      <c r="I734" s="305"/>
      <c r="J734" s="307"/>
      <c r="K734" s="307"/>
      <c r="L734" s="307"/>
      <c r="M734" s="307"/>
      <c r="N734" s="305"/>
      <c r="O734" s="305"/>
      <c r="P734" s="305"/>
      <c r="Q734" s="305"/>
      <c r="R734" s="307"/>
      <c r="S734" s="305"/>
      <c r="T734" s="281"/>
      <c r="U734" s="333"/>
      <c r="V734" s="333"/>
      <c r="W734" s="333"/>
      <c r="X734" s="334"/>
      <c r="Y734" s="334"/>
      <c r="Z734" s="219"/>
    </row>
    <row r="735" spans="1:26" ht="15" customHeight="1">
      <c r="A735" s="219"/>
      <c r="B735" s="219"/>
      <c r="C735" s="219"/>
      <c r="D735" s="219"/>
      <c r="E735" s="219"/>
      <c r="F735" s="219"/>
      <c r="G735" s="332"/>
      <c r="H735" s="305"/>
      <c r="I735" s="305"/>
      <c r="J735" s="307"/>
      <c r="K735" s="307"/>
      <c r="L735" s="307"/>
      <c r="M735" s="307"/>
      <c r="N735" s="305"/>
      <c r="O735" s="305"/>
      <c r="P735" s="305"/>
      <c r="Q735" s="305"/>
      <c r="R735" s="307"/>
      <c r="S735" s="305"/>
      <c r="T735" s="281"/>
      <c r="U735" s="333"/>
      <c r="V735" s="333"/>
      <c r="W735" s="333"/>
      <c r="X735" s="334"/>
      <c r="Y735" s="334"/>
      <c r="Z735" s="219"/>
    </row>
    <row r="736" spans="1:26" ht="15" customHeight="1">
      <c r="A736" s="219"/>
      <c r="B736" s="219"/>
      <c r="C736" s="219"/>
      <c r="D736" s="219"/>
      <c r="E736" s="219"/>
      <c r="F736" s="219"/>
      <c r="G736" s="332"/>
      <c r="H736" s="305"/>
      <c r="I736" s="305"/>
      <c r="J736" s="307"/>
      <c r="K736" s="307"/>
      <c r="L736" s="307"/>
      <c r="M736" s="307"/>
      <c r="N736" s="305"/>
      <c r="O736" s="305"/>
      <c r="P736" s="305"/>
      <c r="Q736" s="305"/>
      <c r="R736" s="307"/>
      <c r="S736" s="305"/>
      <c r="T736" s="281"/>
      <c r="U736" s="333"/>
      <c r="V736" s="333"/>
      <c r="W736" s="333"/>
      <c r="X736" s="334"/>
      <c r="Y736" s="334"/>
      <c r="Z736" s="219"/>
    </row>
    <row r="737" spans="1:26" ht="15" customHeight="1">
      <c r="A737" s="219"/>
      <c r="B737" s="219"/>
      <c r="C737" s="219"/>
      <c r="D737" s="219"/>
      <c r="E737" s="219"/>
      <c r="F737" s="219"/>
      <c r="G737" s="332"/>
      <c r="H737" s="305"/>
      <c r="I737" s="305"/>
      <c r="J737" s="307"/>
      <c r="K737" s="307"/>
      <c r="L737" s="307"/>
      <c r="M737" s="307"/>
      <c r="N737" s="305"/>
      <c r="O737" s="305"/>
      <c r="P737" s="305"/>
      <c r="Q737" s="305"/>
      <c r="R737" s="307"/>
      <c r="S737" s="305"/>
      <c r="T737" s="281"/>
      <c r="U737" s="333"/>
      <c r="V737" s="333"/>
      <c r="W737" s="333"/>
      <c r="X737" s="334"/>
      <c r="Y737" s="334"/>
      <c r="Z737" s="219"/>
    </row>
    <row r="738" spans="1:26" ht="15" customHeight="1">
      <c r="A738" s="219"/>
      <c r="B738" s="219"/>
      <c r="C738" s="219"/>
      <c r="D738" s="219"/>
      <c r="E738" s="219"/>
      <c r="F738" s="219"/>
      <c r="G738" s="332"/>
      <c r="H738" s="305"/>
      <c r="I738" s="305"/>
      <c r="J738" s="307"/>
      <c r="K738" s="307"/>
      <c r="L738" s="307"/>
      <c r="M738" s="307"/>
      <c r="N738" s="305"/>
      <c r="O738" s="305"/>
      <c r="P738" s="305"/>
      <c r="Q738" s="305"/>
      <c r="R738" s="307"/>
      <c r="S738" s="305"/>
      <c r="T738" s="281"/>
      <c r="U738" s="333"/>
      <c r="V738" s="333"/>
      <c r="W738" s="333"/>
      <c r="X738" s="334"/>
      <c r="Y738" s="334"/>
      <c r="Z738" s="219"/>
    </row>
    <row r="739" spans="1:26" ht="15" customHeight="1">
      <c r="A739" s="219"/>
      <c r="B739" s="219"/>
      <c r="C739" s="219"/>
      <c r="D739" s="219"/>
      <c r="E739" s="219"/>
      <c r="F739" s="219"/>
      <c r="G739" s="332"/>
      <c r="H739" s="305"/>
      <c r="I739" s="305"/>
      <c r="J739" s="307"/>
      <c r="K739" s="307"/>
      <c r="L739" s="307"/>
      <c r="M739" s="307"/>
      <c r="N739" s="305"/>
      <c r="O739" s="305"/>
      <c r="P739" s="305"/>
      <c r="Q739" s="305"/>
      <c r="R739" s="307"/>
      <c r="S739" s="305"/>
      <c r="T739" s="281"/>
      <c r="U739" s="333"/>
      <c r="V739" s="333"/>
      <c r="W739" s="333"/>
      <c r="X739" s="334"/>
      <c r="Y739" s="334"/>
      <c r="Z739" s="219"/>
    </row>
    <row r="740" spans="1:26" ht="15" customHeight="1">
      <c r="A740" s="219"/>
      <c r="B740" s="219"/>
      <c r="C740" s="219"/>
      <c r="D740" s="219"/>
      <c r="E740" s="219"/>
      <c r="F740" s="219"/>
      <c r="G740" s="332"/>
      <c r="H740" s="305"/>
      <c r="I740" s="305"/>
      <c r="J740" s="307"/>
      <c r="K740" s="307"/>
      <c r="L740" s="307"/>
      <c r="M740" s="307"/>
      <c r="N740" s="305"/>
      <c r="O740" s="305"/>
      <c r="P740" s="305"/>
      <c r="Q740" s="305"/>
      <c r="R740" s="307"/>
      <c r="S740" s="305"/>
      <c r="T740" s="281"/>
      <c r="U740" s="333"/>
      <c r="V740" s="333"/>
      <c r="W740" s="333"/>
      <c r="X740" s="334"/>
      <c r="Y740" s="334"/>
      <c r="Z740" s="219"/>
    </row>
    <row r="741" spans="1:26" ht="15" customHeight="1">
      <c r="A741" s="219"/>
      <c r="B741" s="219"/>
      <c r="C741" s="219"/>
      <c r="D741" s="219"/>
      <c r="E741" s="219"/>
      <c r="F741" s="219"/>
      <c r="G741" s="332"/>
      <c r="H741" s="305"/>
      <c r="I741" s="305"/>
      <c r="J741" s="307"/>
      <c r="K741" s="307"/>
      <c r="L741" s="307"/>
      <c r="M741" s="307"/>
      <c r="N741" s="305"/>
      <c r="O741" s="305"/>
      <c r="P741" s="305"/>
      <c r="Q741" s="305"/>
      <c r="R741" s="307"/>
      <c r="S741" s="305"/>
      <c r="T741" s="281"/>
      <c r="U741" s="333"/>
      <c r="V741" s="333"/>
      <c r="W741" s="333"/>
      <c r="X741" s="334"/>
      <c r="Y741" s="334"/>
      <c r="Z741" s="219"/>
    </row>
    <row r="742" spans="1:26" ht="15" customHeight="1">
      <c r="A742" s="219"/>
      <c r="B742" s="219"/>
      <c r="C742" s="219"/>
      <c r="D742" s="219"/>
      <c r="E742" s="219"/>
      <c r="F742" s="219"/>
      <c r="G742" s="332"/>
      <c r="H742" s="305"/>
      <c r="I742" s="305"/>
      <c r="J742" s="307"/>
      <c r="K742" s="307"/>
      <c r="L742" s="307"/>
      <c r="M742" s="307"/>
      <c r="N742" s="305"/>
      <c r="O742" s="305"/>
      <c r="P742" s="305"/>
      <c r="Q742" s="305"/>
      <c r="R742" s="307"/>
      <c r="S742" s="305"/>
      <c r="T742" s="281"/>
      <c r="U742" s="333"/>
      <c r="V742" s="333"/>
      <c r="W742" s="333"/>
      <c r="X742" s="334"/>
      <c r="Y742" s="334"/>
      <c r="Z742" s="219"/>
    </row>
    <row r="743" spans="1:26" ht="15" customHeight="1">
      <c r="A743" s="219"/>
      <c r="B743" s="219"/>
      <c r="C743" s="219"/>
      <c r="D743" s="219"/>
      <c r="E743" s="219"/>
      <c r="F743" s="219"/>
      <c r="G743" s="332"/>
      <c r="H743" s="305"/>
      <c r="I743" s="305"/>
      <c r="J743" s="307"/>
      <c r="K743" s="307"/>
      <c r="L743" s="307"/>
      <c r="M743" s="307"/>
      <c r="N743" s="305"/>
      <c r="O743" s="305"/>
      <c r="P743" s="305"/>
      <c r="Q743" s="305"/>
      <c r="R743" s="307"/>
      <c r="S743" s="305"/>
      <c r="T743" s="281"/>
      <c r="U743" s="333"/>
      <c r="V743" s="333"/>
      <c r="W743" s="333"/>
      <c r="X743" s="334"/>
      <c r="Y743" s="334"/>
      <c r="Z743" s="219"/>
    </row>
    <row r="744" spans="1:26" ht="15" customHeight="1">
      <c r="A744" s="219"/>
      <c r="B744" s="219"/>
      <c r="C744" s="219"/>
      <c r="D744" s="219"/>
      <c r="E744" s="219"/>
      <c r="F744" s="219"/>
      <c r="G744" s="332"/>
      <c r="H744" s="305"/>
      <c r="I744" s="305"/>
      <c r="J744" s="307"/>
      <c r="K744" s="307"/>
      <c r="L744" s="307"/>
      <c r="M744" s="307"/>
      <c r="N744" s="305"/>
      <c r="O744" s="305"/>
      <c r="P744" s="305"/>
      <c r="Q744" s="305"/>
      <c r="R744" s="307"/>
      <c r="S744" s="305"/>
      <c r="T744" s="281"/>
      <c r="U744" s="333"/>
      <c r="V744" s="333"/>
      <c r="W744" s="333"/>
      <c r="X744" s="334"/>
      <c r="Y744" s="334"/>
      <c r="Z744" s="219"/>
    </row>
    <row r="745" spans="1:26" ht="15" customHeight="1">
      <c r="A745" s="219"/>
      <c r="B745" s="219"/>
      <c r="C745" s="219"/>
      <c r="D745" s="219"/>
      <c r="E745" s="219"/>
      <c r="F745" s="219"/>
      <c r="G745" s="332"/>
      <c r="H745" s="305"/>
      <c r="I745" s="305"/>
      <c r="J745" s="307"/>
      <c r="K745" s="307"/>
      <c r="L745" s="307"/>
      <c r="M745" s="307"/>
      <c r="N745" s="305"/>
      <c r="O745" s="305"/>
      <c r="P745" s="305"/>
      <c r="Q745" s="305"/>
      <c r="R745" s="307"/>
      <c r="S745" s="305"/>
      <c r="T745" s="281"/>
      <c r="U745" s="333"/>
      <c r="V745" s="333"/>
      <c r="W745" s="333"/>
      <c r="X745" s="334"/>
      <c r="Y745" s="334"/>
      <c r="Z745" s="219"/>
    </row>
    <row r="746" spans="1:26" ht="15" customHeight="1">
      <c r="A746" s="219"/>
      <c r="B746" s="219"/>
      <c r="C746" s="219"/>
      <c r="D746" s="219"/>
      <c r="E746" s="219"/>
      <c r="F746" s="219"/>
      <c r="G746" s="332"/>
      <c r="H746" s="305"/>
      <c r="I746" s="305"/>
      <c r="J746" s="307"/>
      <c r="K746" s="307"/>
      <c r="L746" s="307"/>
      <c r="M746" s="307"/>
      <c r="N746" s="305"/>
      <c r="O746" s="305"/>
      <c r="P746" s="305"/>
      <c r="Q746" s="305"/>
      <c r="R746" s="307"/>
      <c r="S746" s="305"/>
      <c r="T746" s="281"/>
      <c r="U746" s="333"/>
      <c r="V746" s="333"/>
      <c r="W746" s="333"/>
      <c r="X746" s="334"/>
      <c r="Y746" s="334"/>
      <c r="Z746" s="219"/>
    </row>
    <row r="747" spans="1:26" ht="15" customHeight="1">
      <c r="A747" s="219"/>
      <c r="B747" s="219"/>
      <c r="C747" s="219"/>
      <c r="D747" s="219"/>
      <c r="E747" s="219"/>
      <c r="F747" s="219"/>
      <c r="G747" s="332"/>
      <c r="H747" s="305"/>
      <c r="I747" s="305"/>
      <c r="J747" s="307"/>
      <c r="K747" s="307"/>
      <c r="L747" s="307"/>
      <c r="M747" s="307"/>
      <c r="N747" s="305"/>
      <c r="O747" s="305"/>
      <c r="P747" s="305"/>
      <c r="Q747" s="305"/>
      <c r="R747" s="307"/>
      <c r="S747" s="305"/>
      <c r="T747" s="281"/>
      <c r="U747" s="333"/>
      <c r="V747" s="333"/>
      <c r="W747" s="333"/>
      <c r="X747" s="334"/>
      <c r="Y747" s="334"/>
      <c r="Z747" s="219"/>
    </row>
    <row r="748" spans="1:26" ht="15" customHeight="1">
      <c r="A748" s="219"/>
      <c r="B748" s="219"/>
      <c r="C748" s="219"/>
      <c r="D748" s="219"/>
      <c r="E748" s="219"/>
      <c r="F748" s="219"/>
      <c r="G748" s="332"/>
      <c r="H748" s="305"/>
      <c r="I748" s="305"/>
      <c r="J748" s="307"/>
      <c r="K748" s="307"/>
      <c r="L748" s="307"/>
      <c r="M748" s="307"/>
      <c r="N748" s="305"/>
      <c r="O748" s="305"/>
      <c r="P748" s="305"/>
      <c r="Q748" s="305"/>
      <c r="R748" s="307"/>
      <c r="S748" s="305"/>
      <c r="T748" s="281"/>
      <c r="U748" s="333"/>
      <c r="V748" s="333"/>
      <c r="W748" s="333"/>
      <c r="X748" s="334"/>
      <c r="Y748" s="334"/>
      <c r="Z748" s="219"/>
    </row>
    <row r="749" spans="1:26" ht="15" customHeight="1">
      <c r="A749" s="219"/>
      <c r="B749" s="219"/>
      <c r="C749" s="219"/>
      <c r="D749" s="219"/>
      <c r="E749" s="219"/>
      <c r="F749" s="219"/>
      <c r="G749" s="332"/>
      <c r="H749" s="305"/>
      <c r="I749" s="305"/>
      <c r="J749" s="307"/>
      <c r="K749" s="307"/>
      <c r="L749" s="307"/>
      <c r="M749" s="307"/>
      <c r="N749" s="305"/>
      <c r="O749" s="305"/>
      <c r="P749" s="305"/>
      <c r="Q749" s="305"/>
      <c r="R749" s="307"/>
      <c r="S749" s="305"/>
      <c r="T749" s="281"/>
      <c r="U749" s="333"/>
      <c r="V749" s="333"/>
      <c r="W749" s="333"/>
      <c r="X749" s="334"/>
      <c r="Y749" s="334"/>
      <c r="Z749" s="219"/>
    </row>
    <row r="750" spans="1:26" ht="15" customHeight="1">
      <c r="A750" s="219"/>
      <c r="B750" s="219"/>
      <c r="C750" s="219"/>
      <c r="D750" s="219"/>
      <c r="E750" s="219"/>
      <c r="F750" s="219"/>
      <c r="G750" s="332"/>
      <c r="H750" s="305"/>
      <c r="I750" s="305"/>
      <c r="J750" s="307"/>
      <c r="K750" s="307"/>
      <c r="L750" s="307"/>
      <c r="M750" s="307"/>
      <c r="N750" s="305"/>
      <c r="O750" s="305"/>
      <c r="P750" s="305"/>
      <c r="Q750" s="305"/>
      <c r="R750" s="307"/>
      <c r="S750" s="305"/>
      <c r="T750" s="281"/>
      <c r="U750" s="333"/>
      <c r="V750" s="333"/>
      <c r="W750" s="333"/>
      <c r="X750" s="334"/>
      <c r="Y750" s="334"/>
      <c r="Z750" s="219"/>
    </row>
    <row r="751" spans="1:26" ht="15" customHeight="1">
      <c r="A751" s="219"/>
      <c r="B751" s="219"/>
      <c r="C751" s="219"/>
      <c r="D751" s="219"/>
      <c r="E751" s="219"/>
      <c r="F751" s="219"/>
      <c r="G751" s="332"/>
      <c r="H751" s="305"/>
      <c r="I751" s="305"/>
      <c r="J751" s="307"/>
      <c r="K751" s="307"/>
      <c r="L751" s="307"/>
      <c r="M751" s="307"/>
      <c r="N751" s="305"/>
      <c r="O751" s="305"/>
      <c r="P751" s="305"/>
      <c r="Q751" s="305"/>
      <c r="R751" s="307"/>
      <c r="S751" s="305"/>
      <c r="T751" s="281"/>
      <c r="U751" s="333"/>
      <c r="V751" s="333"/>
      <c r="W751" s="333"/>
      <c r="X751" s="334"/>
      <c r="Y751" s="334"/>
      <c r="Z751" s="219"/>
    </row>
    <row r="752" spans="1:26" ht="15" customHeight="1">
      <c r="A752" s="219"/>
      <c r="B752" s="219"/>
      <c r="C752" s="219"/>
      <c r="D752" s="219"/>
      <c r="E752" s="219"/>
      <c r="F752" s="219"/>
      <c r="G752" s="332"/>
      <c r="H752" s="305"/>
      <c r="I752" s="305"/>
      <c r="J752" s="307"/>
      <c r="K752" s="307"/>
      <c r="L752" s="307"/>
      <c r="M752" s="307"/>
      <c r="N752" s="305"/>
      <c r="O752" s="305"/>
      <c r="P752" s="305"/>
      <c r="Q752" s="305"/>
      <c r="R752" s="307"/>
      <c r="S752" s="305"/>
      <c r="T752" s="281"/>
      <c r="U752" s="333"/>
      <c r="V752" s="333"/>
      <c r="W752" s="333"/>
      <c r="X752" s="334"/>
      <c r="Y752" s="334"/>
      <c r="Z752" s="219"/>
    </row>
    <row r="753" spans="1:26" ht="15" customHeight="1">
      <c r="A753" s="219"/>
      <c r="B753" s="219"/>
      <c r="C753" s="219"/>
      <c r="D753" s="219"/>
      <c r="E753" s="219"/>
      <c r="F753" s="219"/>
      <c r="G753" s="332"/>
      <c r="H753" s="305"/>
      <c r="I753" s="305"/>
      <c r="J753" s="307"/>
      <c r="K753" s="307"/>
      <c r="L753" s="307"/>
      <c r="M753" s="307"/>
      <c r="N753" s="305"/>
      <c r="O753" s="305"/>
      <c r="P753" s="305"/>
      <c r="Q753" s="305"/>
      <c r="R753" s="307"/>
      <c r="S753" s="305"/>
      <c r="T753" s="281"/>
      <c r="U753" s="333"/>
      <c r="V753" s="333"/>
      <c r="W753" s="333"/>
      <c r="X753" s="334"/>
      <c r="Y753" s="334"/>
      <c r="Z753" s="219"/>
    </row>
    <row r="754" spans="1:26" ht="15" customHeight="1">
      <c r="A754" s="219"/>
      <c r="B754" s="219"/>
      <c r="C754" s="219"/>
      <c r="D754" s="219"/>
      <c r="E754" s="219"/>
      <c r="F754" s="219"/>
      <c r="G754" s="332"/>
      <c r="H754" s="305"/>
      <c r="I754" s="305"/>
      <c r="J754" s="307"/>
      <c r="K754" s="307"/>
      <c r="L754" s="307"/>
      <c r="M754" s="307"/>
      <c r="N754" s="305"/>
      <c r="O754" s="305"/>
      <c r="P754" s="305"/>
      <c r="Q754" s="305"/>
      <c r="R754" s="307"/>
      <c r="S754" s="305"/>
      <c r="T754" s="281"/>
      <c r="U754" s="333"/>
      <c r="V754" s="333"/>
      <c r="W754" s="333"/>
      <c r="X754" s="334"/>
      <c r="Y754" s="334"/>
      <c r="Z754" s="219"/>
    </row>
    <row r="755" spans="1:26" ht="15" customHeight="1">
      <c r="A755" s="219"/>
      <c r="B755" s="219"/>
      <c r="C755" s="219"/>
      <c r="D755" s="219"/>
      <c r="E755" s="219"/>
      <c r="F755" s="219"/>
      <c r="G755" s="332"/>
      <c r="H755" s="305"/>
      <c r="I755" s="305"/>
      <c r="J755" s="307"/>
      <c r="K755" s="307"/>
      <c r="L755" s="307"/>
      <c r="M755" s="307"/>
      <c r="N755" s="305"/>
      <c r="O755" s="305"/>
      <c r="P755" s="305"/>
      <c r="Q755" s="305"/>
      <c r="R755" s="307"/>
      <c r="S755" s="305"/>
      <c r="T755" s="281"/>
      <c r="U755" s="333"/>
      <c r="V755" s="333"/>
      <c r="W755" s="333"/>
      <c r="X755" s="334"/>
      <c r="Y755" s="334"/>
      <c r="Z755" s="219"/>
    </row>
    <row r="756" spans="1:26" ht="15" customHeight="1">
      <c r="A756" s="219"/>
      <c r="B756" s="219"/>
      <c r="C756" s="219"/>
      <c r="D756" s="219"/>
      <c r="E756" s="219"/>
      <c r="F756" s="219"/>
      <c r="G756" s="332"/>
      <c r="H756" s="305"/>
      <c r="I756" s="305"/>
      <c r="J756" s="307"/>
      <c r="K756" s="307"/>
      <c r="L756" s="307"/>
      <c r="M756" s="307"/>
      <c r="N756" s="305"/>
      <c r="O756" s="305"/>
      <c r="P756" s="305"/>
      <c r="Q756" s="305"/>
      <c r="R756" s="307"/>
      <c r="S756" s="305"/>
      <c r="T756" s="281"/>
      <c r="U756" s="333"/>
      <c r="V756" s="333"/>
      <c r="W756" s="333"/>
      <c r="X756" s="334"/>
      <c r="Y756" s="334"/>
      <c r="Z756" s="219"/>
    </row>
    <row r="757" spans="1:26" ht="15" customHeight="1">
      <c r="A757" s="219"/>
      <c r="B757" s="219"/>
      <c r="C757" s="219"/>
      <c r="D757" s="219"/>
      <c r="E757" s="219"/>
      <c r="F757" s="219"/>
      <c r="G757" s="332"/>
      <c r="H757" s="305"/>
      <c r="I757" s="305"/>
      <c r="J757" s="307"/>
      <c r="K757" s="307"/>
      <c r="L757" s="307"/>
      <c r="M757" s="307"/>
      <c r="N757" s="305"/>
      <c r="O757" s="305"/>
      <c r="P757" s="305"/>
      <c r="Q757" s="305"/>
      <c r="R757" s="307"/>
      <c r="S757" s="305"/>
      <c r="T757" s="281"/>
      <c r="U757" s="333"/>
      <c r="V757" s="333"/>
      <c r="W757" s="333"/>
      <c r="X757" s="334"/>
      <c r="Y757" s="334"/>
      <c r="Z757" s="219"/>
    </row>
    <row r="758" spans="1:26" ht="15" customHeight="1">
      <c r="A758" s="219"/>
      <c r="B758" s="219"/>
      <c r="C758" s="219"/>
      <c r="D758" s="219"/>
      <c r="E758" s="219"/>
      <c r="F758" s="219"/>
      <c r="G758" s="332"/>
      <c r="H758" s="305"/>
      <c r="I758" s="305"/>
      <c r="J758" s="307"/>
      <c r="K758" s="307"/>
      <c r="L758" s="307"/>
      <c r="M758" s="307"/>
      <c r="N758" s="305"/>
      <c r="O758" s="305"/>
      <c r="P758" s="305"/>
      <c r="Q758" s="305"/>
      <c r="R758" s="307"/>
      <c r="S758" s="305"/>
      <c r="T758" s="281"/>
      <c r="U758" s="333"/>
      <c r="V758" s="333"/>
      <c r="W758" s="333"/>
      <c r="X758" s="334"/>
      <c r="Y758" s="334"/>
      <c r="Z758" s="219"/>
    </row>
    <row r="759" spans="1:26" ht="15" customHeight="1">
      <c r="A759" s="219"/>
      <c r="B759" s="219"/>
      <c r="C759" s="219"/>
      <c r="D759" s="219"/>
      <c r="E759" s="219"/>
      <c r="F759" s="219"/>
      <c r="G759" s="332"/>
      <c r="H759" s="305"/>
      <c r="I759" s="305"/>
      <c r="J759" s="307"/>
      <c r="K759" s="307"/>
      <c r="L759" s="307"/>
      <c r="M759" s="307"/>
      <c r="N759" s="305"/>
      <c r="O759" s="305"/>
      <c r="P759" s="305"/>
      <c r="Q759" s="305"/>
      <c r="R759" s="307"/>
      <c r="S759" s="305"/>
      <c r="T759" s="281"/>
      <c r="U759" s="333"/>
      <c r="V759" s="333"/>
      <c r="W759" s="333"/>
      <c r="X759" s="334"/>
      <c r="Y759" s="334"/>
      <c r="Z759" s="219"/>
    </row>
    <row r="760" spans="1:26" ht="15" customHeight="1">
      <c r="A760" s="219"/>
      <c r="B760" s="219"/>
      <c r="C760" s="219"/>
      <c r="D760" s="219"/>
      <c r="E760" s="219"/>
      <c r="F760" s="219"/>
      <c r="G760" s="332"/>
      <c r="H760" s="305"/>
      <c r="I760" s="305"/>
      <c r="J760" s="307"/>
      <c r="K760" s="307"/>
      <c r="L760" s="307"/>
      <c r="M760" s="307"/>
      <c r="N760" s="305"/>
      <c r="O760" s="305"/>
      <c r="P760" s="305"/>
      <c r="Q760" s="305"/>
      <c r="R760" s="307"/>
      <c r="S760" s="305"/>
      <c r="T760" s="281"/>
      <c r="U760" s="333"/>
      <c r="V760" s="333"/>
      <c r="W760" s="333"/>
      <c r="X760" s="334"/>
      <c r="Y760" s="334"/>
      <c r="Z760" s="219"/>
    </row>
    <row r="761" spans="1:26" ht="15" customHeight="1">
      <c r="A761" s="219"/>
      <c r="B761" s="219"/>
      <c r="C761" s="219"/>
      <c r="D761" s="219"/>
      <c r="E761" s="219"/>
      <c r="F761" s="219"/>
      <c r="G761" s="332"/>
      <c r="H761" s="305"/>
      <c r="I761" s="305"/>
      <c r="J761" s="307"/>
      <c r="K761" s="307"/>
      <c r="L761" s="307"/>
      <c r="M761" s="307"/>
      <c r="N761" s="305"/>
      <c r="O761" s="305"/>
      <c r="P761" s="305"/>
      <c r="Q761" s="305"/>
      <c r="R761" s="307"/>
      <c r="S761" s="305"/>
      <c r="T761" s="281"/>
      <c r="U761" s="333"/>
      <c r="V761" s="333"/>
      <c r="W761" s="333"/>
      <c r="X761" s="334"/>
      <c r="Y761" s="334"/>
      <c r="Z761" s="219"/>
    </row>
    <row r="762" spans="1:26" ht="15" customHeight="1">
      <c r="A762" s="219"/>
      <c r="B762" s="219"/>
      <c r="C762" s="219"/>
      <c r="D762" s="219"/>
      <c r="E762" s="219"/>
      <c r="F762" s="219"/>
      <c r="G762" s="332"/>
      <c r="H762" s="305"/>
      <c r="I762" s="305"/>
      <c r="J762" s="307"/>
      <c r="K762" s="307"/>
      <c r="L762" s="307"/>
      <c r="M762" s="307"/>
      <c r="N762" s="305"/>
      <c r="O762" s="305"/>
      <c r="P762" s="305"/>
      <c r="Q762" s="305"/>
      <c r="R762" s="307"/>
      <c r="S762" s="305"/>
      <c r="T762" s="281"/>
      <c r="U762" s="333"/>
      <c r="V762" s="333"/>
      <c r="W762" s="333"/>
      <c r="X762" s="334"/>
      <c r="Y762" s="334"/>
      <c r="Z762" s="219"/>
    </row>
    <row r="763" spans="1:26" ht="15" customHeight="1">
      <c r="A763" s="219"/>
      <c r="B763" s="219"/>
      <c r="C763" s="219"/>
      <c r="D763" s="219"/>
      <c r="E763" s="219"/>
      <c r="F763" s="219"/>
      <c r="G763" s="332"/>
      <c r="H763" s="305"/>
      <c r="I763" s="305"/>
      <c r="J763" s="307"/>
      <c r="K763" s="307"/>
      <c r="L763" s="307"/>
      <c r="M763" s="307"/>
      <c r="N763" s="305"/>
      <c r="O763" s="305"/>
      <c r="P763" s="305"/>
      <c r="Q763" s="305"/>
      <c r="R763" s="307"/>
      <c r="S763" s="305"/>
      <c r="T763" s="281"/>
      <c r="U763" s="333"/>
      <c r="V763" s="333"/>
      <c r="W763" s="333"/>
      <c r="X763" s="334"/>
      <c r="Y763" s="334"/>
      <c r="Z763" s="219"/>
    </row>
    <row r="764" spans="1:26" ht="15" customHeight="1">
      <c r="A764" s="219"/>
      <c r="B764" s="219"/>
      <c r="C764" s="219"/>
      <c r="D764" s="219"/>
      <c r="E764" s="219"/>
      <c r="F764" s="219"/>
      <c r="G764" s="332"/>
      <c r="H764" s="305"/>
      <c r="I764" s="305"/>
      <c r="J764" s="307"/>
      <c r="K764" s="307"/>
      <c r="L764" s="307"/>
      <c r="M764" s="307"/>
      <c r="N764" s="305"/>
      <c r="O764" s="305"/>
      <c r="P764" s="305"/>
      <c r="Q764" s="305"/>
      <c r="R764" s="307"/>
      <c r="S764" s="305"/>
      <c r="T764" s="281"/>
      <c r="U764" s="333"/>
      <c r="V764" s="333"/>
      <c r="W764" s="333"/>
      <c r="X764" s="334"/>
      <c r="Y764" s="334"/>
      <c r="Z764" s="219"/>
    </row>
    <row r="765" spans="1:26" ht="15" customHeight="1">
      <c r="A765" s="219"/>
      <c r="B765" s="219"/>
      <c r="C765" s="219"/>
      <c r="D765" s="219"/>
      <c r="E765" s="219"/>
      <c r="F765" s="219"/>
      <c r="G765" s="332"/>
      <c r="H765" s="305"/>
      <c r="I765" s="305"/>
      <c r="J765" s="307"/>
      <c r="K765" s="307"/>
      <c r="L765" s="307"/>
      <c r="M765" s="307"/>
      <c r="N765" s="305"/>
      <c r="O765" s="305"/>
      <c r="P765" s="305"/>
      <c r="Q765" s="305"/>
      <c r="R765" s="307"/>
      <c r="S765" s="305"/>
      <c r="T765" s="281"/>
      <c r="U765" s="333"/>
      <c r="V765" s="333"/>
      <c r="W765" s="333"/>
      <c r="X765" s="334"/>
      <c r="Y765" s="334"/>
      <c r="Z765" s="219"/>
    </row>
    <row r="766" spans="1:26" ht="15" customHeight="1">
      <c r="A766" s="219"/>
      <c r="B766" s="219"/>
      <c r="C766" s="219"/>
      <c r="D766" s="219"/>
      <c r="E766" s="219"/>
      <c r="F766" s="219"/>
      <c r="G766" s="332"/>
      <c r="H766" s="305"/>
      <c r="I766" s="305"/>
      <c r="J766" s="307"/>
      <c r="K766" s="307"/>
      <c r="L766" s="307"/>
      <c r="M766" s="307"/>
      <c r="N766" s="305"/>
      <c r="O766" s="305"/>
      <c r="P766" s="305"/>
      <c r="Q766" s="305"/>
      <c r="R766" s="307"/>
      <c r="S766" s="305"/>
      <c r="T766" s="281"/>
      <c r="U766" s="333"/>
      <c r="V766" s="333"/>
      <c r="W766" s="333"/>
      <c r="X766" s="334"/>
      <c r="Y766" s="334"/>
      <c r="Z766" s="219"/>
    </row>
    <row r="767" spans="1:26" ht="15" customHeight="1">
      <c r="A767" s="219"/>
      <c r="B767" s="219"/>
      <c r="C767" s="219"/>
      <c r="D767" s="219"/>
      <c r="E767" s="219"/>
      <c r="F767" s="219"/>
      <c r="G767" s="332"/>
      <c r="H767" s="305"/>
      <c r="I767" s="305"/>
      <c r="J767" s="307"/>
      <c r="K767" s="307"/>
      <c r="L767" s="307"/>
      <c r="M767" s="307"/>
      <c r="N767" s="305"/>
      <c r="O767" s="305"/>
      <c r="P767" s="305"/>
      <c r="Q767" s="305"/>
      <c r="R767" s="307"/>
      <c r="S767" s="305"/>
      <c r="T767" s="281"/>
      <c r="U767" s="333"/>
      <c r="V767" s="333"/>
      <c r="W767" s="333"/>
      <c r="X767" s="334"/>
      <c r="Y767" s="334"/>
      <c r="Z767" s="219"/>
    </row>
    <row r="768" spans="1:26" ht="15" customHeight="1">
      <c r="A768" s="219"/>
      <c r="B768" s="219"/>
      <c r="C768" s="219"/>
      <c r="D768" s="219"/>
      <c r="E768" s="219"/>
      <c r="F768" s="219"/>
      <c r="G768" s="332"/>
      <c r="H768" s="305"/>
      <c r="I768" s="305"/>
      <c r="J768" s="307"/>
      <c r="K768" s="307"/>
      <c r="L768" s="307"/>
      <c r="M768" s="307"/>
      <c r="N768" s="305"/>
      <c r="O768" s="305"/>
      <c r="P768" s="305"/>
      <c r="Q768" s="305"/>
      <c r="R768" s="307"/>
      <c r="S768" s="305"/>
      <c r="T768" s="281"/>
      <c r="U768" s="333"/>
      <c r="V768" s="333"/>
      <c r="W768" s="333"/>
      <c r="X768" s="334"/>
      <c r="Y768" s="334"/>
      <c r="Z768" s="219"/>
    </row>
    <row r="769" spans="1:26" ht="15" customHeight="1">
      <c r="A769" s="219"/>
      <c r="B769" s="219"/>
      <c r="C769" s="219"/>
      <c r="D769" s="219"/>
      <c r="E769" s="219"/>
      <c r="F769" s="219"/>
      <c r="G769" s="332"/>
      <c r="H769" s="305"/>
      <c r="I769" s="305"/>
      <c r="J769" s="307"/>
      <c r="K769" s="307"/>
      <c r="L769" s="307"/>
      <c r="M769" s="307"/>
      <c r="N769" s="305"/>
      <c r="O769" s="305"/>
      <c r="P769" s="305"/>
      <c r="Q769" s="305"/>
      <c r="R769" s="307"/>
      <c r="S769" s="305"/>
      <c r="T769" s="281"/>
      <c r="U769" s="333"/>
      <c r="V769" s="333"/>
      <c r="W769" s="333"/>
      <c r="X769" s="334"/>
      <c r="Y769" s="334"/>
      <c r="Z769" s="219"/>
    </row>
    <row r="770" spans="1:26" ht="15" customHeight="1">
      <c r="A770" s="219"/>
      <c r="B770" s="219"/>
      <c r="C770" s="219"/>
      <c r="D770" s="219"/>
      <c r="E770" s="219"/>
      <c r="F770" s="219"/>
      <c r="G770" s="332"/>
      <c r="H770" s="305"/>
      <c r="I770" s="305"/>
      <c r="J770" s="307"/>
      <c r="K770" s="307"/>
      <c r="L770" s="307"/>
      <c r="M770" s="307"/>
      <c r="N770" s="305"/>
      <c r="O770" s="305"/>
      <c r="P770" s="305"/>
      <c r="Q770" s="305"/>
      <c r="R770" s="307"/>
      <c r="S770" s="305"/>
      <c r="T770" s="281"/>
      <c r="U770" s="333"/>
      <c r="V770" s="333"/>
      <c r="W770" s="333"/>
      <c r="X770" s="334"/>
      <c r="Y770" s="334"/>
      <c r="Z770" s="219"/>
    </row>
    <row r="771" spans="1:26" ht="15" customHeight="1">
      <c r="A771" s="219"/>
      <c r="B771" s="219"/>
      <c r="C771" s="219"/>
      <c r="D771" s="219"/>
      <c r="E771" s="219"/>
      <c r="F771" s="219"/>
      <c r="G771" s="332"/>
      <c r="H771" s="305"/>
      <c r="I771" s="305"/>
      <c r="J771" s="307"/>
      <c r="K771" s="307"/>
      <c r="L771" s="307"/>
      <c r="M771" s="307"/>
      <c r="N771" s="305"/>
      <c r="O771" s="305"/>
      <c r="P771" s="305"/>
      <c r="Q771" s="305"/>
      <c r="R771" s="307"/>
      <c r="S771" s="305"/>
      <c r="T771" s="281"/>
      <c r="U771" s="333"/>
      <c r="V771" s="333"/>
      <c r="W771" s="333"/>
      <c r="X771" s="334"/>
      <c r="Y771" s="334"/>
      <c r="Z771" s="219"/>
    </row>
    <row r="772" spans="1:26" ht="15" customHeight="1">
      <c r="A772" s="219"/>
      <c r="B772" s="219"/>
      <c r="C772" s="219"/>
      <c r="D772" s="219"/>
      <c r="E772" s="219"/>
      <c r="F772" s="219"/>
      <c r="G772" s="332"/>
      <c r="H772" s="305"/>
      <c r="I772" s="305"/>
      <c r="J772" s="307"/>
      <c r="K772" s="307"/>
      <c r="L772" s="307"/>
      <c r="M772" s="307"/>
      <c r="N772" s="305"/>
      <c r="O772" s="305"/>
      <c r="P772" s="305"/>
      <c r="Q772" s="305"/>
      <c r="R772" s="307"/>
      <c r="S772" s="305"/>
      <c r="T772" s="281"/>
      <c r="U772" s="333"/>
      <c r="V772" s="333"/>
      <c r="W772" s="333"/>
      <c r="X772" s="334"/>
      <c r="Y772" s="334"/>
      <c r="Z772" s="219"/>
    </row>
    <row r="773" spans="1:26" ht="15" customHeight="1">
      <c r="A773" s="219"/>
      <c r="B773" s="219"/>
      <c r="C773" s="219"/>
      <c r="D773" s="219"/>
      <c r="E773" s="219"/>
      <c r="F773" s="219"/>
      <c r="G773" s="332"/>
      <c r="H773" s="305"/>
      <c r="I773" s="305"/>
      <c r="J773" s="307"/>
      <c r="K773" s="307"/>
      <c r="L773" s="307"/>
      <c r="M773" s="307"/>
      <c r="N773" s="305"/>
      <c r="O773" s="305"/>
      <c r="P773" s="305"/>
      <c r="Q773" s="305"/>
      <c r="R773" s="307"/>
      <c r="S773" s="305"/>
      <c r="T773" s="281"/>
      <c r="U773" s="333"/>
      <c r="V773" s="333"/>
      <c r="W773" s="333"/>
      <c r="X773" s="334"/>
      <c r="Y773" s="334"/>
      <c r="Z773" s="219"/>
    </row>
    <row r="774" spans="1:26" ht="15" customHeight="1">
      <c r="A774" s="219"/>
      <c r="B774" s="219"/>
      <c r="C774" s="219"/>
      <c r="D774" s="219"/>
      <c r="E774" s="219"/>
      <c r="F774" s="219"/>
      <c r="G774" s="332"/>
      <c r="H774" s="305"/>
      <c r="I774" s="305"/>
      <c r="J774" s="307"/>
      <c r="K774" s="307"/>
      <c r="L774" s="307"/>
      <c r="M774" s="307"/>
      <c r="N774" s="305"/>
      <c r="O774" s="305"/>
      <c r="P774" s="305"/>
      <c r="Q774" s="305"/>
      <c r="R774" s="307"/>
      <c r="S774" s="305"/>
      <c r="T774" s="281"/>
      <c r="U774" s="333"/>
      <c r="V774" s="333"/>
      <c r="W774" s="333"/>
      <c r="X774" s="334"/>
      <c r="Y774" s="334"/>
      <c r="Z774" s="219"/>
    </row>
    <row r="775" spans="1:26" ht="15" customHeight="1">
      <c r="A775" s="219"/>
      <c r="B775" s="219"/>
      <c r="C775" s="219"/>
      <c r="D775" s="219"/>
      <c r="E775" s="219"/>
      <c r="F775" s="219"/>
      <c r="G775" s="332"/>
      <c r="H775" s="305"/>
      <c r="I775" s="305"/>
      <c r="J775" s="307"/>
      <c r="K775" s="307"/>
      <c r="L775" s="307"/>
      <c r="M775" s="307"/>
      <c r="N775" s="305"/>
      <c r="O775" s="305"/>
      <c r="P775" s="305"/>
      <c r="Q775" s="305"/>
      <c r="R775" s="307"/>
      <c r="S775" s="305"/>
      <c r="T775" s="281"/>
      <c r="U775" s="333"/>
      <c r="V775" s="333"/>
      <c r="W775" s="333"/>
      <c r="X775" s="334"/>
      <c r="Y775" s="334"/>
      <c r="Z775" s="219"/>
    </row>
    <row r="776" spans="1:26" ht="15" customHeight="1">
      <c r="A776" s="219"/>
      <c r="B776" s="219"/>
      <c r="C776" s="219"/>
      <c r="D776" s="219"/>
      <c r="E776" s="219"/>
      <c r="F776" s="219"/>
      <c r="G776" s="332"/>
      <c r="H776" s="305"/>
      <c r="I776" s="305"/>
      <c r="J776" s="307"/>
      <c r="K776" s="307"/>
      <c r="L776" s="307"/>
      <c r="M776" s="307"/>
      <c r="N776" s="305"/>
      <c r="O776" s="305"/>
      <c r="P776" s="305"/>
      <c r="Q776" s="305"/>
      <c r="R776" s="307"/>
      <c r="S776" s="305"/>
      <c r="T776" s="281"/>
      <c r="U776" s="333"/>
      <c r="V776" s="333"/>
      <c r="W776" s="333"/>
      <c r="X776" s="334"/>
      <c r="Y776" s="334"/>
      <c r="Z776" s="219"/>
    </row>
    <row r="777" spans="1:26" ht="15" customHeight="1">
      <c r="A777" s="219"/>
      <c r="B777" s="219"/>
      <c r="C777" s="219"/>
      <c r="D777" s="219"/>
      <c r="E777" s="219"/>
      <c r="F777" s="219"/>
      <c r="G777" s="332"/>
      <c r="H777" s="305"/>
      <c r="I777" s="305"/>
      <c r="J777" s="307"/>
      <c r="K777" s="307"/>
      <c r="L777" s="307"/>
      <c r="M777" s="307"/>
      <c r="N777" s="305"/>
      <c r="O777" s="305"/>
      <c r="P777" s="305"/>
      <c r="Q777" s="305"/>
      <c r="R777" s="307"/>
      <c r="S777" s="305"/>
      <c r="T777" s="281"/>
      <c r="U777" s="333"/>
      <c r="V777" s="333"/>
      <c r="W777" s="333"/>
      <c r="X777" s="334"/>
      <c r="Y777" s="334"/>
      <c r="Z777" s="219"/>
    </row>
    <row r="778" spans="1:26" ht="15" customHeight="1">
      <c r="A778" s="219"/>
      <c r="B778" s="219"/>
      <c r="C778" s="219"/>
      <c r="D778" s="219"/>
      <c r="E778" s="219"/>
      <c r="F778" s="219"/>
      <c r="G778" s="332"/>
      <c r="H778" s="305"/>
      <c r="I778" s="305"/>
      <c r="J778" s="307"/>
      <c r="K778" s="307"/>
      <c r="L778" s="307"/>
      <c r="M778" s="307"/>
      <c r="N778" s="305"/>
      <c r="O778" s="305"/>
      <c r="P778" s="305"/>
      <c r="Q778" s="305"/>
      <c r="R778" s="307"/>
      <c r="S778" s="305"/>
      <c r="T778" s="281"/>
      <c r="U778" s="333"/>
      <c r="V778" s="333"/>
      <c r="W778" s="333"/>
      <c r="X778" s="334"/>
      <c r="Y778" s="334"/>
      <c r="Z778" s="219"/>
    </row>
    <row r="779" spans="1:26" ht="15" customHeight="1">
      <c r="A779" s="219"/>
      <c r="B779" s="219"/>
      <c r="C779" s="219"/>
      <c r="D779" s="219"/>
      <c r="E779" s="219"/>
      <c r="F779" s="219"/>
      <c r="G779" s="332"/>
      <c r="H779" s="305"/>
      <c r="I779" s="305"/>
      <c r="J779" s="307"/>
      <c r="K779" s="307"/>
      <c r="L779" s="307"/>
      <c r="M779" s="307"/>
      <c r="N779" s="305"/>
      <c r="O779" s="305"/>
      <c r="P779" s="305"/>
      <c r="Q779" s="305"/>
      <c r="R779" s="307"/>
      <c r="S779" s="305"/>
      <c r="T779" s="281"/>
      <c r="U779" s="333"/>
      <c r="V779" s="333"/>
      <c r="W779" s="333"/>
      <c r="X779" s="334"/>
      <c r="Y779" s="334"/>
      <c r="Z779" s="219"/>
    </row>
    <row r="780" spans="1:26" ht="15" customHeight="1">
      <c r="A780" s="219"/>
      <c r="B780" s="219"/>
      <c r="C780" s="219"/>
      <c r="D780" s="219"/>
      <c r="E780" s="219"/>
      <c r="F780" s="219"/>
      <c r="G780" s="332"/>
      <c r="H780" s="305"/>
      <c r="I780" s="305"/>
      <c r="J780" s="307"/>
      <c r="K780" s="307"/>
      <c r="L780" s="307"/>
      <c r="M780" s="307"/>
      <c r="N780" s="305"/>
      <c r="O780" s="305"/>
      <c r="P780" s="305"/>
      <c r="Q780" s="305"/>
      <c r="R780" s="307"/>
      <c r="S780" s="305"/>
      <c r="T780" s="281"/>
      <c r="U780" s="333"/>
      <c r="V780" s="333"/>
      <c r="W780" s="333"/>
      <c r="X780" s="334"/>
      <c r="Y780" s="334"/>
      <c r="Z780" s="219"/>
    </row>
    <row r="781" spans="1:26" ht="15" customHeight="1">
      <c r="A781" s="219"/>
      <c r="B781" s="219"/>
      <c r="C781" s="219"/>
      <c r="D781" s="219"/>
      <c r="E781" s="219"/>
      <c r="F781" s="219"/>
      <c r="G781" s="332"/>
      <c r="H781" s="305"/>
      <c r="I781" s="305"/>
      <c r="J781" s="307"/>
      <c r="K781" s="307"/>
      <c r="L781" s="307"/>
      <c r="M781" s="307"/>
      <c r="N781" s="305"/>
      <c r="O781" s="305"/>
      <c r="P781" s="305"/>
      <c r="Q781" s="305"/>
      <c r="R781" s="307"/>
      <c r="S781" s="305"/>
      <c r="T781" s="281"/>
      <c r="U781" s="333"/>
      <c r="V781" s="333"/>
      <c r="W781" s="333"/>
      <c r="X781" s="334"/>
      <c r="Y781" s="334"/>
      <c r="Z781" s="219"/>
    </row>
    <row r="782" spans="1:26" ht="15" customHeight="1">
      <c r="A782" s="219"/>
      <c r="B782" s="219"/>
      <c r="C782" s="219"/>
      <c r="D782" s="219"/>
      <c r="E782" s="219"/>
      <c r="F782" s="219"/>
      <c r="G782" s="332"/>
      <c r="H782" s="305"/>
      <c r="I782" s="305"/>
      <c r="J782" s="307"/>
      <c r="K782" s="307"/>
      <c r="L782" s="307"/>
      <c r="M782" s="307"/>
      <c r="N782" s="305"/>
      <c r="O782" s="305"/>
      <c r="P782" s="305"/>
      <c r="Q782" s="305"/>
      <c r="R782" s="307"/>
      <c r="S782" s="305"/>
      <c r="T782" s="281"/>
      <c r="U782" s="333"/>
      <c r="V782" s="333"/>
      <c r="W782" s="333"/>
      <c r="X782" s="334"/>
      <c r="Y782" s="334"/>
      <c r="Z782" s="219"/>
    </row>
    <row r="783" spans="1:26" ht="15" customHeight="1">
      <c r="A783" s="219"/>
      <c r="B783" s="219"/>
      <c r="C783" s="219"/>
      <c r="D783" s="219"/>
      <c r="E783" s="219"/>
      <c r="F783" s="219"/>
      <c r="G783" s="332"/>
      <c r="H783" s="305"/>
      <c r="I783" s="305"/>
      <c r="J783" s="307"/>
      <c r="K783" s="307"/>
      <c r="L783" s="307"/>
      <c r="M783" s="307"/>
      <c r="N783" s="305"/>
      <c r="O783" s="305"/>
      <c r="P783" s="305"/>
      <c r="Q783" s="305"/>
      <c r="R783" s="307"/>
      <c r="S783" s="305"/>
      <c r="T783" s="281"/>
      <c r="U783" s="333"/>
      <c r="V783" s="333"/>
      <c r="W783" s="333"/>
      <c r="X783" s="334"/>
      <c r="Y783" s="334"/>
      <c r="Z783" s="219"/>
    </row>
    <row r="784" spans="1:26" ht="15" customHeight="1">
      <c r="A784" s="219"/>
      <c r="B784" s="219"/>
      <c r="C784" s="219"/>
      <c r="D784" s="219"/>
      <c r="E784" s="219"/>
      <c r="F784" s="219"/>
      <c r="G784" s="332"/>
      <c r="H784" s="305"/>
      <c r="I784" s="305"/>
      <c r="J784" s="307"/>
      <c r="K784" s="307"/>
      <c r="L784" s="307"/>
      <c r="M784" s="307"/>
      <c r="N784" s="305"/>
      <c r="O784" s="305"/>
      <c r="P784" s="305"/>
      <c r="Q784" s="305"/>
      <c r="R784" s="307"/>
      <c r="S784" s="305"/>
      <c r="T784" s="281"/>
      <c r="U784" s="333"/>
      <c r="V784" s="333"/>
      <c r="W784" s="333"/>
      <c r="X784" s="334"/>
      <c r="Y784" s="334"/>
      <c r="Z784" s="219"/>
    </row>
    <row r="785" spans="1:26" ht="15" customHeight="1">
      <c r="A785" s="219"/>
      <c r="B785" s="219"/>
      <c r="C785" s="219"/>
      <c r="D785" s="219"/>
      <c r="E785" s="219"/>
      <c r="F785" s="219"/>
      <c r="G785" s="332"/>
      <c r="H785" s="305"/>
      <c r="I785" s="305"/>
      <c r="J785" s="307"/>
      <c r="K785" s="307"/>
      <c r="L785" s="307"/>
      <c r="M785" s="307"/>
      <c r="N785" s="305"/>
      <c r="O785" s="305"/>
      <c r="P785" s="305"/>
      <c r="Q785" s="305"/>
      <c r="R785" s="307"/>
      <c r="S785" s="305"/>
      <c r="T785" s="281"/>
      <c r="U785" s="333"/>
      <c r="V785" s="333"/>
      <c r="W785" s="333"/>
      <c r="X785" s="334"/>
      <c r="Y785" s="334"/>
      <c r="Z785" s="219"/>
    </row>
    <row r="786" spans="1:26" ht="15" customHeight="1">
      <c r="A786" s="219"/>
      <c r="B786" s="219"/>
      <c r="C786" s="219"/>
      <c r="D786" s="219"/>
      <c r="E786" s="219"/>
      <c r="F786" s="219"/>
      <c r="G786" s="332"/>
      <c r="H786" s="305"/>
      <c r="I786" s="305"/>
      <c r="J786" s="307"/>
      <c r="K786" s="307"/>
      <c r="L786" s="307"/>
      <c r="M786" s="307"/>
      <c r="N786" s="305"/>
      <c r="O786" s="305"/>
      <c r="P786" s="305"/>
      <c r="Q786" s="305"/>
      <c r="R786" s="307"/>
      <c r="S786" s="305"/>
      <c r="T786" s="281"/>
      <c r="U786" s="333"/>
      <c r="V786" s="333"/>
      <c r="W786" s="333"/>
      <c r="X786" s="334"/>
      <c r="Y786" s="334"/>
      <c r="Z786" s="219"/>
    </row>
    <row r="787" spans="1:26" ht="15" customHeight="1">
      <c r="A787" s="219"/>
      <c r="B787" s="219"/>
      <c r="C787" s="219"/>
      <c r="D787" s="219"/>
      <c r="E787" s="219"/>
      <c r="F787" s="219"/>
      <c r="G787" s="332"/>
      <c r="H787" s="305"/>
      <c r="I787" s="305"/>
      <c r="J787" s="307"/>
      <c r="K787" s="307"/>
      <c r="L787" s="307"/>
      <c r="M787" s="307"/>
      <c r="N787" s="305"/>
      <c r="O787" s="305"/>
      <c r="P787" s="305"/>
      <c r="Q787" s="305"/>
      <c r="R787" s="307"/>
      <c r="S787" s="305"/>
      <c r="T787" s="281"/>
      <c r="U787" s="333"/>
      <c r="V787" s="333"/>
      <c r="W787" s="333"/>
      <c r="X787" s="334"/>
      <c r="Y787" s="334"/>
      <c r="Z787" s="219"/>
    </row>
    <row r="788" spans="1:26" ht="15" customHeight="1">
      <c r="A788" s="219"/>
      <c r="B788" s="219"/>
      <c r="C788" s="219"/>
      <c r="D788" s="219"/>
      <c r="E788" s="219"/>
      <c r="F788" s="219"/>
      <c r="G788" s="332"/>
      <c r="H788" s="305"/>
      <c r="I788" s="305"/>
      <c r="J788" s="307"/>
      <c r="K788" s="307"/>
      <c r="L788" s="307"/>
      <c r="M788" s="307"/>
      <c r="N788" s="305"/>
      <c r="O788" s="305"/>
      <c r="P788" s="305"/>
      <c r="Q788" s="305"/>
      <c r="R788" s="307"/>
      <c r="S788" s="305"/>
      <c r="T788" s="281"/>
      <c r="U788" s="333"/>
      <c r="V788" s="333"/>
      <c r="W788" s="333"/>
      <c r="X788" s="334"/>
      <c r="Y788" s="334"/>
      <c r="Z788" s="219"/>
    </row>
    <row r="789" spans="1:26" ht="15" customHeight="1">
      <c r="A789" s="219"/>
      <c r="B789" s="219"/>
      <c r="C789" s="219"/>
      <c r="D789" s="219"/>
      <c r="E789" s="219"/>
      <c r="F789" s="219"/>
      <c r="G789" s="332"/>
      <c r="H789" s="305"/>
      <c r="I789" s="305"/>
      <c r="J789" s="307"/>
      <c r="K789" s="307"/>
      <c r="L789" s="307"/>
      <c r="M789" s="307"/>
      <c r="N789" s="305"/>
      <c r="O789" s="305"/>
      <c r="P789" s="305"/>
      <c r="Q789" s="305"/>
      <c r="R789" s="307"/>
      <c r="S789" s="305"/>
      <c r="T789" s="281"/>
      <c r="U789" s="333"/>
      <c r="V789" s="333"/>
      <c r="W789" s="333"/>
      <c r="X789" s="334"/>
      <c r="Y789" s="334"/>
      <c r="Z789" s="219"/>
    </row>
    <row r="790" spans="1:26" ht="15" customHeight="1">
      <c r="A790" s="219"/>
      <c r="B790" s="219"/>
      <c r="C790" s="219"/>
      <c r="D790" s="219"/>
      <c r="E790" s="219"/>
      <c r="F790" s="219"/>
      <c r="G790" s="332"/>
      <c r="H790" s="305"/>
      <c r="I790" s="305"/>
      <c r="J790" s="307"/>
      <c r="K790" s="307"/>
      <c r="L790" s="307"/>
      <c r="M790" s="307"/>
      <c r="N790" s="305"/>
      <c r="O790" s="305"/>
      <c r="P790" s="305"/>
      <c r="Q790" s="305"/>
      <c r="R790" s="307"/>
      <c r="S790" s="305"/>
      <c r="T790" s="281"/>
      <c r="U790" s="333"/>
      <c r="V790" s="333"/>
      <c r="W790" s="333"/>
      <c r="X790" s="334"/>
      <c r="Y790" s="334"/>
      <c r="Z790" s="219"/>
    </row>
    <row r="791" spans="1:26" ht="15" customHeight="1">
      <c r="A791" s="219"/>
      <c r="B791" s="219"/>
      <c r="C791" s="219"/>
      <c r="D791" s="219"/>
      <c r="E791" s="219"/>
      <c r="F791" s="219"/>
      <c r="G791" s="332"/>
      <c r="H791" s="305"/>
      <c r="I791" s="305"/>
      <c r="J791" s="307"/>
      <c r="K791" s="307"/>
      <c r="L791" s="307"/>
      <c r="M791" s="307"/>
      <c r="N791" s="305"/>
      <c r="O791" s="305"/>
      <c r="P791" s="305"/>
      <c r="Q791" s="305"/>
      <c r="R791" s="307"/>
      <c r="S791" s="305"/>
      <c r="T791" s="281"/>
      <c r="U791" s="333"/>
      <c r="V791" s="333"/>
      <c r="W791" s="333"/>
      <c r="X791" s="334"/>
      <c r="Y791" s="334"/>
      <c r="Z791" s="219"/>
    </row>
    <row r="792" spans="1:26" ht="15" customHeight="1">
      <c r="A792" s="219"/>
      <c r="B792" s="219"/>
      <c r="C792" s="219"/>
      <c r="D792" s="219"/>
      <c r="E792" s="219"/>
      <c r="F792" s="219"/>
      <c r="G792" s="332"/>
      <c r="H792" s="305"/>
      <c r="I792" s="305"/>
      <c r="J792" s="307"/>
      <c r="K792" s="307"/>
      <c r="L792" s="307"/>
      <c r="M792" s="307"/>
      <c r="N792" s="305"/>
      <c r="O792" s="305"/>
      <c r="P792" s="305"/>
      <c r="Q792" s="305"/>
      <c r="R792" s="307"/>
      <c r="S792" s="305"/>
      <c r="T792" s="281"/>
      <c r="U792" s="333"/>
      <c r="V792" s="333"/>
      <c r="W792" s="333"/>
      <c r="X792" s="334"/>
      <c r="Y792" s="334"/>
      <c r="Z792" s="219"/>
    </row>
    <row r="793" spans="1:26" ht="15" customHeight="1">
      <c r="A793" s="219"/>
      <c r="B793" s="219"/>
      <c r="C793" s="219"/>
      <c r="D793" s="219"/>
      <c r="E793" s="219"/>
      <c r="F793" s="219"/>
      <c r="G793" s="332"/>
      <c r="H793" s="305"/>
      <c r="I793" s="305"/>
      <c r="J793" s="307"/>
      <c r="K793" s="307"/>
      <c r="L793" s="307"/>
      <c r="M793" s="307"/>
      <c r="N793" s="305"/>
      <c r="O793" s="305"/>
      <c r="P793" s="305"/>
      <c r="Q793" s="305"/>
      <c r="R793" s="307"/>
      <c r="S793" s="305"/>
      <c r="T793" s="281"/>
      <c r="U793" s="333"/>
      <c r="V793" s="333"/>
      <c r="W793" s="333"/>
      <c r="X793" s="334"/>
      <c r="Y793" s="334"/>
      <c r="Z793" s="219"/>
    </row>
    <row r="794" spans="1:26" ht="15" customHeight="1">
      <c r="A794" s="219"/>
      <c r="B794" s="219"/>
      <c r="C794" s="219"/>
      <c r="D794" s="219"/>
      <c r="E794" s="219"/>
      <c r="F794" s="219"/>
      <c r="G794" s="332"/>
      <c r="H794" s="305"/>
      <c r="I794" s="305"/>
      <c r="J794" s="307"/>
      <c r="K794" s="307"/>
      <c r="L794" s="307"/>
      <c r="M794" s="307"/>
      <c r="N794" s="305"/>
      <c r="O794" s="305"/>
      <c r="P794" s="305"/>
      <c r="Q794" s="305"/>
      <c r="R794" s="307"/>
      <c r="S794" s="305"/>
      <c r="T794" s="281"/>
      <c r="U794" s="333"/>
      <c r="V794" s="333"/>
      <c r="W794" s="333"/>
      <c r="X794" s="334"/>
      <c r="Y794" s="334"/>
      <c r="Z794" s="219"/>
    </row>
    <row r="795" spans="1:26" ht="15" customHeight="1">
      <c r="A795" s="219"/>
      <c r="B795" s="219"/>
      <c r="C795" s="219"/>
      <c r="D795" s="219"/>
      <c r="E795" s="219"/>
      <c r="F795" s="219"/>
      <c r="G795" s="332"/>
      <c r="H795" s="305"/>
      <c r="I795" s="305"/>
      <c r="J795" s="307"/>
      <c r="K795" s="307"/>
      <c r="L795" s="307"/>
      <c r="M795" s="307"/>
      <c r="N795" s="305"/>
      <c r="O795" s="305"/>
      <c r="P795" s="305"/>
      <c r="Q795" s="305"/>
      <c r="R795" s="307"/>
      <c r="S795" s="305"/>
      <c r="T795" s="281"/>
      <c r="U795" s="333"/>
      <c r="V795" s="333"/>
      <c r="W795" s="333"/>
      <c r="X795" s="334"/>
      <c r="Y795" s="334"/>
      <c r="Z795" s="219"/>
    </row>
    <row r="796" spans="1:26" ht="15" customHeight="1">
      <c r="A796" s="219"/>
      <c r="B796" s="219"/>
      <c r="C796" s="219"/>
      <c r="D796" s="219"/>
      <c r="E796" s="219"/>
      <c r="F796" s="219"/>
      <c r="G796" s="332"/>
      <c r="H796" s="305"/>
      <c r="I796" s="305"/>
      <c r="J796" s="307"/>
      <c r="K796" s="307"/>
      <c r="L796" s="307"/>
      <c r="M796" s="307"/>
      <c r="N796" s="305"/>
      <c r="O796" s="305"/>
      <c r="P796" s="305"/>
      <c r="Q796" s="305"/>
      <c r="R796" s="307"/>
      <c r="S796" s="305"/>
      <c r="T796" s="281"/>
      <c r="U796" s="333"/>
      <c r="V796" s="333"/>
      <c r="W796" s="333"/>
      <c r="X796" s="334"/>
      <c r="Y796" s="334"/>
      <c r="Z796" s="219"/>
    </row>
    <row r="797" spans="1:26" ht="15" customHeight="1">
      <c r="A797" s="219"/>
      <c r="B797" s="219"/>
      <c r="C797" s="219"/>
      <c r="D797" s="219"/>
      <c r="E797" s="219"/>
      <c r="F797" s="219"/>
      <c r="G797" s="332"/>
      <c r="H797" s="305"/>
      <c r="I797" s="305"/>
      <c r="J797" s="307"/>
      <c r="K797" s="307"/>
      <c r="L797" s="307"/>
      <c r="M797" s="307"/>
      <c r="N797" s="305"/>
      <c r="O797" s="305"/>
      <c r="P797" s="305"/>
      <c r="Q797" s="305"/>
      <c r="R797" s="307"/>
      <c r="S797" s="305"/>
      <c r="T797" s="281"/>
      <c r="U797" s="333"/>
      <c r="V797" s="333"/>
      <c r="W797" s="333"/>
      <c r="X797" s="334"/>
      <c r="Y797" s="334"/>
      <c r="Z797" s="219"/>
    </row>
    <row r="798" spans="1:26" ht="15" customHeight="1">
      <c r="A798" s="219"/>
      <c r="B798" s="219"/>
      <c r="C798" s="219"/>
      <c r="D798" s="219"/>
      <c r="E798" s="219"/>
      <c r="F798" s="219"/>
      <c r="G798" s="332"/>
      <c r="H798" s="305"/>
      <c r="I798" s="305"/>
      <c r="J798" s="307"/>
      <c r="K798" s="307"/>
      <c r="L798" s="307"/>
      <c r="M798" s="307"/>
      <c r="N798" s="305"/>
      <c r="O798" s="305"/>
      <c r="P798" s="305"/>
      <c r="Q798" s="305"/>
      <c r="R798" s="307"/>
      <c r="S798" s="305"/>
      <c r="T798" s="281"/>
      <c r="U798" s="333"/>
      <c r="V798" s="333"/>
      <c r="W798" s="333"/>
      <c r="X798" s="334"/>
      <c r="Y798" s="334"/>
      <c r="Z798" s="219"/>
    </row>
    <row r="799" spans="1:26" ht="15" customHeight="1">
      <c r="A799" s="219"/>
      <c r="B799" s="219"/>
      <c r="C799" s="219"/>
      <c r="D799" s="219"/>
      <c r="E799" s="219"/>
      <c r="F799" s="219"/>
      <c r="G799" s="332"/>
      <c r="H799" s="305"/>
      <c r="I799" s="305"/>
      <c r="J799" s="307"/>
      <c r="K799" s="307"/>
      <c r="L799" s="307"/>
      <c r="M799" s="307"/>
      <c r="N799" s="305"/>
      <c r="O799" s="305"/>
      <c r="P799" s="305"/>
      <c r="Q799" s="305"/>
      <c r="R799" s="307"/>
      <c r="S799" s="305"/>
      <c r="T799" s="281"/>
      <c r="U799" s="333"/>
      <c r="V799" s="333"/>
      <c r="W799" s="333"/>
      <c r="X799" s="334"/>
      <c r="Y799" s="334"/>
      <c r="Z799" s="219"/>
    </row>
    <row r="800" spans="1:26" ht="15" customHeight="1">
      <c r="A800" s="219"/>
      <c r="B800" s="219"/>
      <c r="C800" s="219"/>
      <c r="D800" s="219"/>
      <c r="E800" s="219"/>
      <c r="F800" s="219"/>
      <c r="G800" s="332"/>
      <c r="H800" s="305"/>
      <c r="I800" s="305"/>
      <c r="J800" s="307"/>
      <c r="K800" s="307"/>
      <c r="L800" s="307"/>
      <c r="M800" s="307"/>
      <c r="N800" s="305"/>
      <c r="O800" s="305"/>
      <c r="P800" s="305"/>
      <c r="Q800" s="305"/>
      <c r="R800" s="307"/>
      <c r="S800" s="305"/>
      <c r="T800" s="281"/>
      <c r="U800" s="333"/>
      <c r="V800" s="333"/>
      <c r="W800" s="333"/>
      <c r="X800" s="334"/>
      <c r="Y800" s="334"/>
      <c r="Z800" s="219"/>
    </row>
    <row r="801" spans="1:26" ht="15" customHeight="1">
      <c r="A801" s="219"/>
      <c r="B801" s="219"/>
      <c r="C801" s="219"/>
      <c r="D801" s="219"/>
      <c r="E801" s="219"/>
      <c r="F801" s="219"/>
      <c r="G801" s="332"/>
      <c r="H801" s="305"/>
      <c r="I801" s="305"/>
      <c r="J801" s="307"/>
      <c r="K801" s="307"/>
      <c r="L801" s="307"/>
      <c r="M801" s="307"/>
      <c r="N801" s="305"/>
      <c r="O801" s="305"/>
      <c r="P801" s="305"/>
      <c r="Q801" s="305"/>
      <c r="R801" s="307"/>
      <c r="S801" s="305"/>
      <c r="T801" s="281"/>
      <c r="U801" s="333"/>
      <c r="V801" s="333"/>
      <c r="W801" s="333"/>
      <c r="X801" s="334"/>
      <c r="Y801" s="334"/>
      <c r="Z801" s="219"/>
    </row>
    <row r="802" spans="1:26" ht="15" customHeight="1">
      <c r="A802" s="219"/>
      <c r="B802" s="219"/>
      <c r="C802" s="219"/>
      <c r="D802" s="219"/>
      <c r="E802" s="219"/>
      <c r="F802" s="219"/>
      <c r="G802" s="332"/>
      <c r="H802" s="305"/>
      <c r="I802" s="305"/>
      <c r="J802" s="307"/>
      <c r="K802" s="307"/>
      <c r="L802" s="307"/>
      <c r="M802" s="307"/>
      <c r="N802" s="305"/>
      <c r="O802" s="305"/>
      <c r="P802" s="305"/>
      <c r="Q802" s="305"/>
      <c r="R802" s="307"/>
      <c r="S802" s="305"/>
      <c r="T802" s="281"/>
      <c r="U802" s="333"/>
      <c r="V802" s="333"/>
      <c r="W802" s="333"/>
      <c r="X802" s="334"/>
      <c r="Y802" s="334"/>
      <c r="Z802" s="219"/>
    </row>
    <row r="803" spans="1:26" ht="15" customHeight="1">
      <c r="A803" s="219"/>
      <c r="B803" s="219"/>
      <c r="C803" s="219"/>
      <c r="D803" s="219"/>
      <c r="E803" s="219"/>
      <c r="F803" s="219"/>
      <c r="G803" s="332"/>
      <c r="H803" s="305"/>
      <c r="I803" s="305"/>
      <c r="J803" s="307"/>
      <c r="K803" s="307"/>
      <c r="L803" s="307"/>
      <c r="M803" s="307"/>
      <c r="N803" s="305"/>
      <c r="O803" s="305"/>
      <c r="P803" s="305"/>
      <c r="Q803" s="305"/>
      <c r="R803" s="307"/>
      <c r="S803" s="305"/>
      <c r="T803" s="281"/>
      <c r="U803" s="333"/>
      <c r="V803" s="333"/>
      <c r="W803" s="333"/>
      <c r="X803" s="334"/>
      <c r="Y803" s="334"/>
      <c r="Z803" s="219"/>
    </row>
    <row r="804" spans="1:26" ht="15" customHeight="1">
      <c r="A804" s="219"/>
      <c r="B804" s="219"/>
      <c r="C804" s="219"/>
      <c r="D804" s="219"/>
      <c r="E804" s="219"/>
      <c r="F804" s="219"/>
      <c r="G804" s="332"/>
      <c r="H804" s="305"/>
      <c r="I804" s="305"/>
      <c r="J804" s="307"/>
      <c r="K804" s="307"/>
      <c r="L804" s="307"/>
      <c r="M804" s="307"/>
      <c r="N804" s="305"/>
      <c r="O804" s="305"/>
      <c r="P804" s="305"/>
      <c r="Q804" s="305"/>
      <c r="R804" s="307"/>
      <c r="S804" s="305"/>
      <c r="T804" s="281"/>
      <c r="U804" s="333"/>
      <c r="V804" s="333"/>
      <c r="W804" s="333"/>
      <c r="X804" s="334"/>
      <c r="Y804" s="334"/>
      <c r="Z804" s="219"/>
    </row>
    <row r="805" spans="1:26" ht="15" customHeight="1">
      <c r="A805" s="219"/>
      <c r="B805" s="219"/>
      <c r="C805" s="219"/>
      <c r="D805" s="219"/>
      <c r="E805" s="219"/>
      <c r="F805" s="219"/>
      <c r="G805" s="332"/>
      <c r="H805" s="305"/>
      <c r="I805" s="305"/>
      <c r="J805" s="307"/>
      <c r="K805" s="307"/>
      <c r="L805" s="307"/>
      <c r="M805" s="307"/>
      <c r="N805" s="305"/>
      <c r="O805" s="305"/>
      <c r="P805" s="305"/>
      <c r="Q805" s="305"/>
      <c r="R805" s="307"/>
      <c r="S805" s="305"/>
      <c r="T805" s="281"/>
      <c r="U805" s="333"/>
      <c r="V805" s="333"/>
      <c r="W805" s="333"/>
      <c r="X805" s="334"/>
      <c r="Y805" s="334"/>
      <c r="Z805" s="219"/>
    </row>
    <row r="806" spans="1:26" ht="15" customHeight="1">
      <c r="A806" s="219"/>
      <c r="B806" s="219"/>
      <c r="C806" s="219"/>
      <c r="D806" s="219"/>
      <c r="E806" s="219"/>
      <c r="F806" s="219"/>
      <c r="G806" s="332"/>
      <c r="H806" s="305"/>
      <c r="I806" s="305"/>
      <c r="J806" s="307"/>
      <c r="K806" s="307"/>
      <c r="L806" s="307"/>
      <c r="M806" s="307"/>
      <c r="N806" s="305"/>
      <c r="O806" s="305"/>
      <c r="P806" s="305"/>
      <c r="Q806" s="305"/>
      <c r="R806" s="307"/>
      <c r="S806" s="305"/>
      <c r="T806" s="281"/>
      <c r="U806" s="333"/>
      <c r="V806" s="333"/>
      <c r="W806" s="333"/>
      <c r="X806" s="334"/>
      <c r="Y806" s="334"/>
      <c r="Z806" s="219"/>
    </row>
    <row r="807" spans="1:26" ht="15" customHeight="1">
      <c r="A807" s="219"/>
      <c r="B807" s="219"/>
      <c r="C807" s="219"/>
      <c r="D807" s="219"/>
      <c r="E807" s="219"/>
      <c r="F807" s="219"/>
      <c r="G807" s="332"/>
      <c r="H807" s="305"/>
      <c r="I807" s="305"/>
      <c r="J807" s="307"/>
      <c r="K807" s="307"/>
      <c r="L807" s="307"/>
      <c r="M807" s="307"/>
      <c r="N807" s="305"/>
      <c r="O807" s="305"/>
      <c r="P807" s="305"/>
      <c r="Q807" s="305"/>
      <c r="R807" s="307"/>
      <c r="S807" s="305"/>
      <c r="T807" s="281"/>
      <c r="U807" s="333"/>
      <c r="V807" s="333"/>
      <c r="W807" s="333"/>
      <c r="X807" s="334"/>
      <c r="Y807" s="334"/>
      <c r="Z807" s="219"/>
    </row>
    <row r="808" spans="1:26" ht="15" customHeight="1">
      <c r="A808" s="219"/>
      <c r="B808" s="219"/>
      <c r="C808" s="219"/>
      <c r="D808" s="219"/>
      <c r="E808" s="219"/>
      <c r="F808" s="219"/>
      <c r="G808" s="332"/>
      <c r="H808" s="305"/>
      <c r="I808" s="305"/>
      <c r="J808" s="307"/>
      <c r="K808" s="307"/>
      <c r="L808" s="307"/>
      <c r="M808" s="307"/>
      <c r="N808" s="305"/>
      <c r="O808" s="305"/>
      <c r="P808" s="305"/>
      <c r="Q808" s="305"/>
      <c r="R808" s="307"/>
      <c r="S808" s="305"/>
      <c r="T808" s="281"/>
      <c r="U808" s="333"/>
      <c r="V808" s="333"/>
      <c r="W808" s="333"/>
      <c r="X808" s="334"/>
      <c r="Y808" s="334"/>
      <c r="Z808" s="219"/>
    </row>
    <row r="809" spans="1:26" ht="15" customHeight="1">
      <c r="A809" s="219"/>
      <c r="B809" s="219"/>
      <c r="C809" s="219"/>
      <c r="D809" s="219"/>
      <c r="E809" s="219"/>
      <c r="F809" s="219"/>
      <c r="G809" s="332"/>
      <c r="H809" s="305"/>
      <c r="I809" s="305"/>
      <c r="J809" s="307"/>
      <c r="K809" s="307"/>
      <c r="L809" s="307"/>
      <c r="M809" s="307"/>
      <c r="N809" s="305"/>
      <c r="O809" s="305"/>
      <c r="P809" s="305"/>
      <c r="Q809" s="305"/>
      <c r="R809" s="307"/>
      <c r="S809" s="305"/>
      <c r="T809" s="281"/>
      <c r="U809" s="333"/>
      <c r="V809" s="333"/>
      <c r="W809" s="333"/>
      <c r="X809" s="334"/>
      <c r="Y809" s="334"/>
      <c r="Z809" s="219"/>
    </row>
    <row r="810" spans="1:26" ht="15" customHeight="1">
      <c r="A810" s="219"/>
      <c r="B810" s="219"/>
      <c r="C810" s="219"/>
      <c r="D810" s="219"/>
      <c r="E810" s="219"/>
      <c r="F810" s="219"/>
      <c r="G810" s="332"/>
      <c r="H810" s="305"/>
      <c r="I810" s="305"/>
      <c r="J810" s="307"/>
      <c r="K810" s="307"/>
      <c r="L810" s="307"/>
      <c r="M810" s="307"/>
      <c r="N810" s="305"/>
      <c r="O810" s="305"/>
      <c r="P810" s="305"/>
      <c r="Q810" s="305"/>
      <c r="R810" s="307"/>
      <c r="S810" s="305"/>
      <c r="T810" s="281"/>
      <c r="U810" s="333"/>
      <c r="V810" s="333"/>
      <c r="W810" s="333"/>
      <c r="X810" s="334"/>
      <c r="Y810" s="334"/>
      <c r="Z810" s="219"/>
    </row>
    <row r="811" spans="1:26" ht="15" customHeight="1">
      <c r="A811" s="219"/>
      <c r="B811" s="219"/>
      <c r="C811" s="219"/>
      <c r="D811" s="219"/>
      <c r="E811" s="219"/>
      <c r="F811" s="219"/>
      <c r="G811" s="332"/>
      <c r="H811" s="305"/>
      <c r="I811" s="305"/>
      <c r="J811" s="307"/>
      <c r="K811" s="307"/>
      <c r="L811" s="307"/>
      <c r="M811" s="307"/>
      <c r="N811" s="305"/>
      <c r="O811" s="305"/>
      <c r="P811" s="305"/>
      <c r="Q811" s="305"/>
      <c r="R811" s="307"/>
      <c r="S811" s="305"/>
      <c r="T811" s="281"/>
      <c r="U811" s="333"/>
      <c r="V811" s="333"/>
      <c r="W811" s="333"/>
      <c r="X811" s="334"/>
      <c r="Y811" s="334"/>
      <c r="Z811" s="219"/>
    </row>
    <row r="812" spans="1:26" ht="15" customHeight="1">
      <c r="A812" s="219"/>
      <c r="B812" s="219"/>
      <c r="C812" s="219"/>
      <c r="D812" s="219"/>
      <c r="E812" s="219"/>
      <c r="F812" s="219"/>
      <c r="G812" s="332"/>
      <c r="H812" s="305"/>
      <c r="I812" s="305"/>
      <c r="J812" s="307"/>
      <c r="K812" s="307"/>
      <c r="L812" s="307"/>
      <c r="M812" s="307"/>
      <c r="N812" s="305"/>
      <c r="O812" s="305"/>
      <c r="P812" s="305"/>
      <c r="Q812" s="305"/>
      <c r="R812" s="307"/>
      <c r="S812" s="305"/>
      <c r="T812" s="281"/>
      <c r="U812" s="333"/>
      <c r="V812" s="333"/>
      <c r="W812" s="333"/>
      <c r="X812" s="334"/>
      <c r="Y812" s="334"/>
      <c r="Z812" s="219"/>
    </row>
    <row r="813" spans="1:26" ht="15" customHeight="1">
      <c r="A813" s="219"/>
      <c r="B813" s="219"/>
      <c r="C813" s="219"/>
      <c r="D813" s="219"/>
      <c r="E813" s="219"/>
      <c r="F813" s="219"/>
      <c r="G813" s="332"/>
      <c r="H813" s="305"/>
      <c r="I813" s="305"/>
      <c r="J813" s="307"/>
      <c r="K813" s="307"/>
      <c r="L813" s="307"/>
      <c r="M813" s="307"/>
      <c r="N813" s="305"/>
      <c r="O813" s="305"/>
      <c r="P813" s="305"/>
      <c r="Q813" s="305"/>
      <c r="R813" s="307"/>
      <c r="S813" s="305"/>
      <c r="T813" s="281"/>
      <c r="U813" s="333"/>
      <c r="V813" s="333"/>
      <c r="W813" s="333"/>
      <c r="X813" s="334"/>
      <c r="Y813" s="334"/>
      <c r="Z813" s="219"/>
    </row>
    <row r="814" spans="1:26" ht="15" customHeight="1">
      <c r="A814" s="219"/>
      <c r="B814" s="219"/>
      <c r="C814" s="219"/>
      <c r="D814" s="219"/>
      <c r="E814" s="219"/>
      <c r="F814" s="219"/>
      <c r="G814" s="332"/>
      <c r="H814" s="305"/>
      <c r="I814" s="305"/>
      <c r="J814" s="307"/>
      <c r="K814" s="307"/>
      <c r="L814" s="307"/>
      <c r="M814" s="307"/>
      <c r="N814" s="305"/>
      <c r="O814" s="305"/>
      <c r="P814" s="305"/>
      <c r="Q814" s="305"/>
      <c r="R814" s="307"/>
      <c r="S814" s="305"/>
      <c r="T814" s="281"/>
      <c r="U814" s="333"/>
      <c r="V814" s="333"/>
      <c r="W814" s="333"/>
      <c r="X814" s="334"/>
      <c r="Y814" s="334"/>
      <c r="Z814" s="219"/>
    </row>
    <row r="815" spans="1:26" ht="15" customHeight="1">
      <c r="A815" s="219"/>
      <c r="B815" s="219"/>
      <c r="C815" s="219"/>
      <c r="D815" s="219"/>
      <c r="E815" s="219"/>
      <c r="F815" s="219"/>
      <c r="G815" s="332"/>
      <c r="H815" s="305"/>
      <c r="I815" s="305"/>
      <c r="J815" s="307"/>
      <c r="K815" s="307"/>
      <c r="L815" s="307"/>
      <c r="M815" s="307"/>
      <c r="N815" s="305"/>
      <c r="O815" s="305"/>
      <c r="P815" s="305"/>
      <c r="Q815" s="305"/>
      <c r="R815" s="307"/>
      <c r="S815" s="305"/>
      <c r="T815" s="281"/>
      <c r="U815" s="333"/>
      <c r="V815" s="333"/>
      <c r="W815" s="333"/>
      <c r="X815" s="334"/>
      <c r="Y815" s="334"/>
      <c r="Z815" s="219"/>
    </row>
    <row r="816" spans="1:26" ht="15" customHeight="1">
      <c r="A816" s="219"/>
      <c r="B816" s="219"/>
      <c r="C816" s="219"/>
      <c r="D816" s="219"/>
      <c r="E816" s="219"/>
      <c r="F816" s="219"/>
      <c r="G816" s="332"/>
      <c r="H816" s="305"/>
      <c r="I816" s="305"/>
      <c r="J816" s="307"/>
      <c r="K816" s="307"/>
      <c r="L816" s="307"/>
      <c r="M816" s="307"/>
      <c r="N816" s="305"/>
      <c r="O816" s="305"/>
      <c r="P816" s="305"/>
      <c r="Q816" s="305"/>
      <c r="R816" s="307"/>
      <c r="S816" s="305"/>
      <c r="T816" s="281"/>
      <c r="U816" s="333"/>
      <c r="V816" s="333"/>
      <c r="W816" s="333"/>
      <c r="X816" s="334"/>
      <c r="Y816" s="334"/>
      <c r="Z816" s="219"/>
    </row>
    <row r="817" spans="1:26" ht="15" customHeight="1">
      <c r="A817" s="219"/>
      <c r="B817" s="219"/>
      <c r="C817" s="219"/>
      <c r="D817" s="219"/>
      <c r="E817" s="219"/>
      <c r="F817" s="219"/>
      <c r="G817" s="332"/>
      <c r="H817" s="305"/>
      <c r="I817" s="305"/>
      <c r="J817" s="307"/>
      <c r="K817" s="307"/>
      <c r="L817" s="307"/>
      <c r="M817" s="307"/>
      <c r="N817" s="305"/>
      <c r="O817" s="305"/>
      <c r="P817" s="305"/>
      <c r="Q817" s="305"/>
      <c r="R817" s="307"/>
      <c r="S817" s="305"/>
      <c r="T817" s="281"/>
      <c r="U817" s="333"/>
      <c r="V817" s="333"/>
      <c r="W817" s="333"/>
      <c r="X817" s="334"/>
      <c r="Y817" s="334"/>
      <c r="Z817" s="219"/>
    </row>
    <row r="818" spans="1:26" ht="15" customHeight="1">
      <c r="A818" s="219"/>
      <c r="B818" s="219"/>
      <c r="C818" s="219"/>
      <c r="D818" s="219"/>
      <c r="E818" s="219"/>
      <c r="F818" s="219"/>
      <c r="G818" s="332"/>
      <c r="H818" s="305"/>
      <c r="I818" s="305"/>
      <c r="J818" s="307"/>
      <c r="K818" s="307"/>
      <c r="L818" s="307"/>
      <c r="M818" s="307"/>
      <c r="N818" s="305"/>
      <c r="O818" s="305"/>
      <c r="P818" s="305"/>
      <c r="Q818" s="305"/>
      <c r="R818" s="307"/>
      <c r="S818" s="305"/>
      <c r="T818" s="281"/>
      <c r="U818" s="333"/>
      <c r="V818" s="333"/>
      <c r="W818" s="333"/>
      <c r="X818" s="334"/>
      <c r="Y818" s="334"/>
      <c r="Z818" s="219"/>
    </row>
    <row r="819" spans="1:26" ht="15" customHeight="1">
      <c r="A819" s="219"/>
      <c r="B819" s="219"/>
      <c r="C819" s="219"/>
      <c r="D819" s="219"/>
      <c r="E819" s="219"/>
      <c r="F819" s="219"/>
      <c r="G819" s="332"/>
      <c r="H819" s="305"/>
      <c r="I819" s="305"/>
      <c r="J819" s="307"/>
      <c r="K819" s="307"/>
      <c r="L819" s="307"/>
      <c r="M819" s="307"/>
      <c r="N819" s="305"/>
      <c r="O819" s="305"/>
      <c r="P819" s="305"/>
      <c r="Q819" s="305"/>
      <c r="R819" s="307"/>
      <c r="S819" s="305"/>
      <c r="T819" s="281"/>
      <c r="U819" s="333"/>
      <c r="V819" s="333"/>
      <c r="W819" s="333"/>
      <c r="X819" s="334"/>
      <c r="Y819" s="334"/>
      <c r="Z819" s="219"/>
    </row>
    <row r="820" spans="1:26" ht="15" customHeight="1">
      <c r="A820" s="219"/>
      <c r="B820" s="219"/>
      <c r="C820" s="219"/>
      <c r="D820" s="219"/>
      <c r="E820" s="219"/>
      <c r="F820" s="219"/>
      <c r="G820" s="332"/>
      <c r="H820" s="305"/>
      <c r="I820" s="305"/>
      <c r="J820" s="307"/>
      <c r="K820" s="307"/>
      <c r="L820" s="307"/>
      <c r="M820" s="307"/>
      <c r="N820" s="305"/>
      <c r="O820" s="305"/>
      <c r="P820" s="305"/>
      <c r="Q820" s="305"/>
      <c r="R820" s="307"/>
      <c r="S820" s="305"/>
      <c r="T820" s="281"/>
      <c r="U820" s="333"/>
      <c r="V820" s="333"/>
      <c r="W820" s="333"/>
      <c r="X820" s="334"/>
      <c r="Y820" s="334"/>
      <c r="Z820" s="219"/>
    </row>
    <row r="821" spans="1:26" ht="15" customHeight="1">
      <c r="A821" s="219"/>
      <c r="B821" s="219"/>
      <c r="C821" s="219"/>
      <c r="D821" s="219"/>
      <c r="E821" s="219"/>
      <c r="F821" s="219"/>
      <c r="G821" s="332"/>
      <c r="H821" s="305"/>
      <c r="I821" s="305"/>
      <c r="J821" s="307"/>
      <c r="K821" s="307"/>
      <c r="L821" s="307"/>
      <c r="M821" s="307"/>
      <c r="N821" s="305"/>
      <c r="O821" s="305"/>
      <c r="P821" s="305"/>
      <c r="Q821" s="305"/>
      <c r="R821" s="307"/>
      <c r="S821" s="305"/>
      <c r="T821" s="281"/>
      <c r="U821" s="333"/>
      <c r="V821" s="333"/>
      <c r="W821" s="333"/>
      <c r="X821" s="334"/>
      <c r="Y821" s="334"/>
      <c r="Z821" s="219"/>
    </row>
    <row r="822" spans="1:26" ht="15" customHeight="1">
      <c r="A822" s="219"/>
      <c r="B822" s="219"/>
      <c r="C822" s="219"/>
      <c r="D822" s="219"/>
      <c r="E822" s="219"/>
      <c r="F822" s="219"/>
      <c r="G822" s="332"/>
      <c r="H822" s="305"/>
      <c r="I822" s="305"/>
      <c r="J822" s="307"/>
      <c r="K822" s="307"/>
      <c r="L822" s="307"/>
      <c r="M822" s="307"/>
      <c r="N822" s="305"/>
      <c r="O822" s="305"/>
      <c r="P822" s="305"/>
      <c r="Q822" s="305"/>
      <c r="R822" s="307"/>
      <c r="S822" s="305"/>
      <c r="T822" s="281"/>
      <c r="U822" s="333"/>
      <c r="V822" s="333"/>
      <c r="W822" s="333"/>
      <c r="X822" s="334"/>
      <c r="Y822" s="334"/>
      <c r="Z822" s="219"/>
    </row>
    <row r="823" spans="1:26" ht="15" customHeight="1">
      <c r="A823" s="219"/>
      <c r="B823" s="219"/>
      <c r="C823" s="219"/>
      <c r="D823" s="219"/>
      <c r="E823" s="219"/>
      <c r="F823" s="219"/>
      <c r="G823" s="332"/>
      <c r="H823" s="305"/>
      <c r="I823" s="305"/>
      <c r="J823" s="307"/>
      <c r="K823" s="307"/>
      <c r="L823" s="307"/>
      <c r="M823" s="307"/>
      <c r="N823" s="305"/>
      <c r="O823" s="305"/>
      <c r="P823" s="305"/>
      <c r="Q823" s="305"/>
      <c r="R823" s="307"/>
      <c r="S823" s="305"/>
      <c r="T823" s="281"/>
      <c r="U823" s="333"/>
      <c r="V823" s="333"/>
      <c r="W823" s="333"/>
      <c r="X823" s="334"/>
      <c r="Y823" s="334"/>
      <c r="Z823" s="219"/>
    </row>
    <row r="824" spans="1:26" ht="15" customHeight="1">
      <c r="A824" s="219"/>
      <c r="B824" s="219"/>
      <c r="C824" s="219"/>
      <c r="D824" s="219"/>
      <c r="E824" s="219"/>
      <c r="F824" s="219"/>
      <c r="G824" s="332"/>
      <c r="H824" s="305"/>
      <c r="I824" s="305"/>
      <c r="J824" s="307"/>
      <c r="K824" s="307"/>
      <c r="L824" s="307"/>
      <c r="M824" s="307"/>
      <c r="N824" s="305"/>
      <c r="O824" s="305"/>
      <c r="P824" s="305"/>
      <c r="Q824" s="305"/>
      <c r="R824" s="307"/>
      <c r="S824" s="305"/>
      <c r="T824" s="281"/>
      <c r="U824" s="333"/>
      <c r="V824" s="333"/>
      <c r="W824" s="333"/>
      <c r="X824" s="334"/>
      <c r="Y824" s="334"/>
      <c r="Z824" s="219"/>
    </row>
    <row r="825" spans="1:26" ht="15" customHeight="1">
      <c r="A825" s="219"/>
      <c r="B825" s="219"/>
      <c r="C825" s="219"/>
      <c r="D825" s="219"/>
      <c r="E825" s="219"/>
      <c r="F825" s="219"/>
      <c r="G825" s="332"/>
      <c r="H825" s="305"/>
      <c r="I825" s="305"/>
      <c r="J825" s="307"/>
      <c r="K825" s="307"/>
      <c r="L825" s="307"/>
      <c r="M825" s="307"/>
      <c r="N825" s="305"/>
      <c r="O825" s="305"/>
      <c r="P825" s="305"/>
      <c r="Q825" s="305"/>
      <c r="R825" s="307"/>
      <c r="S825" s="305"/>
      <c r="T825" s="281"/>
      <c r="U825" s="333"/>
      <c r="V825" s="333"/>
      <c r="W825" s="333"/>
      <c r="X825" s="334"/>
      <c r="Y825" s="334"/>
      <c r="Z825" s="219"/>
    </row>
    <row r="826" spans="1:26" ht="15" customHeight="1">
      <c r="A826" s="219"/>
      <c r="B826" s="219"/>
      <c r="C826" s="219"/>
      <c r="D826" s="219"/>
      <c r="E826" s="219"/>
      <c r="F826" s="219"/>
      <c r="G826" s="332"/>
      <c r="H826" s="305"/>
      <c r="I826" s="305"/>
      <c r="J826" s="307"/>
      <c r="K826" s="307"/>
      <c r="L826" s="307"/>
      <c r="M826" s="307"/>
      <c r="N826" s="305"/>
      <c r="O826" s="305"/>
      <c r="P826" s="305"/>
      <c r="Q826" s="305"/>
      <c r="R826" s="307"/>
      <c r="S826" s="305"/>
      <c r="T826" s="281"/>
      <c r="U826" s="333"/>
      <c r="V826" s="333"/>
      <c r="W826" s="333"/>
      <c r="X826" s="334"/>
      <c r="Y826" s="334"/>
      <c r="Z826" s="219"/>
    </row>
    <row r="827" spans="1:26" ht="15" customHeight="1">
      <c r="A827" s="219"/>
      <c r="B827" s="219"/>
      <c r="C827" s="219"/>
      <c r="D827" s="219"/>
      <c r="E827" s="219"/>
      <c r="F827" s="219"/>
      <c r="G827" s="332"/>
      <c r="H827" s="305"/>
      <c r="I827" s="305"/>
      <c r="J827" s="307"/>
      <c r="K827" s="307"/>
      <c r="L827" s="307"/>
      <c r="M827" s="307"/>
      <c r="N827" s="305"/>
      <c r="O827" s="305"/>
      <c r="P827" s="305"/>
      <c r="Q827" s="305"/>
      <c r="R827" s="307"/>
      <c r="S827" s="305"/>
      <c r="T827" s="281"/>
      <c r="U827" s="333"/>
      <c r="V827" s="333"/>
      <c r="W827" s="333"/>
      <c r="X827" s="334"/>
      <c r="Y827" s="334"/>
      <c r="Z827" s="219"/>
    </row>
    <row r="828" spans="1:26" ht="15" customHeight="1">
      <c r="A828" s="219"/>
      <c r="B828" s="219"/>
      <c r="C828" s="219"/>
      <c r="D828" s="219"/>
      <c r="E828" s="219"/>
      <c r="F828" s="219"/>
      <c r="G828" s="332"/>
      <c r="H828" s="305"/>
      <c r="I828" s="305"/>
      <c r="J828" s="307"/>
      <c r="K828" s="307"/>
      <c r="L828" s="307"/>
      <c r="M828" s="307"/>
      <c r="N828" s="305"/>
      <c r="O828" s="305"/>
      <c r="P828" s="305"/>
      <c r="Q828" s="305"/>
      <c r="R828" s="307"/>
      <c r="S828" s="305"/>
      <c r="T828" s="281"/>
      <c r="U828" s="333"/>
      <c r="V828" s="333"/>
      <c r="W828" s="333"/>
      <c r="X828" s="334"/>
      <c r="Y828" s="334"/>
      <c r="Z828" s="219"/>
    </row>
    <row r="829" spans="1:26" ht="15" customHeight="1">
      <c r="A829" s="219"/>
      <c r="B829" s="219"/>
      <c r="C829" s="219"/>
      <c r="D829" s="219"/>
      <c r="E829" s="219"/>
      <c r="F829" s="219"/>
      <c r="G829" s="332"/>
      <c r="H829" s="305"/>
      <c r="I829" s="305"/>
      <c r="J829" s="307"/>
      <c r="K829" s="307"/>
      <c r="L829" s="307"/>
      <c r="M829" s="307"/>
      <c r="N829" s="305"/>
      <c r="O829" s="305"/>
      <c r="P829" s="305"/>
      <c r="Q829" s="305"/>
      <c r="R829" s="307"/>
      <c r="S829" s="305"/>
      <c r="T829" s="281"/>
      <c r="U829" s="333"/>
      <c r="V829" s="333"/>
      <c r="W829" s="333"/>
      <c r="X829" s="334"/>
      <c r="Y829" s="334"/>
      <c r="Z829" s="219"/>
    </row>
    <row r="830" spans="1:26" ht="15" customHeight="1">
      <c r="A830" s="219"/>
      <c r="B830" s="219"/>
      <c r="C830" s="219"/>
      <c r="D830" s="219"/>
      <c r="E830" s="219"/>
      <c r="F830" s="219"/>
      <c r="G830" s="332"/>
      <c r="H830" s="305"/>
      <c r="I830" s="305"/>
      <c r="J830" s="307"/>
      <c r="K830" s="307"/>
      <c r="L830" s="307"/>
      <c r="M830" s="307"/>
      <c r="N830" s="305"/>
      <c r="O830" s="305"/>
      <c r="P830" s="305"/>
      <c r="Q830" s="305"/>
      <c r="R830" s="307"/>
      <c r="S830" s="305"/>
      <c r="T830" s="281"/>
      <c r="U830" s="333"/>
      <c r="V830" s="333"/>
      <c r="W830" s="333"/>
      <c r="X830" s="334"/>
      <c r="Y830" s="334"/>
      <c r="Z830" s="219"/>
    </row>
    <row r="831" spans="1:26" ht="15" customHeight="1">
      <c r="A831" s="219"/>
      <c r="B831" s="219"/>
      <c r="C831" s="219"/>
      <c r="D831" s="219"/>
      <c r="E831" s="219"/>
      <c r="F831" s="219"/>
      <c r="G831" s="332"/>
      <c r="H831" s="305"/>
      <c r="I831" s="305"/>
      <c r="J831" s="307"/>
      <c r="K831" s="307"/>
      <c r="L831" s="307"/>
      <c r="M831" s="307"/>
      <c r="N831" s="305"/>
      <c r="O831" s="305"/>
      <c r="P831" s="305"/>
      <c r="Q831" s="305"/>
      <c r="R831" s="307"/>
      <c r="S831" s="305"/>
      <c r="T831" s="281"/>
      <c r="U831" s="333"/>
      <c r="V831" s="333"/>
      <c r="W831" s="333"/>
      <c r="X831" s="334"/>
      <c r="Y831" s="334"/>
      <c r="Z831" s="219"/>
    </row>
    <row r="832" spans="1:26" ht="15" customHeight="1">
      <c r="A832" s="219"/>
      <c r="B832" s="219"/>
      <c r="C832" s="219"/>
      <c r="D832" s="219"/>
      <c r="E832" s="219"/>
      <c r="F832" s="219"/>
      <c r="G832" s="332"/>
      <c r="H832" s="305"/>
      <c r="I832" s="305"/>
      <c r="J832" s="307"/>
      <c r="K832" s="307"/>
      <c r="L832" s="307"/>
      <c r="M832" s="307"/>
      <c r="N832" s="305"/>
      <c r="O832" s="305"/>
      <c r="P832" s="305"/>
      <c r="Q832" s="305"/>
      <c r="R832" s="307"/>
      <c r="S832" s="305"/>
      <c r="T832" s="281"/>
      <c r="U832" s="333"/>
      <c r="V832" s="333"/>
      <c r="W832" s="333"/>
      <c r="X832" s="334"/>
      <c r="Y832" s="334"/>
      <c r="Z832" s="219"/>
    </row>
    <row r="833" spans="1:26" ht="15" customHeight="1">
      <c r="A833" s="219"/>
      <c r="B833" s="219"/>
      <c r="C833" s="219"/>
      <c r="D833" s="219"/>
      <c r="E833" s="219"/>
      <c r="F833" s="219"/>
      <c r="G833" s="332"/>
      <c r="H833" s="305"/>
      <c r="I833" s="305"/>
      <c r="J833" s="307"/>
      <c r="K833" s="307"/>
      <c r="L833" s="307"/>
      <c r="M833" s="307"/>
      <c r="N833" s="305"/>
      <c r="O833" s="305"/>
      <c r="P833" s="305"/>
      <c r="Q833" s="305"/>
      <c r="R833" s="307"/>
      <c r="S833" s="305"/>
      <c r="T833" s="281"/>
      <c r="U833" s="333"/>
      <c r="V833" s="333"/>
      <c r="W833" s="333"/>
      <c r="X833" s="334"/>
      <c r="Y833" s="334"/>
      <c r="Z833" s="219"/>
    </row>
    <row r="834" spans="1:26" ht="15" customHeight="1">
      <c r="A834" s="219"/>
      <c r="B834" s="219"/>
      <c r="C834" s="219"/>
      <c r="D834" s="219"/>
      <c r="E834" s="219"/>
      <c r="F834" s="219"/>
      <c r="G834" s="332"/>
      <c r="H834" s="305"/>
      <c r="I834" s="305"/>
      <c r="J834" s="307"/>
      <c r="K834" s="307"/>
      <c r="L834" s="307"/>
      <c r="M834" s="307"/>
      <c r="N834" s="305"/>
      <c r="O834" s="305"/>
      <c r="P834" s="305"/>
      <c r="Q834" s="305"/>
      <c r="R834" s="307"/>
      <c r="S834" s="305"/>
      <c r="T834" s="281"/>
      <c r="U834" s="333"/>
      <c r="V834" s="333"/>
      <c r="W834" s="333"/>
      <c r="X834" s="334"/>
      <c r="Y834" s="334"/>
      <c r="Z834" s="219"/>
    </row>
    <row r="835" spans="1:26" ht="15" customHeight="1">
      <c r="A835" s="219"/>
      <c r="B835" s="219"/>
      <c r="C835" s="219"/>
      <c r="D835" s="219"/>
      <c r="E835" s="219"/>
      <c r="F835" s="219"/>
      <c r="G835" s="332"/>
      <c r="H835" s="305"/>
      <c r="I835" s="305"/>
      <c r="J835" s="307"/>
      <c r="K835" s="307"/>
      <c r="L835" s="307"/>
      <c r="M835" s="307"/>
      <c r="N835" s="305"/>
      <c r="O835" s="305"/>
      <c r="P835" s="305"/>
      <c r="Q835" s="305"/>
      <c r="R835" s="307"/>
      <c r="S835" s="305"/>
      <c r="T835" s="281"/>
      <c r="U835" s="333"/>
      <c r="V835" s="333"/>
      <c r="W835" s="333"/>
      <c r="X835" s="334"/>
      <c r="Y835" s="334"/>
      <c r="Z835" s="219"/>
    </row>
    <row r="836" spans="1:26" ht="15" customHeight="1">
      <c r="A836" s="219"/>
      <c r="B836" s="219"/>
      <c r="C836" s="219"/>
      <c r="D836" s="219"/>
      <c r="E836" s="219"/>
      <c r="F836" s="219"/>
      <c r="G836" s="332"/>
      <c r="H836" s="305"/>
      <c r="I836" s="305"/>
      <c r="J836" s="307"/>
      <c r="K836" s="307"/>
      <c r="L836" s="307"/>
      <c r="M836" s="307"/>
      <c r="N836" s="305"/>
      <c r="O836" s="305"/>
      <c r="P836" s="305"/>
      <c r="Q836" s="305"/>
      <c r="R836" s="307"/>
      <c r="S836" s="305"/>
      <c r="T836" s="281"/>
      <c r="U836" s="333"/>
      <c r="V836" s="333"/>
      <c r="W836" s="333"/>
      <c r="X836" s="334"/>
      <c r="Y836" s="334"/>
      <c r="Z836" s="219"/>
    </row>
    <row r="837" spans="1:26" ht="15" customHeight="1">
      <c r="A837" s="219"/>
      <c r="B837" s="219"/>
      <c r="C837" s="219"/>
      <c r="D837" s="219"/>
      <c r="E837" s="219"/>
      <c r="F837" s="219"/>
      <c r="G837" s="332"/>
      <c r="H837" s="305"/>
      <c r="I837" s="305"/>
      <c r="J837" s="307"/>
      <c r="K837" s="307"/>
      <c r="L837" s="307"/>
      <c r="M837" s="307"/>
      <c r="N837" s="305"/>
      <c r="O837" s="305"/>
      <c r="P837" s="305"/>
      <c r="Q837" s="305"/>
      <c r="R837" s="307"/>
      <c r="S837" s="305"/>
      <c r="T837" s="281"/>
      <c r="U837" s="333"/>
      <c r="V837" s="333"/>
      <c r="W837" s="333"/>
      <c r="X837" s="334"/>
      <c r="Y837" s="334"/>
      <c r="Z837" s="219"/>
    </row>
    <row r="838" spans="1:26" ht="15" customHeight="1">
      <c r="A838" s="219"/>
      <c r="B838" s="219"/>
      <c r="C838" s="219"/>
      <c r="D838" s="219"/>
      <c r="E838" s="219"/>
      <c r="F838" s="219"/>
      <c r="G838" s="332"/>
      <c r="H838" s="305"/>
      <c r="I838" s="305"/>
      <c r="J838" s="307"/>
      <c r="K838" s="307"/>
      <c r="L838" s="307"/>
      <c r="M838" s="307"/>
      <c r="N838" s="305"/>
      <c r="O838" s="305"/>
      <c r="P838" s="305"/>
      <c r="Q838" s="305"/>
      <c r="R838" s="307"/>
      <c r="S838" s="305"/>
      <c r="T838" s="281"/>
      <c r="U838" s="333"/>
      <c r="V838" s="333"/>
      <c r="W838" s="333"/>
      <c r="X838" s="334"/>
      <c r="Y838" s="334"/>
      <c r="Z838" s="219"/>
    </row>
    <row r="839" spans="1:26" ht="15" customHeight="1">
      <c r="A839" s="219"/>
      <c r="B839" s="219"/>
      <c r="C839" s="219"/>
      <c r="D839" s="219"/>
      <c r="E839" s="219"/>
      <c r="F839" s="219"/>
      <c r="G839" s="332"/>
      <c r="H839" s="305"/>
      <c r="I839" s="305"/>
      <c r="J839" s="307"/>
      <c r="K839" s="307"/>
      <c r="L839" s="307"/>
      <c r="M839" s="307"/>
      <c r="N839" s="305"/>
      <c r="O839" s="305"/>
      <c r="P839" s="305"/>
      <c r="Q839" s="305"/>
      <c r="R839" s="307"/>
      <c r="S839" s="305"/>
      <c r="T839" s="281"/>
      <c r="U839" s="333"/>
      <c r="V839" s="333"/>
      <c r="W839" s="333"/>
      <c r="X839" s="334"/>
      <c r="Y839" s="334"/>
      <c r="Z839" s="219"/>
    </row>
    <row r="840" spans="1:26" ht="15" customHeight="1">
      <c r="A840" s="219"/>
      <c r="B840" s="219"/>
      <c r="C840" s="219"/>
      <c r="D840" s="219"/>
      <c r="E840" s="219"/>
      <c r="F840" s="219"/>
      <c r="G840" s="332"/>
      <c r="H840" s="305"/>
      <c r="I840" s="305"/>
      <c r="J840" s="307"/>
      <c r="K840" s="307"/>
      <c r="L840" s="307"/>
      <c r="M840" s="307"/>
      <c r="N840" s="305"/>
      <c r="O840" s="305"/>
      <c r="P840" s="305"/>
      <c r="Q840" s="305"/>
      <c r="R840" s="307"/>
      <c r="S840" s="305"/>
      <c r="T840" s="281"/>
      <c r="U840" s="333"/>
      <c r="V840" s="333"/>
      <c r="W840" s="333"/>
      <c r="X840" s="334"/>
      <c r="Y840" s="334"/>
      <c r="Z840" s="219"/>
    </row>
    <row r="841" spans="1:26" ht="15" customHeight="1">
      <c r="A841" s="219"/>
      <c r="B841" s="219"/>
      <c r="C841" s="219"/>
      <c r="D841" s="219"/>
      <c r="E841" s="219"/>
      <c r="F841" s="219"/>
      <c r="G841" s="332"/>
      <c r="H841" s="305"/>
      <c r="I841" s="305"/>
      <c r="J841" s="307"/>
      <c r="K841" s="307"/>
      <c r="L841" s="307"/>
      <c r="M841" s="307"/>
      <c r="N841" s="305"/>
      <c r="O841" s="305"/>
      <c r="P841" s="305"/>
      <c r="Q841" s="305"/>
      <c r="R841" s="307"/>
      <c r="S841" s="305"/>
      <c r="T841" s="281"/>
      <c r="U841" s="333"/>
      <c r="V841" s="333"/>
      <c r="W841" s="333"/>
      <c r="X841" s="334"/>
      <c r="Y841" s="334"/>
      <c r="Z841" s="219"/>
    </row>
    <row r="842" spans="1:26" ht="15" customHeight="1">
      <c r="A842" s="219"/>
      <c r="B842" s="219"/>
      <c r="C842" s="219"/>
      <c r="D842" s="219"/>
      <c r="E842" s="219"/>
      <c r="F842" s="219"/>
      <c r="G842" s="332"/>
      <c r="H842" s="305"/>
      <c r="I842" s="305"/>
      <c r="J842" s="307"/>
      <c r="K842" s="307"/>
      <c r="L842" s="307"/>
      <c r="M842" s="307"/>
      <c r="N842" s="305"/>
      <c r="O842" s="305"/>
      <c r="P842" s="305"/>
      <c r="Q842" s="305"/>
      <c r="R842" s="307"/>
      <c r="S842" s="305"/>
      <c r="T842" s="281"/>
      <c r="U842" s="333"/>
      <c r="V842" s="333"/>
      <c r="W842" s="333"/>
      <c r="X842" s="334"/>
      <c r="Y842" s="334"/>
      <c r="Z842" s="219"/>
    </row>
    <row r="843" spans="1:26" ht="15" customHeight="1">
      <c r="A843" s="219"/>
      <c r="B843" s="219"/>
      <c r="C843" s="219"/>
      <c r="D843" s="219"/>
      <c r="E843" s="219"/>
      <c r="F843" s="219"/>
      <c r="G843" s="332"/>
      <c r="H843" s="305"/>
      <c r="I843" s="305"/>
      <c r="J843" s="307"/>
      <c r="K843" s="307"/>
      <c r="L843" s="307"/>
      <c r="M843" s="307"/>
      <c r="N843" s="305"/>
      <c r="O843" s="305"/>
      <c r="P843" s="305"/>
      <c r="Q843" s="305"/>
      <c r="R843" s="307"/>
      <c r="S843" s="305"/>
      <c r="T843" s="281"/>
      <c r="U843" s="333"/>
      <c r="V843" s="333"/>
      <c r="W843" s="333"/>
      <c r="X843" s="334"/>
      <c r="Y843" s="334"/>
      <c r="Z843" s="219"/>
    </row>
    <row r="844" spans="1:26" ht="15" customHeight="1">
      <c r="A844" s="219"/>
      <c r="B844" s="219"/>
      <c r="C844" s="219"/>
      <c r="D844" s="219"/>
      <c r="E844" s="219"/>
      <c r="F844" s="219"/>
      <c r="G844" s="332"/>
      <c r="H844" s="305"/>
      <c r="I844" s="305"/>
      <c r="J844" s="307"/>
      <c r="K844" s="307"/>
      <c r="L844" s="307"/>
      <c r="M844" s="307"/>
      <c r="N844" s="305"/>
      <c r="O844" s="305"/>
      <c r="P844" s="305"/>
      <c r="Q844" s="305"/>
      <c r="R844" s="307"/>
      <c r="S844" s="305"/>
      <c r="T844" s="281"/>
      <c r="U844" s="333"/>
      <c r="V844" s="333"/>
      <c r="W844" s="333"/>
      <c r="X844" s="334"/>
      <c r="Y844" s="334"/>
      <c r="Z844" s="219"/>
    </row>
    <row r="845" spans="1:26" ht="15" customHeight="1">
      <c r="A845" s="219"/>
      <c r="B845" s="219"/>
      <c r="C845" s="219"/>
      <c r="D845" s="219"/>
      <c r="E845" s="219"/>
      <c r="F845" s="219"/>
      <c r="G845" s="332"/>
      <c r="H845" s="305"/>
      <c r="I845" s="305"/>
      <c r="J845" s="307"/>
      <c r="K845" s="307"/>
      <c r="L845" s="307"/>
      <c r="M845" s="307"/>
      <c r="N845" s="305"/>
      <c r="O845" s="305"/>
      <c r="P845" s="305"/>
      <c r="Q845" s="305"/>
      <c r="R845" s="307"/>
      <c r="S845" s="305"/>
      <c r="T845" s="281"/>
      <c r="U845" s="333"/>
      <c r="V845" s="333"/>
      <c r="W845" s="333"/>
      <c r="X845" s="334"/>
      <c r="Y845" s="334"/>
      <c r="Z845" s="219"/>
    </row>
    <row r="846" spans="1:26" ht="15" customHeight="1">
      <c r="A846" s="219"/>
      <c r="B846" s="219"/>
      <c r="C846" s="219"/>
      <c r="D846" s="219"/>
      <c r="E846" s="219"/>
      <c r="F846" s="219"/>
      <c r="G846" s="332"/>
      <c r="H846" s="305"/>
      <c r="I846" s="305"/>
      <c r="J846" s="307"/>
      <c r="K846" s="307"/>
      <c r="L846" s="307"/>
      <c r="M846" s="307"/>
      <c r="N846" s="305"/>
      <c r="O846" s="305"/>
      <c r="P846" s="305"/>
      <c r="Q846" s="305"/>
      <c r="R846" s="307"/>
      <c r="S846" s="305"/>
      <c r="T846" s="281"/>
      <c r="U846" s="333"/>
      <c r="V846" s="333"/>
      <c r="W846" s="333"/>
      <c r="X846" s="334"/>
      <c r="Y846" s="334"/>
      <c r="Z846" s="219"/>
    </row>
    <row r="847" spans="1:26" ht="15" customHeight="1">
      <c r="A847" s="219"/>
      <c r="B847" s="219"/>
      <c r="C847" s="219"/>
      <c r="D847" s="219"/>
      <c r="E847" s="219"/>
      <c r="F847" s="219"/>
      <c r="G847" s="332"/>
      <c r="H847" s="305"/>
      <c r="I847" s="305"/>
      <c r="J847" s="307"/>
      <c r="K847" s="307"/>
      <c r="L847" s="307"/>
      <c r="M847" s="307"/>
      <c r="N847" s="305"/>
      <c r="O847" s="305"/>
      <c r="P847" s="305"/>
      <c r="Q847" s="305"/>
      <c r="R847" s="307"/>
      <c r="S847" s="305"/>
      <c r="T847" s="281"/>
      <c r="U847" s="333"/>
      <c r="V847" s="333"/>
      <c r="W847" s="333"/>
      <c r="X847" s="334"/>
      <c r="Y847" s="334"/>
      <c r="Z847" s="219"/>
    </row>
    <row r="848" spans="1:26" ht="15" customHeight="1">
      <c r="A848" s="219"/>
      <c r="B848" s="219"/>
      <c r="C848" s="219"/>
      <c r="D848" s="219"/>
      <c r="E848" s="219"/>
      <c r="F848" s="219"/>
      <c r="G848" s="332"/>
      <c r="H848" s="305"/>
      <c r="I848" s="305"/>
      <c r="J848" s="307"/>
      <c r="K848" s="307"/>
      <c r="L848" s="307"/>
      <c r="M848" s="307"/>
      <c r="N848" s="305"/>
      <c r="O848" s="305"/>
      <c r="P848" s="305"/>
      <c r="Q848" s="305"/>
      <c r="R848" s="307"/>
      <c r="S848" s="305"/>
      <c r="T848" s="281"/>
      <c r="U848" s="333"/>
      <c r="V848" s="333"/>
      <c r="W848" s="333"/>
      <c r="X848" s="334"/>
      <c r="Y848" s="334"/>
      <c r="Z848" s="219"/>
    </row>
    <row r="849" spans="1:26" ht="15" customHeight="1">
      <c r="A849" s="219"/>
      <c r="B849" s="219"/>
      <c r="C849" s="219"/>
      <c r="D849" s="219"/>
      <c r="E849" s="219"/>
      <c r="F849" s="219"/>
      <c r="G849" s="332"/>
      <c r="H849" s="305"/>
      <c r="I849" s="305"/>
      <c r="J849" s="307"/>
      <c r="K849" s="307"/>
      <c r="L849" s="307"/>
      <c r="M849" s="307"/>
      <c r="N849" s="305"/>
      <c r="O849" s="305"/>
      <c r="P849" s="305"/>
      <c r="Q849" s="305"/>
      <c r="R849" s="307"/>
      <c r="S849" s="305"/>
      <c r="T849" s="281"/>
      <c r="U849" s="333"/>
      <c r="V849" s="333"/>
      <c r="W849" s="333"/>
      <c r="X849" s="334"/>
      <c r="Y849" s="334"/>
      <c r="Z849" s="219"/>
    </row>
    <row r="850" spans="1:26" ht="15" customHeight="1">
      <c r="A850" s="219"/>
      <c r="B850" s="219"/>
      <c r="C850" s="219"/>
      <c r="D850" s="219"/>
      <c r="E850" s="219"/>
      <c r="F850" s="219"/>
      <c r="G850" s="332"/>
      <c r="H850" s="305"/>
      <c r="I850" s="305"/>
      <c r="J850" s="307"/>
      <c r="K850" s="307"/>
      <c r="L850" s="307"/>
      <c r="M850" s="307"/>
      <c r="N850" s="305"/>
      <c r="O850" s="305"/>
      <c r="P850" s="305"/>
      <c r="Q850" s="305"/>
      <c r="R850" s="307"/>
      <c r="S850" s="305"/>
      <c r="T850" s="281"/>
      <c r="U850" s="333"/>
      <c r="V850" s="333"/>
      <c r="W850" s="333"/>
      <c r="X850" s="334"/>
      <c r="Y850" s="334"/>
      <c r="Z850" s="219"/>
    </row>
    <row r="851" spans="1:26" ht="15" customHeight="1">
      <c r="A851" s="219"/>
      <c r="B851" s="219"/>
      <c r="C851" s="219"/>
      <c r="D851" s="219"/>
      <c r="E851" s="219"/>
      <c r="F851" s="219"/>
      <c r="G851" s="332"/>
      <c r="H851" s="305"/>
      <c r="I851" s="305"/>
      <c r="J851" s="307"/>
      <c r="K851" s="307"/>
      <c r="L851" s="307"/>
      <c r="M851" s="307"/>
      <c r="N851" s="305"/>
      <c r="O851" s="305"/>
      <c r="P851" s="305"/>
      <c r="Q851" s="305"/>
      <c r="R851" s="307"/>
      <c r="S851" s="305"/>
      <c r="T851" s="281"/>
      <c r="U851" s="333"/>
      <c r="V851" s="333"/>
      <c r="W851" s="333"/>
      <c r="X851" s="334"/>
      <c r="Y851" s="334"/>
      <c r="Z851" s="219"/>
    </row>
    <row r="852" spans="1:26" ht="15" customHeight="1">
      <c r="A852" s="219"/>
      <c r="B852" s="219"/>
      <c r="C852" s="219"/>
      <c r="D852" s="219"/>
      <c r="E852" s="219"/>
      <c r="F852" s="219"/>
      <c r="G852" s="332"/>
      <c r="H852" s="305"/>
      <c r="I852" s="305"/>
      <c r="J852" s="307"/>
      <c r="K852" s="307"/>
      <c r="L852" s="307"/>
      <c r="M852" s="307"/>
      <c r="N852" s="305"/>
      <c r="O852" s="305"/>
      <c r="P852" s="305"/>
      <c r="Q852" s="305"/>
      <c r="R852" s="307"/>
      <c r="S852" s="305"/>
      <c r="T852" s="281"/>
      <c r="U852" s="333"/>
      <c r="V852" s="333"/>
      <c r="W852" s="333"/>
      <c r="X852" s="334"/>
      <c r="Y852" s="334"/>
      <c r="Z852" s="219"/>
    </row>
    <row r="853" spans="1:26" ht="15" customHeight="1">
      <c r="A853" s="219"/>
      <c r="B853" s="219"/>
      <c r="C853" s="219"/>
      <c r="D853" s="219"/>
      <c r="E853" s="219"/>
      <c r="F853" s="219"/>
      <c r="G853" s="332"/>
      <c r="H853" s="305"/>
      <c r="I853" s="305"/>
      <c r="J853" s="307"/>
      <c r="K853" s="307"/>
      <c r="L853" s="307"/>
      <c r="M853" s="307"/>
      <c r="N853" s="305"/>
      <c r="O853" s="305"/>
      <c r="P853" s="305"/>
      <c r="Q853" s="305"/>
      <c r="R853" s="307"/>
      <c r="S853" s="305"/>
      <c r="T853" s="281"/>
      <c r="U853" s="333"/>
      <c r="V853" s="333"/>
      <c r="W853" s="333"/>
      <c r="X853" s="334"/>
      <c r="Y853" s="334"/>
      <c r="Z853" s="219"/>
    </row>
    <row r="854" spans="1:26" ht="15" customHeight="1">
      <c r="A854" s="219"/>
      <c r="B854" s="219"/>
      <c r="C854" s="219"/>
      <c r="D854" s="219"/>
      <c r="E854" s="219"/>
      <c r="F854" s="219"/>
      <c r="G854" s="332"/>
      <c r="H854" s="305"/>
      <c r="I854" s="305"/>
      <c r="J854" s="307"/>
      <c r="K854" s="307"/>
      <c r="L854" s="307"/>
      <c r="M854" s="307"/>
      <c r="N854" s="305"/>
      <c r="O854" s="305"/>
      <c r="P854" s="305"/>
      <c r="Q854" s="305"/>
      <c r="R854" s="307"/>
      <c r="S854" s="305"/>
      <c r="T854" s="281"/>
      <c r="U854" s="333"/>
      <c r="V854" s="333"/>
      <c r="W854" s="333"/>
      <c r="X854" s="334"/>
      <c r="Y854" s="334"/>
      <c r="Z854" s="219"/>
    </row>
    <row r="855" spans="1:26" ht="15" customHeight="1">
      <c r="A855" s="219"/>
      <c r="B855" s="219"/>
      <c r="C855" s="219"/>
      <c r="D855" s="219"/>
      <c r="E855" s="219"/>
      <c r="F855" s="219"/>
      <c r="G855" s="332"/>
      <c r="H855" s="305"/>
      <c r="I855" s="305"/>
      <c r="J855" s="307"/>
      <c r="K855" s="307"/>
      <c r="L855" s="307"/>
      <c r="M855" s="307"/>
      <c r="N855" s="305"/>
      <c r="O855" s="305"/>
      <c r="P855" s="305"/>
      <c r="Q855" s="305"/>
      <c r="R855" s="307"/>
      <c r="S855" s="305"/>
      <c r="T855" s="281"/>
      <c r="U855" s="333"/>
      <c r="V855" s="333"/>
      <c r="W855" s="333"/>
      <c r="X855" s="334"/>
      <c r="Y855" s="334"/>
      <c r="Z855" s="219"/>
    </row>
    <row r="856" spans="1:26" ht="15" customHeight="1">
      <c r="A856" s="219"/>
      <c r="B856" s="219"/>
      <c r="C856" s="219"/>
      <c r="D856" s="219"/>
      <c r="E856" s="219"/>
      <c r="F856" s="219"/>
      <c r="G856" s="332"/>
      <c r="H856" s="305"/>
      <c r="I856" s="305"/>
      <c r="J856" s="307"/>
      <c r="K856" s="307"/>
      <c r="L856" s="307"/>
      <c r="M856" s="307"/>
      <c r="N856" s="305"/>
      <c r="O856" s="305"/>
      <c r="P856" s="305"/>
      <c r="Q856" s="305"/>
      <c r="R856" s="307"/>
      <c r="S856" s="305"/>
      <c r="T856" s="281"/>
      <c r="U856" s="333"/>
      <c r="V856" s="333"/>
      <c r="W856" s="333"/>
      <c r="X856" s="334"/>
      <c r="Y856" s="334"/>
      <c r="Z856" s="219"/>
    </row>
    <row r="857" spans="1:26" ht="15" customHeight="1">
      <c r="A857" s="219"/>
      <c r="B857" s="219"/>
      <c r="C857" s="219"/>
      <c r="D857" s="219"/>
      <c r="E857" s="219"/>
      <c r="F857" s="219"/>
      <c r="G857" s="332"/>
      <c r="H857" s="305"/>
      <c r="I857" s="305"/>
      <c r="J857" s="307"/>
      <c r="K857" s="307"/>
      <c r="L857" s="307"/>
      <c r="M857" s="307"/>
      <c r="N857" s="305"/>
      <c r="O857" s="305"/>
      <c r="P857" s="305"/>
      <c r="Q857" s="305"/>
      <c r="R857" s="307"/>
      <c r="S857" s="305"/>
      <c r="T857" s="281"/>
      <c r="U857" s="333"/>
      <c r="V857" s="333"/>
      <c r="W857" s="333"/>
      <c r="X857" s="334"/>
      <c r="Y857" s="334"/>
      <c r="Z857" s="219"/>
    </row>
    <row r="858" spans="1:26" ht="15" customHeight="1">
      <c r="A858" s="219"/>
      <c r="B858" s="219"/>
      <c r="C858" s="219"/>
      <c r="D858" s="219"/>
      <c r="E858" s="219"/>
      <c r="F858" s="219"/>
      <c r="G858" s="332"/>
      <c r="H858" s="305"/>
      <c r="I858" s="305"/>
      <c r="J858" s="307"/>
      <c r="K858" s="307"/>
      <c r="L858" s="307"/>
      <c r="M858" s="307"/>
      <c r="N858" s="305"/>
      <c r="O858" s="305"/>
      <c r="P858" s="305"/>
      <c r="Q858" s="305"/>
      <c r="R858" s="307"/>
      <c r="S858" s="305"/>
      <c r="T858" s="281"/>
      <c r="U858" s="333"/>
      <c r="V858" s="333"/>
      <c r="W858" s="333"/>
      <c r="X858" s="334"/>
      <c r="Y858" s="334"/>
      <c r="Z858" s="219"/>
    </row>
    <row r="859" spans="1:26" ht="15" customHeight="1">
      <c r="A859" s="219"/>
      <c r="B859" s="219"/>
      <c r="C859" s="219"/>
      <c r="D859" s="219"/>
      <c r="E859" s="219"/>
      <c r="F859" s="219"/>
      <c r="G859" s="332"/>
      <c r="H859" s="305"/>
      <c r="I859" s="305"/>
      <c r="J859" s="307"/>
      <c r="K859" s="307"/>
      <c r="L859" s="307"/>
      <c r="M859" s="307"/>
      <c r="N859" s="305"/>
      <c r="O859" s="305"/>
      <c r="P859" s="305"/>
      <c r="Q859" s="305"/>
      <c r="R859" s="307"/>
      <c r="S859" s="305"/>
      <c r="T859" s="281"/>
      <c r="U859" s="333"/>
      <c r="V859" s="333"/>
      <c r="W859" s="333"/>
      <c r="X859" s="334"/>
      <c r="Y859" s="334"/>
      <c r="Z859" s="219"/>
    </row>
    <row r="860" spans="1:26" ht="15" customHeight="1">
      <c r="A860" s="219"/>
      <c r="B860" s="219"/>
      <c r="C860" s="219"/>
      <c r="D860" s="219"/>
      <c r="E860" s="219"/>
      <c r="F860" s="219"/>
      <c r="G860" s="332"/>
      <c r="H860" s="305"/>
      <c r="I860" s="305"/>
      <c r="J860" s="307"/>
      <c r="K860" s="307"/>
      <c r="L860" s="307"/>
      <c r="M860" s="307"/>
      <c r="N860" s="305"/>
      <c r="O860" s="305"/>
      <c r="P860" s="305"/>
      <c r="Q860" s="305"/>
      <c r="R860" s="307"/>
      <c r="S860" s="305"/>
      <c r="T860" s="281"/>
      <c r="U860" s="333"/>
      <c r="V860" s="333"/>
      <c r="W860" s="333"/>
      <c r="X860" s="334"/>
      <c r="Y860" s="334"/>
      <c r="Z860" s="219"/>
    </row>
    <row r="861" spans="1:26" ht="15" customHeight="1">
      <c r="A861" s="219"/>
      <c r="B861" s="219"/>
      <c r="C861" s="219"/>
      <c r="D861" s="219"/>
      <c r="E861" s="219"/>
      <c r="F861" s="219"/>
      <c r="G861" s="332"/>
      <c r="H861" s="305"/>
      <c r="I861" s="305"/>
      <c r="J861" s="307"/>
      <c r="K861" s="307"/>
      <c r="L861" s="307"/>
      <c r="M861" s="307"/>
      <c r="N861" s="305"/>
      <c r="O861" s="305"/>
      <c r="P861" s="305"/>
      <c r="Q861" s="305"/>
      <c r="R861" s="307"/>
      <c r="S861" s="305"/>
      <c r="T861" s="281"/>
      <c r="U861" s="333"/>
      <c r="V861" s="333"/>
      <c r="W861" s="333"/>
      <c r="X861" s="334"/>
      <c r="Y861" s="334"/>
      <c r="Z861" s="219"/>
    </row>
    <row r="862" spans="1:26" ht="15" customHeight="1">
      <c r="A862" s="219"/>
      <c r="B862" s="219"/>
      <c r="C862" s="219"/>
      <c r="D862" s="219"/>
      <c r="E862" s="219"/>
      <c r="F862" s="219"/>
      <c r="G862" s="332"/>
      <c r="H862" s="305"/>
      <c r="I862" s="305"/>
      <c r="J862" s="307"/>
      <c r="K862" s="307"/>
      <c r="L862" s="307"/>
      <c r="M862" s="307"/>
      <c r="N862" s="305"/>
      <c r="O862" s="305"/>
      <c r="P862" s="305"/>
      <c r="Q862" s="305"/>
      <c r="R862" s="307"/>
      <c r="S862" s="305"/>
      <c r="T862" s="281"/>
      <c r="U862" s="333"/>
      <c r="V862" s="333"/>
      <c r="W862" s="333"/>
      <c r="X862" s="334"/>
      <c r="Y862" s="334"/>
      <c r="Z862" s="219"/>
    </row>
    <row r="863" spans="1:26" ht="15" customHeight="1">
      <c r="A863" s="219"/>
      <c r="B863" s="219"/>
      <c r="C863" s="219"/>
      <c r="D863" s="219"/>
      <c r="E863" s="219"/>
      <c r="F863" s="219"/>
      <c r="G863" s="332"/>
      <c r="H863" s="305"/>
      <c r="I863" s="305"/>
      <c r="J863" s="307"/>
      <c r="K863" s="307"/>
      <c r="L863" s="307"/>
      <c r="M863" s="307"/>
      <c r="N863" s="305"/>
      <c r="O863" s="305"/>
      <c r="P863" s="305"/>
      <c r="Q863" s="305"/>
      <c r="R863" s="307"/>
      <c r="S863" s="305"/>
      <c r="T863" s="281"/>
      <c r="U863" s="333"/>
      <c r="V863" s="333"/>
      <c r="W863" s="333"/>
      <c r="X863" s="334"/>
      <c r="Y863" s="334"/>
      <c r="Z863" s="219"/>
    </row>
    <row r="864" spans="1:26" ht="15" customHeight="1">
      <c r="A864" s="219"/>
      <c r="B864" s="219"/>
      <c r="C864" s="219"/>
      <c r="D864" s="219"/>
      <c r="E864" s="219"/>
      <c r="F864" s="219"/>
      <c r="G864" s="332"/>
      <c r="H864" s="305"/>
      <c r="I864" s="305"/>
      <c r="J864" s="307"/>
      <c r="K864" s="307"/>
      <c r="L864" s="307"/>
      <c r="M864" s="307"/>
      <c r="N864" s="305"/>
      <c r="O864" s="305"/>
      <c r="P864" s="305"/>
      <c r="Q864" s="305"/>
      <c r="R864" s="307"/>
      <c r="S864" s="305"/>
      <c r="T864" s="281"/>
      <c r="U864" s="333"/>
      <c r="V864" s="333"/>
      <c r="W864" s="333"/>
      <c r="X864" s="334"/>
      <c r="Y864" s="334"/>
      <c r="Z864" s="219"/>
    </row>
    <row r="865" spans="1:26" ht="15" customHeight="1">
      <c r="A865" s="219"/>
      <c r="B865" s="219"/>
      <c r="C865" s="219"/>
      <c r="D865" s="219"/>
      <c r="E865" s="219"/>
      <c r="F865" s="219"/>
      <c r="G865" s="332"/>
      <c r="H865" s="305"/>
      <c r="I865" s="305"/>
      <c r="J865" s="307"/>
      <c r="K865" s="307"/>
      <c r="L865" s="307"/>
      <c r="M865" s="307"/>
      <c r="N865" s="305"/>
      <c r="O865" s="305"/>
      <c r="P865" s="305"/>
      <c r="Q865" s="305"/>
      <c r="R865" s="307"/>
      <c r="S865" s="305"/>
      <c r="T865" s="281"/>
      <c r="U865" s="333"/>
      <c r="V865" s="333"/>
      <c r="W865" s="333"/>
      <c r="X865" s="334"/>
      <c r="Y865" s="334"/>
      <c r="Z865" s="219"/>
    </row>
    <row r="866" spans="1:26" ht="15" customHeight="1">
      <c r="A866" s="219"/>
      <c r="B866" s="219"/>
      <c r="C866" s="219"/>
      <c r="D866" s="219"/>
      <c r="E866" s="219"/>
      <c r="F866" s="219"/>
      <c r="G866" s="332"/>
      <c r="H866" s="305"/>
      <c r="I866" s="305"/>
      <c r="J866" s="307"/>
      <c r="K866" s="307"/>
      <c r="L866" s="307"/>
      <c r="M866" s="307"/>
      <c r="N866" s="305"/>
      <c r="O866" s="305"/>
      <c r="P866" s="305"/>
      <c r="Q866" s="305"/>
      <c r="R866" s="307"/>
      <c r="S866" s="305"/>
      <c r="T866" s="281"/>
      <c r="U866" s="333"/>
      <c r="V866" s="333"/>
      <c r="W866" s="333"/>
      <c r="X866" s="334"/>
      <c r="Y866" s="334"/>
      <c r="Z866" s="219"/>
    </row>
    <row r="867" spans="1:26" ht="15" customHeight="1">
      <c r="A867" s="219"/>
      <c r="B867" s="219"/>
      <c r="C867" s="219"/>
      <c r="D867" s="219"/>
      <c r="E867" s="219"/>
      <c r="F867" s="219"/>
      <c r="G867" s="332"/>
      <c r="H867" s="305"/>
      <c r="I867" s="305"/>
      <c r="J867" s="307"/>
      <c r="K867" s="307"/>
      <c r="L867" s="307"/>
      <c r="M867" s="307"/>
      <c r="N867" s="305"/>
      <c r="O867" s="305"/>
      <c r="P867" s="305"/>
      <c r="Q867" s="305"/>
      <c r="R867" s="307"/>
      <c r="S867" s="305"/>
      <c r="T867" s="281"/>
      <c r="U867" s="333"/>
      <c r="V867" s="333"/>
      <c r="W867" s="333"/>
      <c r="X867" s="334"/>
      <c r="Y867" s="334"/>
      <c r="Z867" s="219"/>
    </row>
    <row r="868" spans="1:26" ht="15" customHeight="1">
      <c r="A868" s="219"/>
      <c r="B868" s="219"/>
      <c r="C868" s="219"/>
      <c r="D868" s="219"/>
      <c r="E868" s="219"/>
      <c r="F868" s="219"/>
      <c r="G868" s="332"/>
      <c r="H868" s="305"/>
      <c r="I868" s="305"/>
      <c r="J868" s="307"/>
      <c r="K868" s="307"/>
      <c r="L868" s="307"/>
      <c r="M868" s="307"/>
      <c r="N868" s="305"/>
      <c r="O868" s="305"/>
      <c r="P868" s="305"/>
      <c r="Q868" s="305"/>
      <c r="R868" s="307"/>
      <c r="S868" s="305"/>
      <c r="T868" s="281"/>
      <c r="U868" s="333"/>
      <c r="V868" s="333"/>
      <c r="W868" s="333"/>
      <c r="X868" s="334"/>
      <c r="Y868" s="334"/>
      <c r="Z868" s="219"/>
    </row>
    <row r="869" spans="1:26" ht="15" customHeight="1">
      <c r="A869" s="219"/>
      <c r="B869" s="219"/>
      <c r="C869" s="219"/>
      <c r="D869" s="219"/>
      <c r="E869" s="219"/>
      <c r="F869" s="219"/>
      <c r="G869" s="332"/>
      <c r="H869" s="305"/>
      <c r="I869" s="305"/>
      <c r="J869" s="307"/>
      <c r="K869" s="307"/>
      <c r="L869" s="307"/>
      <c r="M869" s="307"/>
      <c r="N869" s="305"/>
      <c r="O869" s="305"/>
      <c r="P869" s="305"/>
      <c r="Q869" s="305"/>
      <c r="R869" s="307"/>
      <c r="S869" s="305"/>
      <c r="T869" s="281"/>
      <c r="U869" s="333"/>
      <c r="V869" s="333"/>
      <c r="W869" s="333"/>
      <c r="X869" s="334"/>
      <c r="Y869" s="334"/>
      <c r="Z869" s="219"/>
    </row>
    <row r="870" spans="1:26" ht="15" customHeight="1">
      <c r="A870" s="219"/>
      <c r="B870" s="219"/>
      <c r="C870" s="219"/>
      <c r="D870" s="219"/>
      <c r="E870" s="219"/>
      <c r="F870" s="219"/>
      <c r="G870" s="332"/>
      <c r="H870" s="305"/>
      <c r="I870" s="305"/>
      <c r="J870" s="307"/>
      <c r="K870" s="307"/>
      <c r="L870" s="307"/>
      <c r="M870" s="307"/>
      <c r="N870" s="305"/>
      <c r="O870" s="305"/>
      <c r="P870" s="305"/>
      <c r="Q870" s="305"/>
      <c r="R870" s="307"/>
      <c r="S870" s="305"/>
      <c r="T870" s="281"/>
      <c r="U870" s="333"/>
      <c r="V870" s="333"/>
      <c r="W870" s="333"/>
      <c r="X870" s="334"/>
      <c r="Y870" s="334"/>
      <c r="Z870" s="219"/>
    </row>
    <row r="871" spans="1:26" ht="15" customHeight="1">
      <c r="A871" s="219"/>
      <c r="B871" s="219"/>
      <c r="C871" s="219"/>
      <c r="D871" s="219"/>
      <c r="E871" s="219"/>
      <c r="F871" s="219"/>
      <c r="G871" s="332"/>
      <c r="H871" s="305"/>
      <c r="I871" s="305"/>
      <c r="J871" s="307"/>
      <c r="K871" s="307"/>
      <c r="L871" s="307"/>
      <c r="M871" s="307"/>
      <c r="N871" s="305"/>
      <c r="O871" s="305"/>
      <c r="P871" s="305"/>
      <c r="Q871" s="305"/>
      <c r="R871" s="307"/>
      <c r="S871" s="305"/>
      <c r="T871" s="281"/>
      <c r="U871" s="333"/>
      <c r="V871" s="333"/>
      <c r="W871" s="333"/>
      <c r="X871" s="334"/>
      <c r="Y871" s="334"/>
      <c r="Z871" s="219"/>
    </row>
    <row r="872" spans="1:26" ht="15" customHeight="1">
      <c r="A872" s="219"/>
      <c r="B872" s="219"/>
      <c r="C872" s="219"/>
      <c r="D872" s="219"/>
      <c r="E872" s="219"/>
      <c r="F872" s="219"/>
      <c r="G872" s="332"/>
      <c r="H872" s="305"/>
      <c r="I872" s="305"/>
      <c r="J872" s="307"/>
      <c r="K872" s="307"/>
      <c r="L872" s="307"/>
      <c r="M872" s="307"/>
      <c r="N872" s="305"/>
      <c r="O872" s="305"/>
      <c r="P872" s="305"/>
      <c r="Q872" s="305"/>
      <c r="R872" s="307"/>
      <c r="S872" s="305"/>
      <c r="T872" s="281"/>
      <c r="U872" s="333"/>
      <c r="V872" s="333"/>
      <c r="W872" s="333"/>
      <c r="X872" s="334"/>
      <c r="Y872" s="334"/>
      <c r="Z872" s="219"/>
    </row>
    <row r="873" spans="1:26" ht="15" customHeight="1">
      <c r="A873" s="219"/>
      <c r="B873" s="219"/>
      <c r="C873" s="219"/>
      <c r="D873" s="219"/>
      <c r="E873" s="219"/>
      <c r="F873" s="219"/>
      <c r="G873" s="332"/>
      <c r="H873" s="305"/>
      <c r="I873" s="305"/>
      <c r="J873" s="307"/>
      <c r="K873" s="307"/>
      <c r="L873" s="307"/>
      <c r="M873" s="307"/>
      <c r="N873" s="305"/>
      <c r="O873" s="305"/>
      <c r="P873" s="305"/>
      <c r="Q873" s="305"/>
      <c r="R873" s="307"/>
      <c r="S873" s="305"/>
      <c r="T873" s="281"/>
      <c r="U873" s="333"/>
      <c r="V873" s="333"/>
      <c r="W873" s="333"/>
      <c r="X873" s="334"/>
      <c r="Y873" s="334"/>
      <c r="Z873" s="219"/>
    </row>
    <row r="874" spans="1:26" ht="15" customHeight="1">
      <c r="A874" s="219"/>
      <c r="B874" s="219"/>
      <c r="C874" s="219"/>
      <c r="D874" s="219"/>
      <c r="E874" s="219"/>
      <c r="F874" s="219"/>
      <c r="G874" s="332"/>
      <c r="H874" s="305"/>
      <c r="I874" s="305"/>
      <c r="J874" s="307"/>
      <c r="K874" s="307"/>
      <c r="L874" s="307"/>
      <c r="M874" s="307"/>
      <c r="N874" s="305"/>
      <c r="O874" s="305"/>
      <c r="P874" s="305"/>
      <c r="Q874" s="305"/>
      <c r="R874" s="307"/>
      <c r="S874" s="305"/>
      <c r="T874" s="281"/>
      <c r="U874" s="333"/>
      <c r="V874" s="333"/>
      <c r="W874" s="333"/>
      <c r="X874" s="334"/>
      <c r="Y874" s="334"/>
      <c r="Z874" s="219"/>
    </row>
    <row r="875" spans="1:26" ht="15" customHeight="1">
      <c r="A875" s="219"/>
      <c r="B875" s="219"/>
      <c r="C875" s="219"/>
      <c r="D875" s="219"/>
      <c r="E875" s="219"/>
      <c r="F875" s="219"/>
      <c r="G875" s="332"/>
      <c r="H875" s="305"/>
      <c r="I875" s="305"/>
      <c r="J875" s="307"/>
      <c r="K875" s="307"/>
      <c r="L875" s="307"/>
      <c r="M875" s="307"/>
      <c r="N875" s="305"/>
      <c r="O875" s="305"/>
      <c r="P875" s="305"/>
      <c r="Q875" s="305"/>
      <c r="R875" s="307"/>
      <c r="S875" s="305"/>
      <c r="T875" s="281"/>
      <c r="U875" s="333"/>
      <c r="V875" s="333"/>
      <c r="W875" s="333"/>
      <c r="X875" s="334"/>
      <c r="Y875" s="334"/>
      <c r="Z875" s="219"/>
    </row>
    <row r="876" spans="1:26" ht="15" customHeight="1">
      <c r="A876" s="219"/>
      <c r="B876" s="219"/>
      <c r="C876" s="219"/>
      <c r="D876" s="219"/>
      <c r="E876" s="219"/>
      <c r="F876" s="219"/>
      <c r="G876" s="332"/>
      <c r="H876" s="305"/>
      <c r="I876" s="305"/>
      <c r="J876" s="307"/>
      <c r="K876" s="307"/>
      <c r="L876" s="307"/>
      <c r="M876" s="307"/>
      <c r="N876" s="305"/>
      <c r="O876" s="305"/>
      <c r="P876" s="305"/>
      <c r="Q876" s="305"/>
      <c r="R876" s="307"/>
      <c r="S876" s="305"/>
      <c r="T876" s="281"/>
      <c r="U876" s="333"/>
      <c r="V876" s="333"/>
      <c r="W876" s="333"/>
      <c r="X876" s="334"/>
      <c r="Y876" s="334"/>
      <c r="Z876" s="219"/>
    </row>
    <row r="877" spans="1:26" ht="15" customHeight="1">
      <c r="A877" s="219"/>
      <c r="B877" s="219"/>
      <c r="C877" s="219"/>
      <c r="D877" s="219"/>
      <c r="E877" s="219"/>
      <c r="F877" s="219"/>
      <c r="G877" s="332"/>
      <c r="H877" s="305"/>
      <c r="I877" s="305"/>
      <c r="J877" s="307"/>
      <c r="K877" s="307"/>
      <c r="L877" s="307"/>
      <c r="M877" s="307"/>
      <c r="N877" s="305"/>
      <c r="O877" s="305"/>
      <c r="P877" s="305"/>
      <c r="Q877" s="305"/>
      <c r="R877" s="307"/>
      <c r="S877" s="305"/>
      <c r="T877" s="281"/>
      <c r="U877" s="333"/>
      <c r="V877" s="333"/>
      <c r="W877" s="333"/>
      <c r="X877" s="334"/>
      <c r="Y877" s="334"/>
      <c r="Z877" s="219"/>
    </row>
    <row r="878" spans="1:26" ht="15" customHeight="1">
      <c r="A878" s="219"/>
      <c r="B878" s="219"/>
      <c r="C878" s="219"/>
      <c r="D878" s="219"/>
      <c r="E878" s="219"/>
      <c r="F878" s="219"/>
      <c r="G878" s="332"/>
      <c r="H878" s="305"/>
      <c r="I878" s="305"/>
      <c r="J878" s="307"/>
      <c r="K878" s="307"/>
      <c r="L878" s="307"/>
      <c r="M878" s="307"/>
      <c r="N878" s="305"/>
      <c r="O878" s="305"/>
      <c r="P878" s="305"/>
      <c r="Q878" s="305"/>
      <c r="R878" s="307"/>
      <c r="S878" s="305"/>
      <c r="T878" s="281"/>
      <c r="U878" s="333"/>
      <c r="V878" s="333"/>
      <c r="W878" s="333"/>
      <c r="X878" s="334"/>
      <c r="Y878" s="334"/>
      <c r="Z878" s="219"/>
    </row>
    <row r="879" spans="1:26" ht="15" customHeight="1">
      <c r="A879" s="219"/>
      <c r="B879" s="219"/>
      <c r="C879" s="219"/>
      <c r="D879" s="219"/>
      <c r="E879" s="219"/>
      <c r="F879" s="219"/>
      <c r="G879" s="332"/>
      <c r="H879" s="305"/>
      <c r="I879" s="305"/>
      <c r="J879" s="307"/>
      <c r="K879" s="307"/>
      <c r="L879" s="307"/>
      <c r="M879" s="307"/>
      <c r="N879" s="305"/>
      <c r="O879" s="305"/>
      <c r="P879" s="305"/>
      <c r="Q879" s="305"/>
      <c r="R879" s="307"/>
      <c r="S879" s="305"/>
      <c r="T879" s="281"/>
      <c r="U879" s="333"/>
      <c r="V879" s="333"/>
      <c r="W879" s="333"/>
      <c r="X879" s="334"/>
      <c r="Y879" s="334"/>
      <c r="Z879" s="219"/>
    </row>
    <row r="880" spans="1:26" ht="15" customHeight="1">
      <c r="A880" s="219"/>
      <c r="B880" s="219"/>
      <c r="C880" s="219"/>
      <c r="D880" s="219"/>
      <c r="E880" s="219"/>
      <c r="F880" s="219"/>
      <c r="G880" s="332"/>
      <c r="H880" s="305"/>
      <c r="I880" s="305"/>
      <c r="J880" s="307"/>
      <c r="K880" s="307"/>
      <c r="L880" s="307"/>
      <c r="M880" s="307"/>
      <c r="N880" s="305"/>
      <c r="O880" s="305"/>
      <c r="P880" s="305"/>
      <c r="Q880" s="305"/>
      <c r="R880" s="307"/>
      <c r="S880" s="305"/>
      <c r="T880" s="281"/>
      <c r="U880" s="333"/>
      <c r="V880" s="333"/>
      <c r="W880" s="333"/>
      <c r="X880" s="334"/>
      <c r="Y880" s="334"/>
      <c r="Z880" s="219"/>
    </row>
    <row r="881" spans="1:26" ht="15" customHeight="1">
      <c r="A881" s="219"/>
      <c r="B881" s="219"/>
      <c r="C881" s="219"/>
      <c r="D881" s="219"/>
      <c r="E881" s="219"/>
      <c r="F881" s="219"/>
      <c r="G881" s="332"/>
      <c r="H881" s="305"/>
      <c r="I881" s="305"/>
      <c r="J881" s="307"/>
      <c r="K881" s="307"/>
      <c r="L881" s="307"/>
      <c r="M881" s="307"/>
      <c r="N881" s="305"/>
      <c r="O881" s="305"/>
      <c r="P881" s="305"/>
      <c r="Q881" s="305"/>
      <c r="R881" s="307"/>
      <c r="S881" s="305"/>
      <c r="T881" s="281"/>
      <c r="U881" s="333"/>
      <c r="V881" s="333"/>
      <c r="W881" s="333"/>
      <c r="X881" s="334"/>
      <c r="Y881" s="334"/>
      <c r="Z881" s="219"/>
    </row>
    <row r="882" spans="1:26" ht="15" customHeight="1">
      <c r="A882" s="219"/>
      <c r="B882" s="219"/>
      <c r="C882" s="219"/>
      <c r="D882" s="219"/>
      <c r="E882" s="219"/>
      <c r="F882" s="219"/>
      <c r="G882" s="332"/>
      <c r="H882" s="305"/>
      <c r="I882" s="305"/>
      <c r="J882" s="307"/>
      <c r="K882" s="307"/>
      <c r="L882" s="307"/>
      <c r="M882" s="307"/>
      <c r="N882" s="305"/>
      <c r="O882" s="305"/>
      <c r="P882" s="305"/>
      <c r="Q882" s="305"/>
      <c r="R882" s="307"/>
      <c r="S882" s="305"/>
      <c r="T882" s="281"/>
      <c r="U882" s="333"/>
      <c r="V882" s="333"/>
      <c r="W882" s="333"/>
      <c r="X882" s="334"/>
      <c r="Y882" s="334"/>
      <c r="Z882" s="219"/>
    </row>
    <row r="883" spans="1:26" ht="15" customHeight="1">
      <c r="A883" s="219"/>
      <c r="B883" s="219"/>
      <c r="C883" s="219"/>
      <c r="D883" s="219"/>
      <c r="E883" s="219"/>
      <c r="F883" s="219"/>
      <c r="G883" s="332"/>
      <c r="H883" s="305"/>
      <c r="I883" s="305"/>
      <c r="J883" s="307"/>
      <c r="K883" s="307"/>
      <c r="L883" s="307"/>
      <c r="M883" s="307"/>
      <c r="N883" s="305"/>
      <c r="O883" s="305"/>
      <c r="P883" s="305"/>
      <c r="Q883" s="305"/>
      <c r="R883" s="307"/>
      <c r="S883" s="305"/>
      <c r="T883" s="281"/>
      <c r="U883" s="333"/>
      <c r="V883" s="333"/>
      <c r="W883" s="333"/>
      <c r="X883" s="334"/>
      <c r="Y883" s="334"/>
      <c r="Z883" s="219"/>
    </row>
    <row r="884" spans="1:26" ht="15" customHeight="1">
      <c r="A884" s="219"/>
      <c r="B884" s="219"/>
      <c r="C884" s="219"/>
      <c r="D884" s="219"/>
      <c r="E884" s="219"/>
      <c r="F884" s="219"/>
      <c r="G884" s="332"/>
      <c r="H884" s="305"/>
      <c r="I884" s="305"/>
      <c r="J884" s="307"/>
      <c r="K884" s="307"/>
      <c r="L884" s="307"/>
      <c r="M884" s="307"/>
      <c r="N884" s="305"/>
      <c r="O884" s="305"/>
      <c r="P884" s="305"/>
      <c r="Q884" s="305"/>
      <c r="R884" s="307"/>
      <c r="S884" s="305"/>
      <c r="T884" s="281"/>
      <c r="U884" s="333"/>
      <c r="V884" s="333"/>
      <c r="W884" s="333"/>
      <c r="X884" s="334"/>
      <c r="Y884" s="334"/>
      <c r="Z884" s="219"/>
    </row>
    <row r="885" spans="1:26" ht="15" customHeight="1">
      <c r="A885" s="219"/>
      <c r="B885" s="219"/>
      <c r="C885" s="219"/>
      <c r="D885" s="219"/>
      <c r="E885" s="219"/>
      <c r="F885" s="219"/>
      <c r="G885" s="332"/>
      <c r="H885" s="305"/>
      <c r="I885" s="305"/>
      <c r="J885" s="307"/>
      <c r="K885" s="307"/>
      <c r="L885" s="307"/>
      <c r="M885" s="307"/>
      <c r="N885" s="305"/>
      <c r="O885" s="305"/>
      <c r="P885" s="305"/>
      <c r="Q885" s="305"/>
      <c r="R885" s="307"/>
      <c r="S885" s="305"/>
      <c r="T885" s="281"/>
      <c r="U885" s="333"/>
      <c r="V885" s="333"/>
      <c r="W885" s="333"/>
      <c r="X885" s="334"/>
      <c r="Y885" s="334"/>
      <c r="Z885" s="219"/>
    </row>
    <row r="886" spans="1:26" ht="15" customHeight="1">
      <c r="A886" s="219"/>
      <c r="B886" s="219"/>
      <c r="C886" s="219"/>
      <c r="D886" s="219"/>
      <c r="E886" s="219"/>
      <c r="F886" s="219"/>
      <c r="G886" s="332"/>
      <c r="H886" s="305"/>
      <c r="I886" s="305"/>
      <c r="J886" s="307"/>
      <c r="K886" s="307"/>
      <c r="L886" s="307"/>
      <c r="M886" s="307"/>
      <c r="N886" s="305"/>
      <c r="O886" s="305"/>
      <c r="P886" s="305"/>
      <c r="Q886" s="305"/>
      <c r="R886" s="307"/>
      <c r="S886" s="305"/>
      <c r="T886" s="281"/>
      <c r="U886" s="333"/>
      <c r="V886" s="333"/>
      <c r="W886" s="333"/>
      <c r="X886" s="334"/>
      <c r="Y886" s="334"/>
      <c r="Z886" s="219"/>
    </row>
    <row r="887" spans="1:26" ht="15" customHeight="1">
      <c r="A887" s="219"/>
      <c r="B887" s="219"/>
      <c r="C887" s="219"/>
      <c r="D887" s="219"/>
      <c r="E887" s="219"/>
      <c r="F887" s="219"/>
      <c r="G887" s="332"/>
      <c r="H887" s="305"/>
      <c r="I887" s="305"/>
      <c r="J887" s="307"/>
      <c r="K887" s="307"/>
      <c r="L887" s="307"/>
      <c r="M887" s="307"/>
      <c r="N887" s="305"/>
      <c r="O887" s="305"/>
      <c r="P887" s="305"/>
      <c r="Q887" s="305"/>
      <c r="R887" s="307"/>
      <c r="S887" s="305"/>
      <c r="T887" s="281"/>
      <c r="U887" s="333"/>
      <c r="V887" s="333"/>
      <c r="W887" s="333"/>
      <c r="X887" s="334"/>
      <c r="Y887" s="334"/>
      <c r="Z887" s="219"/>
    </row>
    <row r="888" spans="1:26" ht="15" customHeight="1">
      <c r="A888" s="219"/>
      <c r="B888" s="219"/>
      <c r="C888" s="219"/>
      <c r="D888" s="219"/>
      <c r="E888" s="219"/>
      <c r="F888" s="219"/>
      <c r="G888" s="332"/>
      <c r="H888" s="305"/>
      <c r="I888" s="305"/>
      <c r="J888" s="307"/>
      <c r="K888" s="307"/>
      <c r="L888" s="307"/>
      <c r="M888" s="307"/>
      <c r="N888" s="305"/>
      <c r="O888" s="305"/>
      <c r="P888" s="305"/>
      <c r="Q888" s="305"/>
      <c r="R888" s="307"/>
      <c r="S888" s="305"/>
      <c r="T888" s="281"/>
      <c r="U888" s="333"/>
      <c r="V888" s="333"/>
      <c r="W888" s="333"/>
      <c r="X888" s="334"/>
      <c r="Y888" s="334"/>
      <c r="Z888" s="219"/>
    </row>
    <row r="889" spans="1:26" ht="15" customHeight="1">
      <c r="A889" s="219"/>
      <c r="B889" s="219"/>
      <c r="C889" s="219"/>
      <c r="D889" s="219"/>
      <c r="E889" s="219"/>
      <c r="F889" s="219"/>
      <c r="G889" s="332"/>
      <c r="H889" s="305"/>
      <c r="I889" s="305"/>
      <c r="J889" s="307"/>
      <c r="K889" s="307"/>
      <c r="L889" s="307"/>
      <c r="M889" s="307"/>
      <c r="N889" s="305"/>
      <c r="O889" s="305"/>
      <c r="P889" s="305"/>
      <c r="Q889" s="305"/>
      <c r="R889" s="307"/>
      <c r="S889" s="305"/>
      <c r="T889" s="281"/>
      <c r="U889" s="333"/>
      <c r="V889" s="333"/>
      <c r="W889" s="333"/>
      <c r="X889" s="334"/>
      <c r="Y889" s="334"/>
      <c r="Z889" s="219"/>
    </row>
    <row r="890" spans="1:26" ht="15" customHeight="1">
      <c r="A890" s="219"/>
      <c r="B890" s="219"/>
      <c r="C890" s="219"/>
      <c r="D890" s="219"/>
      <c r="E890" s="219"/>
      <c r="F890" s="219"/>
      <c r="G890" s="332"/>
      <c r="H890" s="305"/>
      <c r="I890" s="305"/>
      <c r="J890" s="307"/>
      <c r="K890" s="307"/>
      <c r="L890" s="307"/>
      <c r="M890" s="307"/>
      <c r="N890" s="305"/>
      <c r="O890" s="305"/>
      <c r="P890" s="305"/>
      <c r="Q890" s="305"/>
      <c r="R890" s="307"/>
      <c r="S890" s="305"/>
      <c r="T890" s="281"/>
      <c r="U890" s="333"/>
      <c r="V890" s="333"/>
      <c r="W890" s="333"/>
      <c r="X890" s="334"/>
      <c r="Y890" s="334"/>
      <c r="Z890" s="219"/>
    </row>
    <row r="891" spans="1:26" ht="15" customHeight="1">
      <c r="A891" s="219"/>
      <c r="B891" s="219"/>
      <c r="C891" s="219"/>
      <c r="D891" s="219"/>
      <c r="E891" s="219"/>
      <c r="F891" s="219"/>
      <c r="G891" s="332"/>
      <c r="H891" s="305"/>
      <c r="I891" s="305"/>
      <c r="J891" s="307"/>
      <c r="K891" s="307"/>
      <c r="L891" s="307"/>
      <c r="M891" s="307"/>
      <c r="N891" s="305"/>
      <c r="O891" s="305"/>
      <c r="P891" s="305"/>
      <c r="Q891" s="305"/>
      <c r="R891" s="307"/>
      <c r="S891" s="305"/>
      <c r="T891" s="281"/>
      <c r="U891" s="333"/>
      <c r="V891" s="333"/>
      <c r="W891" s="333"/>
      <c r="X891" s="334"/>
      <c r="Y891" s="334"/>
      <c r="Z891" s="219"/>
    </row>
    <row r="892" spans="1:26" ht="15" customHeight="1">
      <c r="A892" s="219"/>
      <c r="B892" s="219"/>
      <c r="C892" s="219"/>
      <c r="D892" s="219"/>
      <c r="E892" s="219"/>
      <c r="F892" s="219"/>
      <c r="G892" s="332"/>
      <c r="H892" s="305"/>
      <c r="I892" s="305"/>
      <c r="J892" s="307"/>
      <c r="K892" s="307"/>
      <c r="L892" s="307"/>
      <c r="M892" s="307"/>
      <c r="N892" s="305"/>
      <c r="O892" s="305"/>
      <c r="P892" s="305"/>
      <c r="Q892" s="305"/>
      <c r="R892" s="307"/>
      <c r="S892" s="305"/>
      <c r="T892" s="281"/>
      <c r="U892" s="333"/>
      <c r="V892" s="333"/>
      <c r="W892" s="333"/>
      <c r="X892" s="334"/>
      <c r="Y892" s="334"/>
      <c r="Z892" s="219"/>
    </row>
    <row r="893" spans="1:26" ht="15" customHeight="1">
      <c r="A893" s="219"/>
      <c r="B893" s="219"/>
      <c r="C893" s="219"/>
      <c r="D893" s="219"/>
      <c r="E893" s="219"/>
      <c r="F893" s="219"/>
      <c r="G893" s="332"/>
      <c r="H893" s="305"/>
      <c r="I893" s="305"/>
      <c r="J893" s="307"/>
      <c r="K893" s="307"/>
      <c r="L893" s="307"/>
      <c r="M893" s="307"/>
      <c r="N893" s="305"/>
      <c r="O893" s="305"/>
      <c r="P893" s="305"/>
      <c r="Q893" s="305"/>
      <c r="R893" s="307"/>
      <c r="S893" s="305"/>
      <c r="T893" s="281"/>
      <c r="U893" s="333"/>
      <c r="V893" s="333"/>
      <c r="W893" s="333"/>
      <c r="X893" s="334"/>
      <c r="Y893" s="334"/>
      <c r="Z893" s="219"/>
    </row>
    <row r="894" spans="1:26" ht="15" customHeight="1">
      <c r="A894" s="219"/>
      <c r="B894" s="219"/>
      <c r="C894" s="219"/>
      <c r="D894" s="219"/>
      <c r="E894" s="219"/>
      <c r="F894" s="219"/>
      <c r="G894" s="332"/>
      <c r="H894" s="305"/>
      <c r="I894" s="305"/>
      <c r="J894" s="307"/>
      <c r="K894" s="307"/>
      <c r="L894" s="307"/>
      <c r="M894" s="307"/>
      <c r="N894" s="305"/>
      <c r="O894" s="305"/>
      <c r="P894" s="305"/>
      <c r="Q894" s="305"/>
      <c r="R894" s="307"/>
      <c r="S894" s="305"/>
      <c r="T894" s="281"/>
      <c r="U894" s="333"/>
      <c r="V894" s="333"/>
      <c r="W894" s="333"/>
      <c r="X894" s="334"/>
      <c r="Y894" s="334"/>
      <c r="Z894" s="219"/>
    </row>
    <row r="895" spans="1:26" ht="15" customHeight="1">
      <c r="A895" s="219"/>
      <c r="B895" s="219"/>
      <c r="C895" s="219"/>
      <c r="D895" s="219"/>
      <c r="E895" s="219"/>
      <c r="F895" s="219"/>
      <c r="G895" s="332"/>
      <c r="H895" s="305"/>
      <c r="I895" s="305"/>
      <c r="J895" s="307"/>
      <c r="K895" s="307"/>
      <c r="L895" s="307"/>
      <c r="M895" s="307"/>
      <c r="N895" s="305"/>
      <c r="O895" s="305"/>
      <c r="P895" s="305"/>
      <c r="Q895" s="305"/>
      <c r="R895" s="307"/>
      <c r="S895" s="305"/>
      <c r="T895" s="281"/>
      <c r="U895" s="333"/>
      <c r="V895" s="333"/>
      <c r="W895" s="333"/>
      <c r="X895" s="334"/>
      <c r="Y895" s="334"/>
      <c r="Z895" s="219"/>
    </row>
    <row r="896" spans="1:26" ht="15" customHeight="1">
      <c r="A896" s="219"/>
      <c r="B896" s="219"/>
      <c r="C896" s="219"/>
      <c r="D896" s="219"/>
      <c r="E896" s="219"/>
      <c r="F896" s="219"/>
      <c r="G896" s="332"/>
      <c r="H896" s="305"/>
      <c r="I896" s="305"/>
      <c r="J896" s="307"/>
      <c r="K896" s="307"/>
      <c r="L896" s="307"/>
      <c r="M896" s="307"/>
      <c r="N896" s="305"/>
      <c r="O896" s="305"/>
      <c r="P896" s="305"/>
      <c r="Q896" s="305"/>
      <c r="R896" s="307"/>
      <c r="S896" s="305"/>
      <c r="T896" s="281"/>
      <c r="U896" s="333"/>
      <c r="V896" s="333"/>
      <c r="W896" s="333"/>
      <c r="X896" s="334"/>
      <c r="Y896" s="334"/>
      <c r="Z896" s="219"/>
    </row>
    <row r="897" spans="1:26" ht="15" customHeight="1">
      <c r="A897" s="219"/>
      <c r="B897" s="219"/>
      <c r="C897" s="219"/>
      <c r="D897" s="219"/>
      <c r="E897" s="219"/>
      <c r="F897" s="219"/>
      <c r="G897" s="332"/>
      <c r="H897" s="305"/>
      <c r="I897" s="305"/>
      <c r="J897" s="307"/>
      <c r="K897" s="307"/>
      <c r="L897" s="307"/>
      <c r="M897" s="307"/>
      <c r="N897" s="305"/>
      <c r="O897" s="305"/>
      <c r="P897" s="305"/>
      <c r="Q897" s="305"/>
      <c r="R897" s="307"/>
      <c r="S897" s="305"/>
      <c r="T897" s="281"/>
      <c r="U897" s="333"/>
      <c r="V897" s="333"/>
      <c r="W897" s="333"/>
      <c r="X897" s="334"/>
      <c r="Y897" s="334"/>
      <c r="Z897" s="219"/>
    </row>
    <row r="898" spans="1:26" ht="15" customHeight="1">
      <c r="A898" s="219"/>
      <c r="B898" s="219"/>
      <c r="C898" s="219"/>
      <c r="D898" s="219"/>
      <c r="E898" s="219"/>
      <c r="F898" s="219"/>
      <c r="G898" s="332"/>
      <c r="H898" s="305"/>
      <c r="I898" s="305"/>
      <c r="J898" s="307"/>
      <c r="K898" s="307"/>
      <c r="L898" s="307"/>
      <c r="M898" s="307"/>
      <c r="N898" s="305"/>
      <c r="O898" s="305"/>
      <c r="P898" s="305"/>
      <c r="Q898" s="305"/>
      <c r="R898" s="307"/>
      <c r="S898" s="305"/>
      <c r="T898" s="281"/>
      <c r="U898" s="333"/>
      <c r="V898" s="333"/>
      <c r="W898" s="333"/>
      <c r="X898" s="334"/>
      <c r="Y898" s="334"/>
      <c r="Z898" s="219"/>
    </row>
    <row r="899" spans="1:26" ht="15" customHeight="1">
      <c r="A899" s="219"/>
      <c r="B899" s="219"/>
      <c r="C899" s="219"/>
      <c r="D899" s="219"/>
      <c r="E899" s="219"/>
      <c r="F899" s="219"/>
      <c r="G899" s="332"/>
      <c r="H899" s="305"/>
      <c r="I899" s="305"/>
      <c r="J899" s="307"/>
      <c r="K899" s="307"/>
      <c r="L899" s="307"/>
      <c r="M899" s="307"/>
      <c r="N899" s="305"/>
      <c r="O899" s="305"/>
      <c r="P899" s="305"/>
      <c r="Q899" s="305"/>
      <c r="R899" s="307"/>
      <c r="S899" s="305"/>
      <c r="T899" s="281"/>
      <c r="U899" s="333"/>
      <c r="V899" s="333"/>
      <c r="W899" s="333"/>
      <c r="X899" s="334"/>
      <c r="Y899" s="334"/>
      <c r="Z899" s="219"/>
    </row>
    <row r="900" spans="1:26" ht="15" customHeight="1">
      <c r="A900" s="219"/>
      <c r="B900" s="219"/>
      <c r="C900" s="219"/>
      <c r="D900" s="219"/>
      <c r="E900" s="219"/>
      <c r="F900" s="219"/>
      <c r="G900" s="332"/>
      <c r="H900" s="305"/>
      <c r="I900" s="305"/>
      <c r="J900" s="307"/>
      <c r="K900" s="307"/>
      <c r="L900" s="307"/>
      <c r="M900" s="307"/>
      <c r="N900" s="305"/>
      <c r="O900" s="305"/>
      <c r="P900" s="305"/>
      <c r="Q900" s="305"/>
      <c r="R900" s="307"/>
      <c r="S900" s="305"/>
      <c r="T900" s="281"/>
      <c r="U900" s="333"/>
      <c r="V900" s="333"/>
      <c r="W900" s="333"/>
      <c r="X900" s="334"/>
      <c r="Y900" s="334"/>
      <c r="Z900" s="219"/>
    </row>
    <row r="901" spans="1:26" ht="15" customHeight="1">
      <c r="A901" s="219"/>
      <c r="B901" s="219"/>
      <c r="C901" s="219"/>
      <c r="D901" s="219"/>
      <c r="E901" s="219"/>
      <c r="F901" s="219"/>
      <c r="G901" s="332"/>
      <c r="H901" s="305"/>
      <c r="I901" s="305"/>
      <c r="J901" s="307"/>
      <c r="K901" s="307"/>
      <c r="L901" s="307"/>
      <c r="M901" s="307"/>
      <c r="N901" s="305"/>
      <c r="O901" s="305"/>
      <c r="P901" s="305"/>
      <c r="Q901" s="305"/>
      <c r="R901" s="307"/>
      <c r="S901" s="305"/>
      <c r="T901" s="281"/>
      <c r="U901" s="333"/>
      <c r="V901" s="333"/>
      <c r="W901" s="333"/>
      <c r="X901" s="334"/>
      <c r="Y901" s="334"/>
      <c r="Z901" s="219"/>
    </row>
    <row r="902" spans="1:26" ht="15" customHeight="1">
      <c r="A902" s="219"/>
      <c r="B902" s="219"/>
      <c r="C902" s="219"/>
      <c r="D902" s="219"/>
      <c r="E902" s="219"/>
      <c r="F902" s="219"/>
      <c r="G902" s="332"/>
      <c r="H902" s="305"/>
      <c r="I902" s="305"/>
      <c r="J902" s="307"/>
      <c r="K902" s="307"/>
      <c r="L902" s="307"/>
      <c r="M902" s="307"/>
      <c r="N902" s="305"/>
      <c r="O902" s="305"/>
      <c r="P902" s="305"/>
      <c r="Q902" s="305"/>
      <c r="R902" s="307"/>
      <c r="S902" s="305"/>
      <c r="T902" s="281"/>
      <c r="U902" s="333"/>
      <c r="V902" s="333"/>
      <c r="W902" s="333"/>
      <c r="X902" s="334"/>
      <c r="Y902" s="334"/>
      <c r="Z902" s="219"/>
    </row>
    <row r="903" spans="1:26" ht="15" customHeight="1">
      <c r="A903" s="219"/>
      <c r="B903" s="219"/>
      <c r="C903" s="219"/>
      <c r="D903" s="219"/>
      <c r="E903" s="219"/>
      <c r="F903" s="219"/>
      <c r="G903" s="332"/>
      <c r="H903" s="305"/>
      <c r="I903" s="305"/>
      <c r="J903" s="307"/>
      <c r="K903" s="307"/>
      <c r="L903" s="307"/>
      <c r="M903" s="307"/>
      <c r="N903" s="305"/>
      <c r="O903" s="305"/>
      <c r="P903" s="305"/>
      <c r="Q903" s="305"/>
      <c r="R903" s="307"/>
      <c r="S903" s="305"/>
      <c r="T903" s="281"/>
      <c r="U903" s="333"/>
      <c r="V903" s="333"/>
      <c r="W903" s="333"/>
      <c r="X903" s="334"/>
      <c r="Y903" s="334"/>
      <c r="Z903" s="219"/>
    </row>
    <row r="904" spans="1:26" ht="15" customHeight="1">
      <c r="A904" s="219"/>
      <c r="B904" s="219"/>
      <c r="C904" s="219"/>
      <c r="D904" s="219"/>
      <c r="E904" s="219"/>
      <c r="F904" s="219"/>
      <c r="G904" s="332"/>
      <c r="H904" s="305"/>
      <c r="I904" s="305"/>
      <c r="J904" s="307"/>
      <c r="K904" s="307"/>
      <c r="L904" s="307"/>
      <c r="M904" s="307"/>
      <c r="N904" s="305"/>
      <c r="O904" s="305"/>
      <c r="P904" s="305"/>
      <c r="Q904" s="305"/>
      <c r="R904" s="307"/>
      <c r="S904" s="305"/>
      <c r="T904" s="281"/>
      <c r="U904" s="333"/>
      <c r="V904" s="333"/>
      <c r="W904" s="333"/>
      <c r="X904" s="334"/>
      <c r="Y904" s="334"/>
      <c r="Z904" s="219"/>
    </row>
    <row r="905" spans="1:26" ht="15" customHeight="1">
      <c r="A905" s="219"/>
      <c r="B905" s="219"/>
      <c r="C905" s="219"/>
      <c r="D905" s="219"/>
      <c r="E905" s="219"/>
      <c r="F905" s="219"/>
      <c r="G905" s="332"/>
      <c r="H905" s="305"/>
      <c r="I905" s="305"/>
      <c r="J905" s="307"/>
      <c r="K905" s="307"/>
      <c r="L905" s="307"/>
      <c r="M905" s="307"/>
      <c r="N905" s="305"/>
      <c r="O905" s="305"/>
      <c r="P905" s="305"/>
      <c r="Q905" s="305"/>
      <c r="R905" s="307"/>
      <c r="S905" s="305"/>
      <c r="T905" s="281"/>
      <c r="U905" s="333"/>
      <c r="V905" s="333"/>
      <c r="W905" s="333"/>
      <c r="X905" s="334"/>
      <c r="Y905" s="334"/>
      <c r="Z905" s="219"/>
    </row>
    <row r="906" spans="1:26" ht="15" customHeight="1">
      <c r="A906" s="219"/>
      <c r="B906" s="219"/>
      <c r="C906" s="219"/>
      <c r="D906" s="219"/>
      <c r="E906" s="219"/>
      <c r="F906" s="219"/>
      <c r="G906" s="332"/>
      <c r="H906" s="305"/>
      <c r="I906" s="305"/>
      <c r="J906" s="307"/>
      <c r="K906" s="307"/>
      <c r="L906" s="307"/>
      <c r="M906" s="307"/>
      <c r="N906" s="305"/>
      <c r="O906" s="305"/>
      <c r="P906" s="305"/>
      <c r="Q906" s="305"/>
      <c r="R906" s="307"/>
      <c r="S906" s="305"/>
      <c r="T906" s="281"/>
      <c r="U906" s="333"/>
      <c r="V906" s="333"/>
      <c r="W906" s="333"/>
      <c r="X906" s="334"/>
      <c r="Y906" s="334"/>
      <c r="Z906" s="219"/>
    </row>
    <row r="907" spans="1:26" ht="15" customHeight="1">
      <c r="A907" s="219"/>
      <c r="B907" s="219"/>
      <c r="C907" s="219"/>
      <c r="D907" s="219"/>
      <c r="E907" s="219"/>
      <c r="F907" s="219"/>
      <c r="G907" s="332"/>
      <c r="H907" s="305"/>
      <c r="I907" s="305"/>
      <c r="J907" s="307"/>
      <c r="K907" s="307"/>
      <c r="L907" s="307"/>
      <c r="M907" s="307"/>
      <c r="N907" s="305"/>
      <c r="O907" s="305"/>
      <c r="P907" s="305"/>
      <c r="Q907" s="305"/>
      <c r="R907" s="307"/>
      <c r="S907" s="305"/>
      <c r="T907" s="281"/>
      <c r="U907" s="333"/>
      <c r="V907" s="333"/>
      <c r="W907" s="333"/>
      <c r="X907" s="334"/>
      <c r="Y907" s="334"/>
      <c r="Z907" s="219"/>
    </row>
    <row r="908" spans="1:26" ht="15" customHeight="1">
      <c r="A908" s="219"/>
      <c r="B908" s="219"/>
      <c r="C908" s="219"/>
      <c r="D908" s="219"/>
      <c r="E908" s="219"/>
      <c r="F908" s="219"/>
      <c r="G908" s="332"/>
      <c r="H908" s="305"/>
      <c r="I908" s="305"/>
      <c r="J908" s="307"/>
      <c r="K908" s="307"/>
      <c r="L908" s="307"/>
      <c r="M908" s="307"/>
      <c r="N908" s="305"/>
      <c r="O908" s="305"/>
      <c r="P908" s="305"/>
      <c r="Q908" s="305"/>
      <c r="R908" s="307"/>
      <c r="S908" s="305"/>
      <c r="T908" s="281"/>
      <c r="U908" s="333"/>
      <c r="V908" s="333"/>
      <c r="W908" s="333"/>
      <c r="X908" s="334"/>
      <c r="Y908" s="334"/>
      <c r="Z908" s="219"/>
    </row>
    <row r="909" spans="1:26" ht="15" customHeight="1">
      <c r="A909" s="219"/>
      <c r="B909" s="219"/>
      <c r="C909" s="219"/>
      <c r="D909" s="219"/>
      <c r="E909" s="219"/>
      <c r="F909" s="219"/>
      <c r="G909" s="332"/>
      <c r="H909" s="305"/>
      <c r="I909" s="305"/>
      <c r="J909" s="307"/>
      <c r="K909" s="307"/>
      <c r="L909" s="307"/>
      <c r="M909" s="307"/>
      <c r="N909" s="305"/>
      <c r="O909" s="305"/>
      <c r="P909" s="305"/>
      <c r="Q909" s="305"/>
      <c r="R909" s="307"/>
      <c r="S909" s="305"/>
      <c r="T909" s="281"/>
      <c r="U909" s="333"/>
      <c r="V909" s="333"/>
      <c r="W909" s="333"/>
      <c r="X909" s="334"/>
      <c r="Y909" s="334"/>
      <c r="Z909" s="219"/>
    </row>
    <row r="910" spans="1:26" ht="15" customHeight="1">
      <c r="A910" s="219"/>
      <c r="B910" s="219"/>
      <c r="C910" s="219"/>
      <c r="D910" s="219"/>
      <c r="E910" s="219"/>
      <c r="F910" s="219"/>
      <c r="G910" s="332"/>
      <c r="H910" s="305"/>
      <c r="I910" s="305"/>
      <c r="J910" s="307"/>
      <c r="K910" s="307"/>
      <c r="L910" s="307"/>
      <c r="M910" s="307"/>
      <c r="N910" s="305"/>
      <c r="O910" s="305"/>
      <c r="P910" s="305"/>
      <c r="Q910" s="305"/>
      <c r="R910" s="307"/>
      <c r="S910" s="305"/>
      <c r="T910" s="281"/>
      <c r="U910" s="333"/>
      <c r="V910" s="333"/>
      <c r="W910" s="333"/>
      <c r="X910" s="334"/>
      <c r="Y910" s="334"/>
      <c r="Z910" s="219"/>
    </row>
    <row r="911" spans="1:26" ht="15" customHeight="1">
      <c r="A911" s="219"/>
      <c r="B911" s="219"/>
      <c r="C911" s="219"/>
      <c r="D911" s="219"/>
      <c r="E911" s="219"/>
      <c r="F911" s="219"/>
      <c r="G911" s="332"/>
      <c r="H911" s="305"/>
      <c r="I911" s="305"/>
      <c r="J911" s="307"/>
      <c r="K911" s="307"/>
      <c r="L911" s="307"/>
      <c r="M911" s="307"/>
      <c r="N911" s="305"/>
      <c r="O911" s="305"/>
      <c r="P911" s="305"/>
      <c r="Q911" s="305"/>
      <c r="R911" s="307"/>
      <c r="S911" s="305"/>
      <c r="T911" s="281"/>
      <c r="U911" s="333"/>
      <c r="V911" s="333"/>
      <c r="W911" s="333"/>
      <c r="X911" s="334"/>
      <c r="Y911" s="334"/>
      <c r="Z911" s="219"/>
    </row>
    <row r="912" spans="1:26" ht="15" customHeight="1">
      <c r="A912" s="219"/>
      <c r="B912" s="219"/>
      <c r="C912" s="219"/>
      <c r="D912" s="219"/>
      <c r="E912" s="219"/>
      <c r="F912" s="219"/>
      <c r="G912" s="332"/>
      <c r="H912" s="305"/>
      <c r="I912" s="305"/>
      <c r="J912" s="307"/>
      <c r="K912" s="307"/>
      <c r="L912" s="307"/>
      <c r="M912" s="307"/>
      <c r="N912" s="305"/>
      <c r="O912" s="305"/>
      <c r="P912" s="305"/>
      <c r="Q912" s="305"/>
      <c r="R912" s="307"/>
      <c r="S912" s="305"/>
      <c r="T912" s="281"/>
      <c r="U912" s="333"/>
      <c r="V912" s="333"/>
      <c r="W912" s="333"/>
      <c r="X912" s="334"/>
      <c r="Y912" s="334"/>
      <c r="Z912" s="219"/>
    </row>
    <row r="913" spans="1:26" ht="15" customHeight="1">
      <c r="A913" s="219"/>
      <c r="B913" s="219"/>
      <c r="C913" s="219"/>
      <c r="D913" s="219"/>
      <c r="E913" s="219"/>
      <c r="F913" s="219"/>
      <c r="G913" s="332"/>
      <c r="H913" s="305"/>
      <c r="I913" s="305"/>
      <c r="J913" s="307"/>
      <c r="K913" s="307"/>
      <c r="L913" s="307"/>
      <c r="M913" s="307"/>
      <c r="N913" s="305"/>
      <c r="O913" s="305"/>
      <c r="P913" s="305"/>
      <c r="Q913" s="305"/>
      <c r="R913" s="307"/>
      <c r="S913" s="305"/>
      <c r="T913" s="281"/>
      <c r="U913" s="333"/>
      <c r="V913" s="333"/>
      <c r="W913" s="333"/>
      <c r="X913" s="334"/>
      <c r="Y913" s="334"/>
      <c r="Z913" s="219"/>
    </row>
    <row r="914" spans="1:26" ht="15" customHeight="1">
      <c r="A914" s="219"/>
      <c r="B914" s="219"/>
      <c r="C914" s="219"/>
      <c r="D914" s="219"/>
      <c r="E914" s="219"/>
      <c r="F914" s="219"/>
      <c r="G914" s="332"/>
      <c r="H914" s="305"/>
      <c r="I914" s="305"/>
      <c r="J914" s="307"/>
      <c r="K914" s="307"/>
      <c r="L914" s="307"/>
      <c r="M914" s="307"/>
      <c r="N914" s="305"/>
      <c r="O914" s="305"/>
      <c r="P914" s="305"/>
      <c r="Q914" s="305"/>
      <c r="R914" s="307"/>
      <c r="S914" s="305"/>
      <c r="T914" s="281"/>
      <c r="U914" s="333"/>
      <c r="V914" s="333"/>
      <c r="W914" s="333"/>
      <c r="X914" s="334"/>
      <c r="Y914" s="334"/>
      <c r="Z914" s="219"/>
    </row>
    <row r="915" spans="1:26" ht="15" customHeight="1">
      <c r="A915" s="219"/>
      <c r="B915" s="219"/>
      <c r="C915" s="219"/>
      <c r="D915" s="219"/>
      <c r="E915" s="219"/>
      <c r="F915" s="219"/>
      <c r="G915" s="332"/>
      <c r="H915" s="305"/>
      <c r="I915" s="305"/>
      <c r="J915" s="307"/>
      <c r="K915" s="307"/>
      <c r="L915" s="307"/>
      <c r="M915" s="307"/>
      <c r="N915" s="305"/>
      <c r="O915" s="305"/>
      <c r="P915" s="305"/>
      <c r="Q915" s="305"/>
      <c r="R915" s="307"/>
      <c r="S915" s="305"/>
      <c r="T915" s="281"/>
      <c r="U915" s="333"/>
      <c r="V915" s="333"/>
      <c r="W915" s="333"/>
      <c r="X915" s="334"/>
      <c r="Y915" s="334"/>
      <c r="Z915" s="219"/>
    </row>
    <row r="916" spans="1:26" ht="15" customHeight="1">
      <c r="A916" s="219"/>
      <c r="B916" s="219"/>
      <c r="C916" s="219"/>
      <c r="D916" s="219"/>
      <c r="E916" s="219"/>
      <c r="F916" s="219"/>
      <c r="G916" s="332"/>
      <c r="H916" s="305"/>
      <c r="I916" s="305"/>
      <c r="J916" s="307"/>
      <c r="K916" s="307"/>
      <c r="L916" s="307"/>
      <c r="M916" s="307"/>
      <c r="N916" s="305"/>
      <c r="O916" s="305"/>
      <c r="P916" s="305"/>
      <c r="Q916" s="305"/>
      <c r="R916" s="307"/>
      <c r="S916" s="305"/>
      <c r="T916" s="281"/>
      <c r="U916" s="333"/>
      <c r="V916" s="333"/>
      <c r="W916" s="333"/>
      <c r="X916" s="334"/>
      <c r="Y916" s="334"/>
      <c r="Z916" s="219"/>
    </row>
    <row r="917" spans="1:26" ht="15" customHeight="1">
      <c r="A917" s="219"/>
      <c r="B917" s="219"/>
      <c r="C917" s="219"/>
      <c r="D917" s="219"/>
      <c r="E917" s="219"/>
      <c r="F917" s="219"/>
      <c r="G917" s="332"/>
      <c r="H917" s="305"/>
      <c r="I917" s="305"/>
      <c r="J917" s="307"/>
      <c r="K917" s="307"/>
      <c r="L917" s="307"/>
      <c r="M917" s="307"/>
      <c r="N917" s="305"/>
      <c r="O917" s="305"/>
      <c r="P917" s="305"/>
      <c r="Q917" s="305"/>
      <c r="R917" s="307"/>
      <c r="S917" s="305"/>
      <c r="T917" s="281"/>
      <c r="U917" s="333"/>
      <c r="V917" s="333"/>
      <c r="W917" s="333"/>
      <c r="X917" s="334"/>
      <c r="Y917" s="334"/>
      <c r="Z917" s="219"/>
    </row>
    <row r="918" spans="1:26" ht="15" customHeight="1">
      <c r="A918" s="219"/>
      <c r="B918" s="219"/>
      <c r="C918" s="219"/>
      <c r="D918" s="219"/>
      <c r="E918" s="219"/>
      <c r="F918" s="219"/>
      <c r="G918" s="332"/>
      <c r="H918" s="305"/>
      <c r="I918" s="305"/>
      <c r="J918" s="307"/>
      <c r="K918" s="307"/>
      <c r="L918" s="307"/>
      <c r="M918" s="307"/>
      <c r="N918" s="305"/>
      <c r="O918" s="305"/>
      <c r="P918" s="305"/>
      <c r="Q918" s="305"/>
      <c r="R918" s="307"/>
      <c r="S918" s="305"/>
      <c r="T918" s="281"/>
      <c r="U918" s="333"/>
      <c r="V918" s="333"/>
      <c r="W918" s="333"/>
      <c r="X918" s="334"/>
      <c r="Y918" s="334"/>
      <c r="Z918" s="219"/>
    </row>
    <row r="919" spans="1:26" ht="15" customHeight="1">
      <c r="A919" s="219"/>
      <c r="B919" s="219"/>
      <c r="C919" s="219"/>
      <c r="D919" s="219"/>
      <c r="E919" s="219"/>
      <c r="F919" s="219"/>
      <c r="G919" s="332"/>
      <c r="H919" s="305"/>
      <c r="I919" s="305"/>
      <c r="J919" s="307"/>
      <c r="K919" s="307"/>
      <c r="L919" s="307"/>
      <c r="M919" s="307"/>
      <c r="N919" s="305"/>
      <c r="O919" s="305"/>
      <c r="P919" s="305"/>
      <c r="Q919" s="305"/>
      <c r="R919" s="307"/>
      <c r="S919" s="305"/>
      <c r="T919" s="281"/>
      <c r="U919" s="333"/>
      <c r="V919" s="333"/>
      <c r="W919" s="333"/>
      <c r="X919" s="334"/>
      <c r="Y919" s="334"/>
      <c r="Z919" s="219"/>
    </row>
    <row r="920" spans="1:26" ht="15" customHeight="1">
      <c r="A920" s="219"/>
      <c r="B920" s="219"/>
      <c r="C920" s="219"/>
      <c r="D920" s="219"/>
      <c r="E920" s="219"/>
      <c r="F920" s="219"/>
      <c r="G920" s="332"/>
      <c r="H920" s="305"/>
      <c r="I920" s="305"/>
      <c r="J920" s="307"/>
      <c r="K920" s="307"/>
      <c r="L920" s="307"/>
      <c r="M920" s="307"/>
      <c r="N920" s="305"/>
      <c r="O920" s="305"/>
      <c r="P920" s="305"/>
      <c r="Q920" s="305"/>
      <c r="R920" s="307"/>
      <c r="S920" s="305"/>
      <c r="T920" s="281"/>
      <c r="U920" s="333"/>
      <c r="V920" s="333"/>
      <c r="W920" s="333"/>
      <c r="X920" s="334"/>
      <c r="Y920" s="334"/>
      <c r="Z920" s="219"/>
    </row>
    <row r="921" spans="1:26" ht="15" customHeight="1">
      <c r="A921" s="219"/>
      <c r="B921" s="219"/>
      <c r="C921" s="219"/>
      <c r="D921" s="219"/>
      <c r="E921" s="219"/>
      <c r="F921" s="219"/>
      <c r="G921" s="332"/>
      <c r="H921" s="305"/>
      <c r="I921" s="305"/>
      <c r="J921" s="307"/>
      <c r="K921" s="307"/>
      <c r="L921" s="307"/>
      <c r="M921" s="307"/>
      <c r="N921" s="305"/>
      <c r="O921" s="305"/>
      <c r="P921" s="305"/>
      <c r="Q921" s="305"/>
      <c r="R921" s="307"/>
      <c r="S921" s="305"/>
      <c r="T921" s="281"/>
      <c r="U921" s="333"/>
      <c r="V921" s="333"/>
      <c r="W921" s="333"/>
      <c r="X921" s="334"/>
      <c r="Y921" s="334"/>
      <c r="Z921" s="219"/>
    </row>
    <row r="922" spans="1:26" ht="15" customHeight="1">
      <c r="A922" s="219"/>
      <c r="B922" s="219"/>
      <c r="C922" s="219"/>
      <c r="D922" s="219"/>
      <c r="E922" s="219"/>
      <c r="F922" s="219"/>
      <c r="G922" s="332"/>
      <c r="H922" s="305"/>
      <c r="I922" s="305"/>
      <c r="J922" s="307"/>
      <c r="K922" s="307"/>
      <c r="L922" s="307"/>
      <c r="M922" s="307"/>
      <c r="N922" s="305"/>
      <c r="O922" s="305"/>
      <c r="P922" s="305"/>
      <c r="Q922" s="305"/>
      <c r="R922" s="307"/>
      <c r="S922" s="305"/>
      <c r="T922" s="281"/>
      <c r="U922" s="333"/>
      <c r="V922" s="333"/>
      <c r="W922" s="333"/>
      <c r="X922" s="334"/>
      <c r="Y922" s="334"/>
      <c r="Z922" s="219"/>
    </row>
    <row r="923" spans="1:26" ht="15" customHeight="1">
      <c r="A923" s="219"/>
      <c r="B923" s="219"/>
      <c r="C923" s="219"/>
      <c r="D923" s="219"/>
      <c r="E923" s="219"/>
      <c r="F923" s="219"/>
      <c r="G923" s="332"/>
      <c r="H923" s="305"/>
      <c r="I923" s="305"/>
      <c r="J923" s="307"/>
      <c r="K923" s="307"/>
      <c r="L923" s="307"/>
      <c r="M923" s="307"/>
      <c r="N923" s="305"/>
      <c r="O923" s="305"/>
      <c r="P923" s="305"/>
      <c r="Q923" s="305"/>
      <c r="R923" s="307"/>
      <c r="S923" s="305"/>
      <c r="T923" s="281"/>
      <c r="U923" s="333"/>
      <c r="V923" s="333"/>
      <c r="W923" s="333"/>
      <c r="X923" s="334"/>
      <c r="Y923" s="334"/>
      <c r="Z923" s="219"/>
    </row>
    <row r="924" spans="1:26" ht="15" customHeight="1">
      <c r="A924" s="219"/>
      <c r="B924" s="219"/>
      <c r="C924" s="219"/>
      <c r="D924" s="219"/>
      <c r="E924" s="219"/>
      <c r="F924" s="219"/>
      <c r="G924" s="332"/>
      <c r="H924" s="305"/>
      <c r="I924" s="305"/>
      <c r="J924" s="307"/>
      <c r="K924" s="307"/>
      <c r="L924" s="307"/>
      <c r="M924" s="307"/>
      <c r="N924" s="305"/>
      <c r="O924" s="305"/>
      <c r="P924" s="305"/>
      <c r="Q924" s="305"/>
      <c r="R924" s="307"/>
      <c r="S924" s="305"/>
      <c r="T924" s="281"/>
      <c r="U924" s="333"/>
      <c r="V924" s="333"/>
      <c r="W924" s="333"/>
      <c r="X924" s="334"/>
      <c r="Y924" s="334"/>
      <c r="Z924" s="219"/>
    </row>
    <row r="925" spans="1:26" ht="15" customHeight="1">
      <c r="A925" s="219"/>
      <c r="B925" s="219"/>
      <c r="C925" s="219"/>
      <c r="D925" s="219"/>
      <c r="E925" s="219"/>
      <c r="F925" s="219"/>
      <c r="G925" s="332"/>
      <c r="H925" s="305"/>
      <c r="I925" s="305"/>
      <c r="J925" s="307"/>
      <c r="K925" s="307"/>
      <c r="L925" s="307"/>
      <c r="M925" s="307"/>
      <c r="N925" s="305"/>
      <c r="O925" s="305"/>
      <c r="P925" s="305"/>
      <c r="Q925" s="305"/>
      <c r="R925" s="307"/>
      <c r="S925" s="305"/>
      <c r="T925" s="281"/>
      <c r="U925" s="333"/>
      <c r="V925" s="333"/>
      <c r="W925" s="333"/>
      <c r="X925" s="334"/>
      <c r="Y925" s="334"/>
      <c r="Z925" s="219"/>
    </row>
    <row r="926" spans="1:26" ht="15" customHeight="1">
      <c r="A926" s="219"/>
      <c r="B926" s="219"/>
      <c r="C926" s="219"/>
      <c r="D926" s="219"/>
      <c r="E926" s="219"/>
      <c r="F926" s="219"/>
      <c r="G926" s="332"/>
      <c r="H926" s="305"/>
      <c r="I926" s="305"/>
      <c r="J926" s="307"/>
      <c r="K926" s="307"/>
      <c r="L926" s="307"/>
      <c r="M926" s="307"/>
      <c r="N926" s="305"/>
      <c r="O926" s="305"/>
      <c r="P926" s="305"/>
      <c r="Q926" s="305"/>
      <c r="R926" s="307"/>
      <c r="S926" s="305"/>
      <c r="T926" s="281"/>
      <c r="U926" s="333"/>
      <c r="V926" s="333"/>
      <c r="W926" s="333"/>
      <c r="X926" s="334"/>
      <c r="Y926" s="334"/>
      <c r="Z926" s="219"/>
    </row>
    <row r="927" spans="1:26" ht="15" customHeight="1">
      <c r="A927" s="219"/>
      <c r="B927" s="219"/>
      <c r="C927" s="219"/>
      <c r="D927" s="219"/>
      <c r="E927" s="219"/>
      <c r="F927" s="219"/>
      <c r="G927" s="332"/>
      <c r="H927" s="305"/>
      <c r="I927" s="305"/>
      <c r="J927" s="307"/>
      <c r="K927" s="307"/>
      <c r="L927" s="307"/>
      <c r="M927" s="307"/>
      <c r="N927" s="305"/>
      <c r="O927" s="305"/>
      <c r="P927" s="305"/>
      <c r="Q927" s="305"/>
      <c r="R927" s="307"/>
      <c r="S927" s="305"/>
      <c r="T927" s="281"/>
      <c r="U927" s="333"/>
      <c r="V927" s="333"/>
      <c r="W927" s="333"/>
      <c r="X927" s="334"/>
      <c r="Y927" s="334"/>
      <c r="Z927" s="219"/>
    </row>
    <row r="928" spans="1:26" ht="15" customHeight="1">
      <c r="A928" s="219"/>
      <c r="B928" s="219"/>
      <c r="C928" s="219"/>
      <c r="D928" s="219"/>
      <c r="E928" s="219"/>
      <c r="F928" s="219"/>
      <c r="G928" s="332"/>
      <c r="H928" s="305"/>
      <c r="I928" s="305"/>
      <c r="J928" s="307"/>
      <c r="K928" s="307"/>
      <c r="L928" s="307"/>
      <c r="M928" s="307"/>
      <c r="N928" s="305"/>
      <c r="O928" s="305"/>
      <c r="P928" s="305"/>
      <c r="Q928" s="305"/>
      <c r="R928" s="307"/>
      <c r="S928" s="305"/>
      <c r="T928" s="281"/>
      <c r="U928" s="333"/>
      <c r="V928" s="333"/>
      <c r="W928" s="333"/>
      <c r="X928" s="334"/>
      <c r="Y928" s="334"/>
      <c r="Z928" s="219"/>
    </row>
    <row r="929" spans="1:32" ht="15" customHeight="1">
      <c r="A929" s="219"/>
      <c r="B929" s="219"/>
      <c r="C929" s="219"/>
      <c r="D929" s="219"/>
      <c r="E929" s="219"/>
      <c r="F929" s="219"/>
      <c r="G929" s="332"/>
      <c r="H929" s="305"/>
      <c r="I929" s="305"/>
      <c r="J929" s="307"/>
      <c r="K929" s="307"/>
      <c r="L929" s="307"/>
      <c r="M929" s="307"/>
      <c r="N929" s="305"/>
      <c r="O929" s="305"/>
      <c r="P929" s="305"/>
      <c r="Q929" s="305"/>
      <c r="R929" s="307"/>
      <c r="S929" s="305"/>
      <c r="T929" s="281"/>
      <c r="U929" s="333"/>
      <c r="V929" s="333"/>
      <c r="W929" s="333"/>
      <c r="X929" s="334"/>
      <c r="Y929" s="334"/>
      <c r="Z929" s="219"/>
    </row>
    <row r="930" spans="1:32" ht="15" customHeight="1">
      <c r="A930" s="219"/>
      <c r="B930" s="219"/>
      <c r="C930" s="219"/>
      <c r="D930" s="219"/>
      <c r="E930" s="219"/>
      <c r="F930" s="219"/>
      <c r="G930" s="332"/>
      <c r="H930" s="305"/>
      <c r="I930" s="305"/>
      <c r="J930" s="307"/>
      <c r="K930" s="307"/>
      <c r="L930" s="307"/>
      <c r="M930" s="307"/>
      <c r="N930" s="305"/>
      <c r="O930" s="305"/>
      <c r="P930" s="305"/>
      <c r="Q930" s="305"/>
      <c r="R930" s="307"/>
      <c r="S930" s="305"/>
      <c r="T930" s="281"/>
      <c r="U930" s="333"/>
      <c r="V930" s="333"/>
      <c r="W930" s="333"/>
      <c r="X930" s="334"/>
      <c r="Y930" s="334"/>
      <c r="Z930" s="219"/>
    </row>
    <row r="931" spans="1:32" ht="15" customHeight="1">
      <c r="A931" s="219"/>
      <c r="B931" s="219"/>
      <c r="C931" s="219"/>
      <c r="D931" s="219"/>
      <c r="E931" s="219"/>
      <c r="F931" s="219"/>
      <c r="G931" s="332"/>
      <c r="H931" s="305"/>
      <c r="I931" s="305"/>
      <c r="J931" s="307"/>
      <c r="K931" s="307"/>
      <c r="L931" s="307"/>
      <c r="M931" s="307"/>
      <c r="N931" s="305"/>
      <c r="O931" s="305"/>
      <c r="P931" s="305"/>
      <c r="Q931" s="305"/>
      <c r="R931" s="307"/>
      <c r="S931" s="305"/>
      <c r="T931" s="281"/>
      <c r="U931" s="333"/>
      <c r="V931" s="333"/>
      <c r="W931" s="333"/>
      <c r="X931" s="334"/>
      <c r="Y931" s="334"/>
      <c r="Z931" s="219"/>
    </row>
    <row r="932" spans="1:32" ht="15" customHeight="1">
      <c r="A932" s="219"/>
      <c r="B932" s="219"/>
      <c r="C932" s="219"/>
      <c r="D932" s="219"/>
      <c r="E932" s="219"/>
      <c r="F932" s="219"/>
      <c r="G932" s="332"/>
      <c r="H932" s="305"/>
      <c r="I932" s="305"/>
      <c r="J932" s="307"/>
      <c r="K932" s="307"/>
      <c r="L932" s="307"/>
      <c r="M932" s="307"/>
      <c r="N932" s="305"/>
      <c r="O932" s="305"/>
      <c r="P932" s="305"/>
      <c r="Q932" s="305"/>
      <c r="R932" s="307"/>
      <c r="S932" s="305"/>
      <c r="T932" s="281"/>
      <c r="U932" s="333"/>
      <c r="V932" s="333"/>
      <c r="W932" s="333"/>
      <c r="X932" s="334"/>
      <c r="Y932" s="334"/>
      <c r="Z932" s="219"/>
    </row>
    <row r="933" spans="1:32" ht="15" customHeight="1">
      <c r="A933" s="219"/>
      <c r="B933" s="219"/>
      <c r="C933" s="219"/>
      <c r="D933" s="219"/>
      <c r="E933" s="219"/>
      <c r="F933" s="219"/>
      <c r="G933" s="332"/>
      <c r="H933" s="305"/>
      <c r="I933" s="305"/>
      <c r="J933" s="307"/>
      <c r="K933" s="307"/>
      <c r="L933" s="307"/>
      <c r="M933" s="307"/>
      <c r="N933" s="305"/>
      <c r="O933" s="305"/>
      <c r="P933" s="305"/>
      <c r="Q933" s="305"/>
      <c r="R933" s="307"/>
      <c r="S933" s="305"/>
      <c r="T933" s="281"/>
      <c r="U933" s="333"/>
      <c r="V933" s="333"/>
      <c r="W933" s="333"/>
      <c r="X933" s="334"/>
      <c r="Y933" s="334"/>
      <c r="Z933" s="219"/>
    </row>
    <row r="934" spans="1:32" ht="15" customHeight="1">
      <c r="A934" s="219"/>
      <c r="B934" s="219"/>
      <c r="C934" s="219"/>
      <c r="D934" s="219"/>
      <c r="E934" s="219"/>
      <c r="F934" s="219"/>
      <c r="G934" s="332"/>
      <c r="H934" s="305"/>
      <c r="I934" s="305"/>
      <c r="J934" s="307"/>
      <c r="K934" s="307"/>
      <c r="L934" s="307"/>
      <c r="M934" s="307"/>
      <c r="N934" s="305"/>
      <c r="O934" s="305"/>
      <c r="P934" s="305"/>
      <c r="Q934" s="305"/>
      <c r="R934" s="307"/>
      <c r="S934" s="305"/>
      <c r="T934" s="281"/>
      <c r="U934" s="333"/>
      <c r="V934" s="333"/>
      <c r="W934" s="333"/>
      <c r="X934" s="334"/>
      <c r="Y934" s="334"/>
      <c r="Z934" s="219"/>
    </row>
    <row r="935" spans="1:32" ht="15" customHeight="1">
      <c r="A935" s="219"/>
      <c r="B935" s="219"/>
      <c r="C935" s="219"/>
      <c r="D935" s="219"/>
      <c r="E935" s="219"/>
      <c r="F935" s="219"/>
      <c r="G935" s="219"/>
      <c r="H935" s="305"/>
      <c r="I935" s="305"/>
      <c r="J935" s="307"/>
      <c r="K935" s="307"/>
      <c r="L935" s="307"/>
      <c r="M935" s="307"/>
      <c r="N935" s="305"/>
      <c r="O935" s="305"/>
      <c r="P935" s="305"/>
      <c r="Q935" s="305"/>
      <c r="R935" s="307"/>
      <c r="S935" s="305"/>
      <c r="T935" s="281"/>
      <c r="U935" s="248"/>
      <c r="V935" s="248"/>
      <c r="W935" s="285"/>
      <c r="X935" s="334"/>
      <c r="Y935" s="334"/>
      <c r="Z935" s="219"/>
      <c r="AF935" s="255"/>
    </row>
    <row r="936" spans="1:32" ht="15" customHeight="1">
      <c r="A936" s="219"/>
      <c r="B936" s="219"/>
      <c r="C936" s="219"/>
      <c r="D936" s="219"/>
      <c r="E936" s="219"/>
      <c r="F936" s="219"/>
      <c r="G936" s="219"/>
      <c r="H936" s="305"/>
      <c r="I936" s="305"/>
      <c r="J936" s="307"/>
      <c r="K936" s="307"/>
      <c r="L936" s="307"/>
      <c r="M936" s="307"/>
      <c r="N936" s="305"/>
      <c r="O936" s="305"/>
      <c r="P936" s="305"/>
      <c r="Q936" s="305"/>
      <c r="R936" s="307"/>
      <c r="S936" s="305"/>
      <c r="T936" s="281"/>
      <c r="U936" s="248"/>
      <c r="V936" s="248"/>
      <c r="W936" s="285"/>
      <c r="X936" s="334"/>
      <c r="Y936" s="334"/>
      <c r="Z936" s="219"/>
      <c r="AF936" s="255"/>
    </row>
    <row r="937" spans="1:32" ht="15" customHeight="1">
      <c r="A937" s="219"/>
      <c r="B937" s="219"/>
      <c r="C937" s="219"/>
      <c r="D937" s="219"/>
      <c r="E937" s="219"/>
      <c r="F937" s="219"/>
      <c r="G937" s="219"/>
      <c r="H937" s="305"/>
      <c r="I937" s="305"/>
      <c r="J937" s="307"/>
      <c r="K937" s="307"/>
      <c r="L937" s="307"/>
      <c r="M937" s="307"/>
      <c r="N937" s="305"/>
      <c r="O937" s="305"/>
      <c r="P937" s="305"/>
      <c r="Q937" s="305"/>
      <c r="R937" s="307"/>
      <c r="S937" s="305"/>
      <c r="T937" s="281"/>
      <c r="U937" s="248"/>
      <c r="V937" s="248"/>
      <c r="W937" s="285"/>
      <c r="X937" s="334"/>
      <c r="Y937" s="334"/>
      <c r="Z937" s="219"/>
      <c r="AF937" s="255"/>
    </row>
    <row r="938" spans="1:32" ht="15" customHeight="1">
      <c r="A938" s="219"/>
      <c r="B938" s="219"/>
      <c r="C938" s="219"/>
      <c r="D938" s="219"/>
      <c r="E938" s="219"/>
      <c r="F938" s="219"/>
      <c r="G938" s="219"/>
      <c r="H938" s="305"/>
      <c r="I938" s="305"/>
      <c r="J938" s="307"/>
      <c r="K938" s="307"/>
      <c r="L938" s="307"/>
      <c r="M938" s="307"/>
      <c r="N938" s="305"/>
      <c r="O938" s="305"/>
      <c r="P938" s="305"/>
      <c r="Q938" s="305"/>
      <c r="R938" s="307"/>
      <c r="S938" s="305"/>
      <c r="T938" s="281"/>
      <c r="U938" s="248"/>
      <c r="V938" s="248"/>
      <c r="W938" s="285"/>
      <c r="X938" s="334"/>
      <c r="Y938" s="334"/>
      <c r="Z938" s="219"/>
      <c r="AF938" s="255"/>
    </row>
    <row r="939" spans="1:32" ht="15" customHeight="1">
      <c r="A939" s="219"/>
      <c r="B939" s="219"/>
      <c r="C939" s="219"/>
      <c r="D939" s="219"/>
      <c r="E939" s="219"/>
      <c r="F939" s="219"/>
      <c r="G939" s="219"/>
      <c r="H939" s="305"/>
      <c r="I939" s="305"/>
      <c r="J939" s="307"/>
      <c r="K939" s="307"/>
      <c r="L939" s="307"/>
      <c r="M939" s="307"/>
      <c r="N939" s="305"/>
      <c r="O939" s="305"/>
      <c r="P939" s="305"/>
      <c r="Q939" s="305"/>
      <c r="R939" s="307"/>
      <c r="S939" s="305"/>
      <c r="T939" s="281"/>
      <c r="U939" s="248"/>
      <c r="V939" s="248"/>
      <c r="W939" s="285"/>
      <c r="X939" s="334"/>
      <c r="Y939" s="334"/>
      <c r="Z939" s="219"/>
      <c r="AF939" s="255"/>
    </row>
    <row r="940" spans="1:32" ht="15" customHeight="1">
      <c r="A940" s="219"/>
      <c r="B940" s="219"/>
      <c r="C940" s="219"/>
      <c r="D940" s="219"/>
      <c r="E940" s="219"/>
      <c r="F940" s="219"/>
      <c r="G940" s="219"/>
      <c r="H940" s="305"/>
      <c r="I940" s="305"/>
      <c r="J940" s="307"/>
      <c r="K940" s="307"/>
      <c r="L940" s="307"/>
      <c r="M940" s="307"/>
      <c r="N940" s="305"/>
      <c r="O940" s="305"/>
      <c r="P940" s="305"/>
      <c r="Q940" s="305"/>
      <c r="R940" s="307"/>
      <c r="S940" s="305"/>
      <c r="T940" s="281"/>
      <c r="U940" s="248"/>
      <c r="V940" s="248"/>
      <c r="W940" s="285"/>
      <c r="X940" s="334"/>
      <c r="Y940" s="334"/>
      <c r="Z940" s="219"/>
      <c r="AF940" s="255"/>
    </row>
    <row r="941" spans="1:32" ht="15" customHeight="1">
      <c r="A941" s="219"/>
      <c r="B941" s="219"/>
      <c r="C941" s="219"/>
      <c r="D941" s="219"/>
      <c r="E941" s="219"/>
      <c r="F941" s="219"/>
      <c r="G941" s="219"/>
      <c r="H941" s="305"/>
      <c r="I941" s="305"/>
      <c r="J941" s="307"/>
      <c r="K941" s="307"/>
      <c r="L941" s="307"/>
      <c r="M941" s="307"/>
      <c r="N941" s="305"/>
      <c r="O941" s="305"/>
      <c r="P941" s="305"/>
      <c r="Q941" s="305"/>
      <c r="R941" s="307"/>
      <c r="S941" s="305"/>
      <c r="T941" s="281"/>
      <c r="U941" s="248"/>
      <c r="V941" s="248"/>
      <c r="W941" s="285"/>
      <c r="X941" s="334"/>
      <c r="Y941" s="334"/>
      <c r="Z941" s="219"/>
      <c r="AF941" s="255"/>
    </row>
    <row r="942" spans="1:32" ht="15" customHeight="1">
      <c r="A942" s="219"/>
      <c r="B942" s="219"/>
      <c r="C942" s="219"/>
      <c r="D942" s="219"/>
      <c r="E942" s="219"/>
      <c r="F942" s="219"/>
      <c r="G942" s="219"/>
      <c r="H942" s="305"/>
      <c r="I942" s="305"/>
      <c r="J942" s="307"/>
      <c r="K942" s="307"/>
      <c r="L942" s="307"/>
      <c r="M942" s="307"/>
      <c r="N942" s="305"/>
      <c r="O942" s="305"/>
      <c r="P942" s="305"/>
      <c r="Q942" s="305"/>
      <c r="R942" s="307"/>
      <c r="S942" s="305"/>
      <c r="T942" s="281"/>
      <c r="U942" s="248"/>
      <c r="V942" s="248"/>
      <c r="W942" s="285"/>
      <c r="X942" s="334"/>
      <c r="Y942" s="334"/>
      <c r="Z942" s="219"/>
      <c r="AF942" s="255"/>
    </row>
    <row r="943" spans="1:32" ht="15" customHeight="1">
      <c r="A943" s="219"/>
      <c r="B943" s="219"/>
      <c r="C943" s="219"/>
      <c r="D943" s="219"/>
      <c r="E943" s="219"/>
      <c r="F943" s="219"/>
      <c r="G943" s="219"/>
      <c r="H943" s="305"/>
      <c r="I943" s="305"/>
      <c r="J943" s="307"/>
      <c r="K943" s="307"/>
      <c r="L943" s="307"/>
      <c r="M943" s="307"/>
      <c r="N943" s="305"/>
      <c r="O943" s="305"/>
      <c r="P943" s="305"/>
      <c r="Q943" s="305"/>
      <c r="R943" s="307"/>
      <c r="S943" s="305"/>
      <c r="T943" s="281"/>
      <c r="U943" s="248"/>
      <c r="V943" s="248"/>
      <c r="W943" s="285"/>
      <c r="X943" s="334"/>
      <c r="Y943" s="334"/>
      <c r="Z943" s="219"/>
      <c r="AF943" s="255"/>
    </row>
    <row r="944" spans="1:32" ht="15" customHeight="1">
      <c r="A944" s="219"/>
      <c r="B944" s="219"/>
      <c r="C944" s="219"/>
      <c r="D944" s="219"/>
      <c r="E944" s="219"/>
      <c r="F944" s="219"/>
      <c r="G944" s="219"/>
      <c r="H944" s="305"/>
      <c r="I944" s="305"/>
      <c r="J944" s="307"/>
      <c r="K944" s="307"/>
      <c r="L944" s="307"/>
      <c r="M944" s="307"/>
      <c r="N944" s="305"/>
      <c r="O944" s="305"/>
      <c r="P944" s="305"/>
      <c r="Q944" s="305"/>
      <c r="R944" s="307"/>
      <c r="S944" s="305"/>
      <c r="T944" s="281"/>
      <c r="U944" s="248"/>
      <c r="V944" s="248"/>
      <c r="W944" s="285"/>
      <c r="X944" s="334"/>
      <c r="Y944" s="334"/>
      <c r="Z944" s="219"/>
      <c r="AF944" s="255"/>
    </row>
    <row r="945" spans="1:32" ht="15" customHeight="1">
      <c r="A945" s="219"/>
      <c r="B945" s="219"/>
      <c r="C945" s="219"/>
      <c r="D945" s="219"/>
      <c r="E945" s="219"/>
      <c r="F945" s="219"/>
      <c r="G945" s="219"/>
      <c r="H945" s="305"/>
      <c r="I945" s="305"/>
      <c r="J945" s="307"/>
      <c r="K945" s="307"/>
      <c r="L945" s="307"/>
      <c r="M945" s="307"/>
      <c r="N945" s="305"/>
      <c r="O945" s="305"/>
      <c r="P945" s="305"/>
      <c r="Q945" s="305"/>
      <c r="R945" s="307"/>
      <c r="S945" s="305"/>
      <c r="T945" s="281"/>
      <c r="U945" s="248"/>
      <c r="V945" s="248"/>
      <c r="W945" s="285"/>
      <c r="X945" s="334"/>
      <c r="Y945" s="334"/>
      <c r="Z945" s="219"/>
      <c r="AF945" s="255"/>
    </row>
    <row r="946" spans="1:32" ht="15" customHeight="1">
      <c r="A946" s="219"/>
      <c r="B946" s="219"/>
      <c r="C946" s="219"/>
      <c r="D946" s="219"/>
      <c r="E946" s="219"/>
      <c r="F946" s="219"/>
      <c r="G946" s="219"/>
      <c r="H946" s="305"/>
      <c r="I946" s="305"/>
      <c r="J946" s="307"/>
      <c r="K946" s="307"/>
      <c r="L946" s="307"/>
      <c r="M946" s="307"/>
      <c r="N946" s="305"/>
      <c r="O946" s="305"/>
      <c r="P946" s="305"/>
      <c r="Q946" s="305"/>
      <c r="R946" s="307"/>
      <c r="S946" s="305"/>
      <c r="T946" s="281"/>
      <c r="U946" s="248"/>
      <c r="V946" s="248"/>
      <c r="W946" s="285"/>
      <c r="X946" s="334"/>
      <c r="Y946" s="334"/>
      <c r="Z946" s="219"/>
      <c r="AF946" s="255"/>
    </row>
    <row r="947" spans="1:32" ht="15" customHeight="1">
      <c r="A947" s="219"/>
      <c r="B947" s="219"/>
      <c r="C947" s="219"/>
      <c r="D947" s="219"/>
      <c r="E947" s="219"/>
      <c r="F947" s="219"/>
      <c r="G947" s="219"/>
      <c r="H947" s="305"/>
      <c r="I947" s="305"/>
      <c r="J947" s="307"/>
      <c r="K947" s="307"/>
      <c r="L947" s="307"/>
      <c r="M947" s="307"/>
      <c r="N947" s="305"/>
      <c r="O947" s="305"/>
      <c r="P947" s="305"/>
      <c r="Q947" s="305"/>
      <c r="R947" s="307"/>
      <c r="S947" s="305"/>
      <c r="T947" s="281"/>
      <c r="U947" s="248"/>
      <c r="V947" s="248"/>
      <c r="W947" s="285"/>
      <c r="X947" s="334"/>
      <c r="Y947" s="334"/>
      <c r="Z947" s="219"/>
      <c r="AF947" s="255"/>
    </row>
    <row r="948" spans="1:32" ht="15" customHeight="1">
      <c r="A948" s="219"/>
      <c r="B948" s="219"/>
      <c r="C948" s="219"/>
      <c r="D948" s="219"/>
      <c r="E948" s="219"/>
      <c r="F948" s="219"/>
      <c r="G948" s="219"/>
      <c r="H948" s="305"/>
      <c r="I948" s="305"/>
      <c r="J948" s="307"/>
      <c r="K948" s="307"/>
      <c r="L948" s="307"/>
      <c r="M948" s="307"/>
      <c r="N948" s="305"/>
      <c r="O948" s="305"/>
      <c r="P948" s="305"/>
      <c r="Q948" s="305"/>
      <c r="R948" s="307"/>
      <c r="S948" s="305"/>
      <c r="T948" s="281"/>
      <c r="U948" s="248"/>
      <c r="V948" s="248"/>
      <c r="W948" s="285"/>
      <c r="X948" s="334"/>
      <c r="Y948" s="334"/>
      <c r="Z948" s="219"/>
      <c r="AF948" s="255"/>
    </row>
    <row r="949" spans="1:32" ht="15" customHeight="1">
      <c r="A949" s="219"/>
      <c r="B949" s="219"/>
      <c r="C949" s="219"/>
      <c r="D949" s="219"/>
      <c r="E949" s="219"/>
      <c r="F949" s="219"/>
      <c r="G949" s="219"/>
      <c r="H949" s="305"/>
      <c r="I949" s="305"/>
      <c r="J949" s="307"/>
      <c r="K949" s="307"/>
      <c r="L949" s="307"/>
      <c r="M949" s="307"/>
      <c r="N949" s="305"/>
      <c r="O949" s="305"/>
      <c r="P949" s="305"/>
      <c r="Q949" s="305"/>
      <c r="R949" s="307"/>
      <c r="S949" s="305"/>
      <c r="T949" s="281"/>
      <c r="U949" s="248"/>
      <c r="V949" s="248"/>
      <c r="W949" s="285"/>
      <c r="X949" s="334"/>
      <c r="Y949" s="334"/>
      <c r="Z949" s="219"/>
      <c r="AF949" s="255"/>
    </row>
    <row r="950" spans="1:32" ht="15" customHeight="1">
      <c r="A950" s="219"/>
      <c r="B950" s="219"/>
      <c r="C950" s="219"/>
      <c r="D950" s="219"/>
      <c r="E950" s="219"/>
      <c r="F950" s="219"/>
      <c r="G950" s="219"/>
      <c r="H950" s="305"/>
      <c r="I950" s="305"/>
      <c r="J950" s="307"/>
      <c r="K950" s="307"/>
      <c r="L950" s="307"/>
      <c r="M950" s="307"/>
      <c r="N950" s="305"/>
      <c r="O950" s="305"/>
      <c r="P950" s="305"/>
      <c r="Q950" s="305"/>
      <c r="R950" s="307"/>
      <c r="S950" s="305"/>
      <c r="T950" s="281"/>
      <c r="U950" s="248"/>
      <c r="V950" s="248"/>
      <c r="W950" s="285"/>
      <c r="X950" s="334"/>
      <c r="Y950" s="334"/>
      <c r="Z950" s="219"/>
      <c r="AF950" s="255"/>
    </row>
    <row r="951" spans="1:32" ht="15" customHeight="1">
      <c r="A951" s="219"/>
      <c r="B951" s="219"/>
      <c r="C951" s="219"/>
      <c r="D951" s="219"/>
      <c r="E951" s="219"/>
      <c r="F951" s="219"/>
      <c r="G951" s="219"/>
      <c r="H951" s="305"/>
      <c r="I951" s="305"/>
      <c r="J951" s="307"/>
      <c r="K951" s="307"/>
      <c r="L951" s="307"/>
      <c r="M951" s="307"/>
      <c r="N951" s="305"/>
      <c r="O951" s="305"/>
      <c r="P951" s="305"/>
      <c r="Q951" s="305"/>
      <c r="R951" s="307"/>
      <c r="S951" s="305"/>
      <c r="T951" s="281"/>
      <c r="U951" s="248"/>
      <c r="V951" s="248"/>
      <c r="W951" s="285"/>
      <c r="X951" s="334"/>
      <c r="Y951" s="334"/>
      <c r="Z951" s="219"/>
      <c r="AF951" s="255"/>
    </row>
    <row r="952" spans="1:32" ht="15" customHeight="1">
      <c r="A952" s="219"/>
      <c r="B952" s="219"/>
      <c r="C952" s="219"/>
      <c r="D952" s="219"/>
      <c r="E952" s="219"/>
      <c r="F952" s="219"/>
      <c r="G952" s="219"/>
      <c r="H952" s="305"/>
      <c r="I952" s="305"/>
      <c r="J952" s="307"/>
      <c r="K952" s="307"/>
      <c r="L952" s="307"/>
      <c r="M952" s="307"/>
      <c r="N952" s="305"/>
      <c r="O952" s="305"/>
      <c r="P952" s="305"/>
      <c r="Q952" s="305"/>
      <c r="R952" s="307"/>
      <c r="S952" s="305"/>
      <c r="T952" s="281"/>
      <c r="U952" s="248"/>
      <c r="V952" s="248"/>
      <c r="W952" s="285"/>
      <c r="X952" s="334"/>
      <c r="Y952" s="334"/>
      <c r="Z952" s="219"/>
      <c r="AF952" s="255"/>
    </row>
    <row r="953" spans="1:32" ht="15" customHeight="1">
      <c r="A953" s="219"/>
      <c r="B953" s="219"/>
      <c r="C953" s="219"/>
      <c r="D953" s="219"/>
      <c r="E953" s="219"/>
      <c r="F953" s="219"/>
      <c r="G953" s="219"/>
      <c r="H953" s="305"/>
      <c r="I953" s="305"/>
      <c r="J953" s="307"/>
      <c r="K953" s="307"/>
      <c r="L953" s="307"/>
      <c r="M953" s="307"/>
      <c r="N953" s="305"/>
      <c r="O953" s="305"/>
      <c r="P953" s="305"/>
      <c r="Q953" s="305"/>
      <c r="R953" s="307"/>
      <c r="S953" s="305"/>
      <c r="T953" s="281"/>
      <c r="U953" s="248"/>
      <c r="V953" s="248"/>
      <c r="W953" s="285"/>
      <c r="X953" s="334"/>
      <c r="Y953" s="334"/>
      <c r="Z953" s="219"/>
      <c r="AF953" s="255"/>
    </row>
    <row r="954" spans="1:32" ht="15" customHeight="1">
      <c r="A954" s="219"/>
      <c r="B954" s="219"/>
      <c r="C954" s="219"/>
      <c r="D954" s="219"/>
      <c r="E954" s="219"/>
      <c r="F954" s="219"/>
      <c r="G954" s="219"/>
      <c r="H954" s="305"/>
      <c r="I954" s="305"/>
      <c r="J954" s="307"/>
      <c r="K954" s="307"/>
      <c r="L954" s="307"/>
      <c r="M954" s="307"/>
      <c r="N954" s="305"/>
      <c r="O954" s="305"/>
      <c r="P954" s="305"/>
      <c r="Q954" s="305"/>
      <c r="R954" s="307"/>
      <c r="S954" s="305"/>
      <c r="T954" s="281"/>
      <c r="U954" s="248"/>
      <c r="V954" s="248"/>
      <c r="W954" s="285"/>
      <c r="X954" s="334"/>
      <c r="Y954" s="334"/>
      <c r="Z954" s="219"/>
      <c r="AF954" s="255"/>
    </row>
    <row r="955" spans="1:32" ht="15" customHeight="1">
      <c r="A955" s="219"/>
      <c r="B955" s="219"/>
      <c r="C955" s="219"/>
      <c r="D955" s="219"/>
      <c r="E955" s="219"/>
      <c r="F955" s="219"/>
      <c r="G955" s="219"/>
      <c r="H955" s="305"/>
      <c r="I955" s="305"/>
      <c r="J955" s="307"/>
      <c r="K955" s="307"/>
      <c r="L955" s="307"/>
      <c r="M955" s="307"/>
      <c r="N955" s="305"/>
      <c r="O955" s="305"/>
      <c r="P955" s="305"/>
      <c r="Q955" s="305"/>
      <c r="R955" s="307"/>
      <c r="S955" s="305"/>
      <c r="T955" s="281"/>
      <c r="U955" s="248"/>
      <c r="V955" s="248"/>
      <c r="W955" s="285"/>
      <c r="X955" s="334"/>
      <c r="Y955" s="334"/>
      <c r="Z955" s="219"/>
      <c r="AF955" s="255"/>
    </row>
    <row r="956" spans="1:32" ht="15" customHeight="1">
      <c r="A956" s="219"/>
      <c r="B956" s="219"/>
      <c r="C956" s="219"/>
      <c r="D956" s="219"/>
      <c r="E956" s="219"/>
      <c r="F956" s="219"/>
      <c r="G956" s="219"/>
      <c r="H956" s="305"/>
      <c r="I956" s="305"/>
      <c r="J956" s="307"/>
      <c r="K956" s="307"/>
      <c r="L956" s="307"/>
      <c r="M956" s="307"/>
      <c r="N956" s="305"/>
      <c r="O956" s="305"/>
      <c r="P956" s="305"/>
      <c r="Q956" s="305"/>
      <c r="R956" s="307"/>
      <c r="S956" s="305"/>
      <c r="T956" s="281"/>
      <c r="U956" s="248"/>
      <c r="V956" s="248"/>
      <c r="W956" s="285"/>
      <c r="X956" s="334"/>
      <c r="Y956" s="334"/>
      <c r="Z956" s="219"/>
      <c r="AF956" s="255"/>
    </row>
    <row r="957" spans="1:32" ht="15" customHeight="1">
      <c r="A957" s="219"/>
      <c r="B957" s="219"/>
      <c r="C957" s="219"/>
      <c r="D957" s="219"/>
      <c r="E957" s="219"/>
      <c r="F957" s="219"/>
      <c r="G957" s="219"/>
      <c r="H957" s="305"/>
      <c r="I957" s="305"/>
      <c r="J957" s="307"/>
      <c r="K957" s="307"/>
      <c r="L957" s="307"/>
      <c r="M957" s="307"/>
      <c r="N957" s="305"/>
      <c r="O957" s="305"/>
      <c r="P957" s="305"/>
      <c r="Q957" s="305"/>
      <c r="R957" s="307"/>
      <c r="S957" s="305"/>
      <c r="T957" s="281"/>
      <c r="U957" s="248"/>
      <c r="V957" s="248"/>
      <c r="W957" s="285"/>
      <c r="X957" s="334"/>
      <c r="Y957" s="334"/>
      <c r="Z957" s="219"/>
      <c r="AF957" s="255"/>
    </row>
    <row r="958" spans="1:32" ht="15" customHeight="1">
      <c r="A958" s="219"/>
      <c r="B958" s="219"/>
      <c r="C958" s="219"/>
      <c r="D958" s="219"/>
      <c r="E958" s="219"/>
      <c r="F958" s="219"/>
      <c r="G958" s="219"/>
      <c r="H958" s="305"/>
      <c r="I958" s="305"/>
      <c r="J958" s="307"/>
      <c r="K958" s="307"/>
      <c r="L958" s="307"/>
      <c r="M958" s="307"/>
      <c r="N958" s="305"/>
      <c r="O958" s="305"/>
      <c r="P958" s="305"/>
      <c r="Q958" s="305"/>
      <c r="R958" s="307"/>
      <c r="S958" s="305"/>
      <c r="T958" s="281"/>
      <c r="U958" s="248"/>
      <c r="V958" s="248"/>
      <c r="W958" s="285"/>
      <c r="X958" s="334"/>
      <c r="Y958" s="334"/>
      <c r="Z958" s="219"/>
      <c r="AF958" s="255"/>
    </row>
    <row r="959" spans="1:32" ht="15" customHeight="1">
      <c r="A959" s="219"/>
      <c r="B959" s="219"/>
      <c r="C959" s="219"/>
      <c r="D959" s="219"/>
      <c r="E959" s="219"/>
      <c r="F959" s="219"/>
      <c r="G959" s="219"/>
      <c r="H959" s="305"/>
      <c r="I959" s="305"/>
      <c r="J959" s="307"/>
      <c r="K959" s="307"/>
      <c r="L959" s="307"/>
      <c r="M959" s="307"/>
      <c r="N959" s="305"/>
      <c r="O959" s="305"/>
      <c r="P959" s="305"/>
      <c r="Q959" s="305"/>
      <c r="R959" s="307"/>
      <c r="S959" s="305"/>
      <c r="T959" s="281"/>
      <c r="U959" s="248"/>
      <c r="V959" s="248"/>
      <c r="W959" s="285"/>
      <c r="X959" s="334"/>
      <c r="Y959" s="334"/>
      <c r="Z959" s="219"/>
      <c r="AF959" s="255"/>
    </row>
    <row r="960" spans="1:32" ht="15" customHeight="1">
      <c r="A960" s="219"/>
      <c r="B960" s="219"/>
      <c r="C960" s="219"/>
      <c r="D960" s="219"/>
      <c r="E960" s="219"/>
      <c r="F960" s="219"/>
      <c r="G960" s="219"/>
      <c r="H960" s="305"/>
      <c r="I960" s="305"/>
      <c r="J960" s="307"/>
      <c r="K960" s="307"/>
      <c r="L960" s="307"/>
      <c r="M960" s="307"/>
      <c r="N960" s="305"/>
      <c r="O960" s="305"/>
      <c r="P960" s="305"/>
      <c r="Q960" s="305"/>
      <c r="R960" s="307"/>
      <c r="S960" s="305"/>
      <c r="T960" s="281"/>
      <c r="U960" s="248"/>
      <c r="V960" s="248"/>
      <c r="W960" s="285"/>
      <c r="X960" s="334"/>
      <c r="Y960" s="334"/>
      <c r="Z960" s="219"/>
      <c r="AF960" s="255"/>
    </row>
    <row r="961" spans="1:32" ht="15" customHeight="1">
      <c r="A961" s="219"/>
      <c r="B961" s="219"/>
      <c r="C961" s="219"/>
      <c r="D961" s="219"/>
      <c r="E961" s="219"/>
      <c r="F961" s="219"/>
      <c r="G961" s="219"/>
      <c r="H961" s="305"/>
      <c r="I961" s="305"/>
      <c r="J961" s="307"/>
      <c r="K961" s="307"/>
      <c r="L961" s="307"/>
      <c r="M961" s="307"/>
      <c r="N961" s="305"/>
      <c r="O961" s="305"/>
      <c r="P961" s="305"/>
      <c r="Q961" s="305"/>
      <c r="R961" s="307"/>
      <c r="S961" s="305"/>
      <c r="T961" s="281"/>
      <c r="U961" s="248"/>
      <c r="V961" s="248"/>
      <c r="W961" s="285"/>
      <c r="X961" s="334"/>
      <c r="Y961" s="334"/>
      <c r="Z961" s="219"/>
      <c r="AF961" s="255"/>
    </row>
    <row r="962" spans="1:32" ht="15" customHeight="1">
      <c r="A962" s="219"/>
      <c r="B962" s="219"/>
      <c r="C962" s="219"/>
      <c r="D962" s="219"/>
      <c r="E962" s="219"/>
      <c r="F962" s="219"/>
      <c r="G962" s="219"/>
      <c r="H962" s="305"/>
      <c r="I962" s="305"/>
      <c r="J962" s="307"/>
      <c r="K962" s="307"/>
      <c r="L962" s="307"/>
      <c r="M962" s="307"/>
      <c r="N962" s="305"/>
      <c r="O962" s="305"/>
      <c r="P962" s="305"/>
      <c r="Q962" s="305"/>
      <c r="R962" s="307"/>
      <c r="S962" s="305"/>
      <c r="T962" s="281"/>
      <c r="U962" s="248"/>
      <c r="V962" s="248"/>
      <c r="W962" s="285"/>
      <c r="X962" s="334"/>
      <c r="Y962" s="334"/>
      <c r="Z962" s="219"/>
      <c r="AF962" s="255"/>
    </row>
    <row r="963" spans="1:32" ht="15" customHeight="1">
      <c r="A963" s="219"/>
      <c r="B963" s="219"/>
      <c r="C963" s="219"/>
      <c r="D963" s="219"/>
      <c r="E963" s="219"/>
      <c r="F963" s="219"/>
      <c r="G963" s="219"/>
      <c r="H963" s="305"/>
      <c r="I963" s="305"/>
      <c r="J963" s="307"/>
      <c r="K963" s="307"/>
      <c r="L963" s="307"/>
      <c r="M963" s="307"/>
      <c r="N963" s="305"/>
      <c r="O963" s="305"/>
      <c r="P963" s="305"/>
      <c r="Q963" s="305"/>
      <c r="R963" s="307"/>
      <c r="S963" s="305"/>
      <c r="T963" s="281"/>
      <c r="U963" s="248"/>
      <c r="V963" s="248"/>
      <c r="W963" s="285"/>
      <c r="X963" s="334"/>
      <c r="Y963" s="334"/>
      <c r="Z963" s="219"/>
      <c r="AF963" s="255"/>
    </row>
    <row r="964" spans="1:32" ht="15" customHeight="1">
      <c r="A964" s="219"/>
      <c r="B964" s="219"/>
      <c r="C964" s="219"/>
      <c r="D964" s="219"/>
      <c r="E964" s="219"/>
      <c r="F964" s="219"/>
      <c r="G964" s="219"/>
      <c r="H964" s="305"/>
      <c r="I964" s="305"/>
      <c r="J964" s="307"/>
      <c r="K964" s="307"/>
      <c r="L964" s="307"/>
      <c r="M964" s="307"/>
      <c r="N964" s="305"/>
      <c r="O964" s="305"/>
      <c r="P964" s="305"/>
      <c r="Q964" s="305"/>
      <c r="R964" s="307"/>
      <c r="S964" s="305"/>
      <c r="T964" s="281"/>
      <c r="U964" s="248"/>
      <c r="V964" s="248"/>
      <c r="W964" s="285"/>
      <c r="X964" s="334"/>
      <c r="Y964" s="334"/>
      <c r="Z964" s="219"/>
      <c r="AF964" s="255"/>
    </row>
    <row r="965" spans="1:32" ht="15" customHeight="1">
      <c r="A965" s="219"/>
      <c r="B965" s="219"/>
      <c r="C965" s="219"/>
      <c r="D965" s="219"/>
      <c r="E965" s="219"/>
      <c r="F965" s="219"/>
      <c r="G965" s="219"/>
      <c r="H965" s="305"/>
      <c r="I965" s="305"/>
      <c r="J965" s="307"/>
      <c r="K965" s="307"/>
      <c r="L965" s="307"/>
      <c r="M965" s="307"/>
      <c r="N965" s="305"/>
      <c r="O965" s="305"/>
      <c r="P965" s="305"/>
      <c r="Q965" s="305"/>
      <c r="R965" s="307"/>
      <c r="S965" s="305"/>
      <c r="T965" s="281"/>
      <c r="U965" s="248"/>
      <c r="V965" s="248"/>
      <c r="W965" s="285"/>
      <c r="X965" s="334"/>
      <c r="Y965" s="334"/>
      <c r="Z965" s="219"/>
      <c r="AF965" s="255"/>
    </row>
    <row r="966" spans="1:32" ht="15" customHeight="1">
      <c r="A966" s="219"/>
      <c r="B966" s="219"/>
      <c r="C966" s="219"/>
      <c r="D966" s="219"/>
      <c r="E966" s="219"/>
      <c r="F966" s="219"/>
      <c r="G966" s="219"/>
      <c r="H966" s="305"/>
      <c r="I966" s="305"/>
      <c r="J966" s="307"/>
      <c r="K966" s="307"/>
      <c r="L966" s="307"/>
      <c r="M966" s="307"/>
      <c r="N966" s="305"/>
      <c r="O966" s="305"/>
      <c r="P966" s="305"/>
      <c r="Q966" s="305"/>
      <c r="R966" s="307"/>
      <c r="S966" s="305"/>
      <c r="T966" s="281"/>
      <c r="U966" s="248"/>
      <c r="V966" s="248"/>
      <c r="W966" s="285"/>
      <c r="X966" s="334"/>
      <c r="Y966" s="334"/>
      <c r="Z966" s="219"/>
      <c r="AF966" s="255"/>
    </row>
    <row r="967" spans="1:32" ht="15" customHeight="1">
      <c r="A967" s="219"/>
      <c r="B967" s="219"/>
      <c r="C967" s="219"/>
      <c r="D967" s="219"/>
      <c r="E967" s="219"/>
      <c r="F967" s="219"/>
      <c r="G967" s="219"/>
      <c r="H967" s="305"/>
      <c r="I967" s="305"/>
      <c r="J967" s="307"/>
      <c r="K967" s="307"/>
      <c r="L967" s="307"/>
      <c r="M967" s="307"/>
      <c r="N967" s="305"/>
      <c r="O967" s="305"/>
      <c r="P967" s="305"/>
      <c r="Q967" s="305"/>
      <c r="R967" s="307"/>
      <c r="S967" s="305"/>
      <c r="T967" s="281"/>
      <c r="U967" s="248"/>
      <c r="V967" s="248"/>
      <c r="W967" s="285"/>
      <c r="X967" s="334"/>
      <c r="Y967" s="334"/>
      <c r="Z967" s="219"/>
      <c r="AF967" s="255"/>
    </row>
    <row r="968" spans="1:32" ht="15" customHeight="1">
      <c r="A968" s="219"/>
      <c r="B968" s="219"/>
      <c r="C968" s="219"/>
      <c r="D968" s="219"/>
      <c r="E968" s="219"/>
      <c r="F968" s="219"/>
      <c r="G968" s="219"/>
      <c r="H968" s="305"/>
      <c r="I968" s="305"/>
      <c r="J968" s="307"/>
      <c r="K968" s="307"/>
      <c r="L968" s="307"/>
      <c r="M968" s="307"/>
      <c r="N968" s="305"/>
      <c r="O968" s="305"/>
      <c r="P968" s="305"/>
      <c r="Q968" s="305"/>
      <c r="R968" s="307"/>
      <c r="S968" s="305"/>
      <c r="T968" s="281"/>
      <c r="U968" s="248"/>
      <c r="V968" s="248"/>
      <c r="W968" s="285"/>
      <c r="X968" s="334"/>
      <c r="Y968" s="334"/>
      <c r="Z968" s="219"/>
      <c r="AF968" s="255"/>
    </row>
    <row r="969" spans="1:32" ht="15" customHeight="1">
      <c r="A969" s="219"/>
      <c r="B969" s="219"/>
      <c r="C969" s="219"/>
      <c r="D969" s="219"/>
      <c r="E969" s="219"/>
      <c r="F969" s="219"/>
      <c r="G969" s="219"/>
      <c r="H969" s="305"/>
      <c r="I969" s="305"/>
      <c r="J969" s="307"/>
      <c r="K969" s="307"/>
      <c r="L969" s="307"/>
      <c r="M969" s="307"/>
      <c r="N969" s="305"/>
      <c r="O969" s="305"/>
      <c r="P969" s="305"/>
      <c r="Q969" s="305"/>
      <c r="R969" s="307"/>
      <c r="S969" s="305"/>
      <c r="T969" s="281"/>
      <c r="U969" s="248"/>
      <c r="V969" s="248"/>
      <c r="W969" s="285"/>
      <c r="X969" s="334"/>
      <c r="Y969" s="334"/>
      <c r="Z969" s="219"/>
      <c r="AF969" s="255"/>
    </row>
    <row r="970" spans="1:32" ht="15" customHeight="1">
      <c r="A970" s="219"/>
      <c r="B970" s="219"/>
      <c r="C970" s="219"/>
      <c r="D970" s="219"/>
      <c r="E970" s="219"/>
      <c r="F970" s="219"/>
      <c r="G970" s="219"/>
      <c r="H970" s="305"/>
      <c r="I970" s="305"/>
      <c r="J970" s="307"/>
      <c r="K970" s="307"/>
      <c r="L970" s="307"/>
      <c r="M970" s="307"/>
      <c r="N970" s="305"/>
      <c r="O970" s="305"/>
      <c r="P970" s="305"/>
      <c r="Q970" s="305"/>
      <c r="R970" s="307"/>
      <c r="S970" s="305"/>
      <c r="T970" s="281"/>
      <c r="U970" s="248"/>
      <c r="V970" s="248"/>
      <c r="W970" s="285"/>
      <c r="X970" s="334"/>
      <c r="Y970" s="334"/>
      <c r="Z970" s="219"/>
      <c r="AF970" s="255"/>
    </row>
    <row r="971" spans="1:32" ht="15" customHeight="1">
      <c r="A971" s="219"/>
      <c r="B971" s="219"/>
      <c r="C971" s="219"/>
      <c r="D971" s="219"/>
      <c r="E971" s="219"/>
      <c r="F971" s="219"/>
      <c r="G971" s="219"/>
      <c r="H971" s="305"/>
      <c r="I971" s="305"/>
      <c r="J971" s="307"/>
      <c r="K971" s="307"/>
      <c r="L971" s="307"/>
      <c r="M971" s="307"/>
      <c r="N971" s="305"/>
      <c r="O971" s="305"/>
      <c r="P971" s="305"/>
      <c r="Q971" s="305"/>
      <c r="R971" s="307"/>
      <c r="S971" s="305"/>
      <c r="T971" s="281"/>
      <c r="U971" s="248"/>
      <c r="V971" s="248"/>
      <c r="W971" s="285"/>
      <c r="X971" s="334"/>
      <c r="Y971" s="334"/>
      <c r="Z971" s="219"/>
      <c r="AF971" s="255"/>
    </row>
    <row r="972" spans="1:32" ht="15" customHeight="1">
      <c r="A972" s="219"/>
      <c r="B972" s="219"/>
      <c r="C972" s="219"/>
      <c r="D972" s="219"/>
      <c r="E972" s="219"/>
      <c r="F972" s="219"/>
      <c r="G972" s="219"/>
      <c r="H972" s="305"/>
      <c r="I972" s="305"/>
      <c r="J972" s="307"/>
      <c r="K972" s="307"/>
      <c r="L972" s="307"/>
      <c r="M972" s="307"/>
      <c r="N972" s="305"/>
      <c r="O972" s="305"/>
      <c r="P972" s="305"/>
      <c r="Q972" s="305"/>
      <c r="R972" s="307"/>
      <c r="S972" s="305"/>
      <c r="T972" s="281"/>
      <c r="U972" s="248"/>
      <c r="V972" s="248"/>
      <c r="W972" s="285"/>
      <c r="X972" s="334"/>
      <c r="Y972" s="334"/>
      <c r="Z972" s="219"/>
      <c r="AF972" s="255"/>
    </row>
    <row r="973" spans="1:32" ht="15" customHeight="1">
      <c r="A973" s="219"/>
      <c r="B973" s="219"/>
      <c r="C973" s="219"/>
      <c r="D973" s="219"/>
      <c r="E973" s="219"/>
      <c r="F973" s="219"/>
      <c r="G973" s="219"/>
      <c r="H973" s="305"/>
      <c r="I973" s="305"/>
      <c r="J973" s="307"/>
      <c r="K973" s="307"/>
      <c r="L973" s="307"/>
      <c r="M973" s="307"/>
      <c r="N973" s="305"/>
      <c r="O973" s="305"/>
      <c r="P973" s="305"/>
      <c r="Q973" s="305"/>
      <c r="R973" s="307"/>
      <c r="S973" s="305"/>
      <c r="T973" s="281"/>
      <c r="U973" s="248"/>
      <c r="V973" s="248"/>
      <c r="W973" s="285"/>
      <c r="X973" s="334"/>
      <c r="Y973" s="334"/>
      <c r="Z973" s="219"/>
      <c r="AF973" s="255"/>
    </row>
    <row r="974" spans="1:32" ht="15" customHeight="1">
      <c r="A974" s="219"/>
      <c r="B974" s="219"/>
      <c r="C974" s="219"/>
      <c r="D974" s="219"/>
      <c r="E974" s="219"/>
      <c r="F974" s="219"/>
      <c r="G974" s="219"/>
      <c r="H974" s="305"/>
      <c r="I974" s="305"/>
      <c r="J974" s="307"/>
      <c r="K974" s="307"/>
      <c r="L974" s="307"/>
      <c r="M974" s="307"/>
      <c r="N974" s="305"/>
      <c r="O974" s="305"/>
      <c r="P974" s="305"/>
      <c r="Q974" s="305"/>
      <c r="R974" s="307"/>
      <c r="S974" s="305"/>
      <c r="T974" s="281"/>
      <c r="U974" s="248"/>
      <c r="V974" s="248"/>
      <c r="W974" s="285"/>
      <c r="X974" s="334"/>
      <c r="Y974" s="334"/>
      <c r="Z974" s="219"/>
      <c r="AF974" s="255"/>
    </row>
    <row r="975" spans="1:32" ht="15" customHeight="1">
      <c r="A975" s="219"/>
      <c r="B975" s="219"/>
      <c r="C975" s="219"/>
      <c r="D975" s="219"/>
      <c r="E975" s="219"/>
      <c r="F975" s="219"/>
      <c r="G975" s="219"/>
      <c r="H975" s="305"/>
      <c r="I975" s="305"/>
      <c r="J975" s="307"/>
      <c r="K975" s="307"/>
      <c r="L975" s="307"/>
      <c r="M975" s="307"/>
      <c r="N975" s="305"/>
      <c r="O975" s="305"/>
      <c r="P975" s="305"/>
      <c r="Q975" s="305"/>
      <c r="R975" s="307"/>
      <c r="S975" s="305"/>
      <c r="T975" s="281"/>
      <c r="U975" s="248"/>
      <c r="V975" s="248"/>
      <c r="W975" s="285"/>
      <c r="X975" s="334"/>
      <c r="Y975" s="334"/>
      <c r="Z975" s="219"/>
      <c r="AF975" s="255"/>
    </row>
    <row r="976" spans="1:32" ht="15" customHeight="1">
      <c r="A976" s="219"/>
      <c r="B976" s="219"/>
      <c r="C976" s="219"/>
      <c r="D976" s="219"/>
      <c r="E976" s="219"/>
      <c r="F976" s="219"/>
      <c r="G976" s="219"/>
      <c r="H976" s="305"/>
      <c r="I976" s="305"/>
      <c r="J976" s="307"/>
      <c r="K976" s="307"/>
      <c r="L976" s="307"/>
      <c r="M976" s="307"/>
      <c r="N976" s="305"/>
      <c r="O976" s="305"/>
      <c r="P976" s="305"/>
      <c r="Q976" s="305"/>
      <c r="R976" s="307"/>
      <c r="S976" s="305"/>
      <c r="T976" s="281"/>
      <c r="U976" s="248"/>
      <c r="V976" s="248"/>
      <c r="W976" s="285"/>
      <c r="X976" s="334"/>
      <c r="Y976" s="334"/>
      <c r="Z976" s="219"/>
      <c r="AF976" s="255"/>
    </row>
    <row r="977" spans="1:32" ht="15" customHeight="1">
      <c r="A977" s="219"/>
      <c r="B977" s="219"/>
      <c r="C977" s="219"/>
      <c r="D977" s="219"/>
      <c r="E977" s="219"/>
      <c r="F977" s="219"/>
      <c r="G977" s="219"/>
      <c r="H977" s="305"/>
      <c r="I977" s="305"/>
      <c r="J977" s="307"/>
      <c r="K977" s="307"/>
      <c r="L977" s="307"/>
      <c r="M977" s="307"/>
      <c r="N977" s="305"/>
      <c r="O977" s="305"/>
      <c r="P977" s="305"/>
      <c r="Q977" s="305"/>
      <c r="R977" s="307"/>
      <c r="S977" s="305"/>
      <c r="T977" s="281"/>
      <c r="U977" s="248"/>
      <c r="V977" s="248"/>
      <c r="W977" s="285"/>
      <c r="X977" s="334"/>
      <c r="Y977" s="334"/>
      <c r="Z977" s="219"/>
      <c r="AF977" s="255"/>
    </row>
    <row r="978" spans="1:32" ht="15" customHeight="1">
      <c r="A978" s="219"/>
      <c r="B978" s="219"/>
      <c r="C978" s="219"/>
      <c r="D978" s="219"/>
      <c r="E978" s="219"/>
      <c r="F978" s="219"/>
      <c r="G978" s="219"/>
      <c r="H978" s="305"/>
      <c r="I978" s="305"/>
      <c r="J978" s="307"/>
      <c r="K978" s="307"/>
      <c r="L978" s="307"/>
      <c r="M978" s="307"/>
      <c r="N978" s="305"/>
      <c r="O978" s="305"/>
      <c r="P978" s="305"/>
      <c r="Q978" s="305"/>
      <c r="R978" s="307"/>
      <c r="S978" s="305"/>
      <c r="T978" s="281"/>
      <c r="U978" s="248"/>
      <c r="V978" s="248"/>
      <c r="W978" s="285"/>
      <c r="X978" s="334"/>
      <c r="Y978" s="334"/>
      <c r="Z978" s="219"/>
      <c r="AF978" s="255"/>
    </row>
    <row r="979" spans="1:32" ht="15" customHeight="1">
      <c r="A979" s="219"/>
      <c r="B979" s="219"/>
      <c r="C979" s="219"/>
      <c r="D979" s="219"/>
      <c r="E979" s="219"/>
      <c r="F979" s="219"/>
      <c r="G979" s="219"/>
      <c r="H979" s="305"/>
      <c r="I979" s="305"/>
      <c r="J979" s="307"/>
      <c r="K979" s="307"/>
      <c r="L979" s="307"/>
      <c r="M979" s="307"/>
      <c r="N979" s="305"/>
      <c r="O979" s="305"/>
      <c r="P979" s="305"/>
      <c r="Q979" s="305"/>
      <c r="R979" s="307"/>
      <c r="S979" s="305"/>
      <c r="T979" s="281"/>
      <c r="U979" s="248"/>
      <c r="V979" s="248"/>
      <c r="W979" s="285"/>
      <c r="X979" s="334"/>
      <c r="Y979" s="334"/>
      <c r="Z979" s="219"/>
      <c r="AF979" s="255"/>
    </row>
    <row r="980" spans="1:32" ht="15" customHeight="1">
      <c r="A980" s="219"/>
      <c r="B980" s="219"/>
      <c r="C980" s="219"/>
      <c r="D980" s="219"/>
      <c r="E980" s="219"/>
      <c r="F980" s="219"/>
      <c r="G980" s="219"/>
      <c r="H980" s="305"/>
      <c r="I980" s="305"/>
      <c r="J980" s="307"/>
      <c r="K980" s="307"/>
      <c r="L980" s="307"/>
      <c r="M980" s="307"/>
      <c r="N980" s="305"/>
      <c r="O980" s="305"/>
      <c r="P980" s="305"/>
      <c r="Q980" s="305"/>
      <c r="R980" s="307"/>
      <c r="S980" s="305"/>
      <c r="T980" s="281"/>
      <c r="U980" s="248"/>
      <c r="V980" s="248"/>
      <c r="W980" s="285"/>
      <c r="X980" s="334"/>
      <c r="Y980" s="334"/>
      <c r="Z980" s="219"/>
      <c r="AF980" s="255"/>
    </row>
    <row r="981" spans="1:32" ht="15" customHeight="1">
      <c r="A981" s="219"/>
      <c r="B981" s="219"/>
      <c r="C981" s="219"/>
      <c r="D981" s="219"/>
      <c r="E981" s="219"/>
      <c r="F981" s="219"/>
      <c r="G981" s="219"/>
      <c r="H981" s="305"/>
      <c r="I981" s="305"/>
      <c r="J981" s="307"/>
      <c r="K981" s="307"/>
      <c r="L981" s="307"/>
      <c r="M981" s="307"/>
      <c r="N981" s="305"/>
      <c r="O981" s="305"/>
      <c r="P981" s="305"/>
      <c r="Q981" s="305"/>
      <c r="R981" s="307"/>
      <c r="S981" s="305"/>
      <c r="T981" s="281"/>
      <c r="U981" s="248"/>
      <c r="V981" s="248"/>
      <c r="W981" s="285"/>
      <c r="X981" s="334"/>
      <c r="Y981" s="334"/>
      <c r="Z981" s="219"/>
      <c r="AF981" s="255"/>
    </row>
    <row r="982" spans="1:32" ht="15" customHeight="1">
      <c r="A982" s="219"/>
      <c r="B982" s="219"/>
      <c r="C982" s="219"/>
      <c r="D982" s="219"/>
      <c r="E982" s="219"/>
      <c r="F982" s="219"/>
      <c r="G982" s="219"/>
      <c r="H982" s="305"/>
      <c r="I982" s="305"/>
      <c r="J982" s="307"/>
      <c r="K982" s="307"/>
      <c r="L982" s="307"/>
      <c r="M982" s="307"/>
      <c r="N982" s="305"/>
      <c r="O982" s="305"/>
      <c r="P982" s="305"/>
      <c r="Q982" s="305"/>
      <c r="R982" s="307"/>
      <c r="S982" s="305"/>
      <c r="T982" s="281"/>
      <c r="U982" s="248"/>
      <c r="V982" s="248"/>
      <c r="W982" s="285"/>
      <c r="X982" s="334"/>
      <c r="Y982" s="334"/>
      <c r="Z982" s="219"/>
      <c r="AF982" s="255"/>
    </row>
    <row r="983" spans="1:32" ht="15" customHeight="1">
      <c r="A983" s="219"/>
      <c r="B983" s="219"/>
      <c r="C983" s="219"/>
      <c r="D983" s="219"/>
      <c r="E983" s="219"/>
      <c r="F983" s="219"/>
      <c r="G983" s="219"/>
      <c r="H983" s="305"/>
      <c r="I983" s="305"/>
      <c r="J983" s="307"/>
      <c r="K983" s="307"/>
      <c r="L983" s="307"/>
      <c r="M983" s="307"/>
      <c r="N983" s="305"/>
      <c r="O983" s="305"/>
      <c r="P983" s="305"/>
      <c r="Q983" s="305"/>
      <c r="R983" s="307"/>
      <c r="S983" s="305"/>
      <c r="T983" s="281"/>
      <c r="U983" s="248"/>
      <c r="V983" s="248"/>
      <c r="W983" s="285"/>
      <c r="X983" s="334"/>
      <c r="Y983" s="334"/>
      <c r="Z983" s="219"/>
      <c r="AF983" s="255"/>
    </row>
    <row r="984" spans="1:32" ht="15" customHeight="1">
      <c r="A984" s="219"/>
      <c r="B984" s="219"/>
      <c r="C984" s="219"/>
      <c r="D984" s="219"/>
      <c r="E984" s="219"/>
      <c r="F984" s="219"/>
      <c r="G984" s="219"/>
      <c r="H984" s="305"/>
      <c r="I984" s="305"/>
      <c r="J984" s="307"/>
      <c r="K984" s="307"/>
      <c r="L984" s="307"/>
      <c r="M984" s="307"/>
      <c r="N984" s="305"/>
      <c r="O984" s="305"/>
      <c r="P984" s="305"/>
      <c r="Q984" s="305"/>
      <c r="R984" s="307"/>
      <c r="S984" s="305"/>
      <c r="T984" s="281"/>
      <c r="U984" s="248"/>
      <c r="V984" s="248"/>
      <c r="W984" s="285"/>
      <c r="X984" s="334"/>
      <c r="Y984" s="334"/>
      <c r="Z984" s="219"/>
      <c r="AF984" s="255"/>
    </row>
    <row r="985" spans="1:32" ht="15" customHeight="1">
      <c r="A985" s="219"/>
      <c r="B985" s="219"/>
      <c r="C985" s="219"/>
      <c r="D985" s="219"/>
      <c r="E985" s="219"/>
      <c r="F985" s="219"/>
      <c r="G985" s="219"/>
      <c r="H985" s="305"/>
      <c r="I985" s="305"/>
      <c r="J985" s="307"/>
      <c r="K985" s="307"/>
      <c r="L985" s="307"/>
      <c r="M985" s="307"/>
      <c r="N985" s="305"/>
      <c r="O985" s="305"/>
      <c r="P985" s="305"/>
      <c r="Q985" s="305"/>
      <c r="R985" s="307"/>
      <c r="S985" s="305"/>
      <c r="T985" s="281"/>
      <c r="U985" s="248"/>
      <c r="V985" s="248"/>
      <c r="W985" s="285"/>
      <c r="X985" s="334"/>
      <c r="Y985" s="334"/>
      <c r="Z985" s="219"/>
      <c r="AF985" s="255"/>
    </row>
    <row r="986" spans="1:32" ht="15" customHeight="1">
      <c r="A986" s="219"/>
      <c r="B986" s="219"/>
      <c r="C986" s="219"/>
      <c r="D986" s="219"/>
      <c r="E986" s="219"/>
      <c r="F986" s="219"/>
      <c r="G986" s="219"/>
      <c r="H986" s="305"/>
      <c r="I986" s="305"/>
      <c r="J986" s="307"/>
      <c r="K986" s="307"/>
      <c r="L986" s="307"/>
      <c r="M986" s="307"/>
      <c r="N986" s="305"/>
      <c r="O986" s="305"/>
      <c r="P986" s="305"/>
      <c r="Q986" s="305"/>
      <c r="R986" s="307"/>
      <c r="S986" s="305"/>
      <c r="T986" s="281"/>
      <c r="U986" s="248"/>
      <c r="V986" s="248"/>
      <c r="W986" s="285"/>
      <c r="X986" s="334"/>
      <c r="Y986" s="334"/>
      <c r="Z986" s="219"/>
      <c r="AF986" s="255"/>
    </row>
    <row r="987" spans="1:32" ht="15" customHeight="1">
      <c r="A987" s="219"/>
      <c r="B987" s="219"/>
      <c r="C987" s="219"/>
      <c r="D987" s="219"/>
      <c r="E987" s="219"/>
      <c r="F987" s="219"/>
      <c r="G987" s="219"/>
      <c r="H987" s="305"/>
      <c r="I987" s="305"/>
      <c r="J987" s="307"/>
      <c r="K987" s="307"/>
      <c r="L987" s="307"/>
      <c r="M987" s="307"/>
      <c r="N987" s="305"/>
      <c r="O987" s="305"/>
      <c r="P987" s="305"/>
      <c r="Q987" s="305"/>
      <c r="R987" s="307"/>
      <c r="S987" s="305"/>
      <c r="T987" s="281"/>
      <c r="U987" s="248"/>
      <c r="V987" s="248"/>
      <c r="W987" s="285"/>
      <c r="X987" s="334"/>
      <c r="Y987" s="334"/>
      <c r="Z987" s="219"/>
      <c r="AF987" s="255"/>
    </row>
    <row r="988" spans="1:32" ht="15" customHeight="1">
      <c r="A988" s="219"/>
      <c r="B988" s="219"/>
      <c r="C988" s="219"/>
      <c r="D988" s="219"/>
      <c r="E988" s="219"/>
      <c r="F988" s="219"/>
      <c r="G988" s="219"/>
      <c r="H988" s="305"/>
      <c r="I988" s="305"/>
      <c r="J988" s="307"/>
      <c r="K988" s="307"/>
      <c r="L988" s="307"/>
      <c r="M988" s="307"/>
      <c r="N988" s="305"/>
      <c r="O988" s="305"/>
      <c r="P988" s="305"/>
      <c r="Q988" s="305"/>
      <c r="R988" s="307"/>
      <c r="S988" s="305"/>
      <c r="T988" s="281"/>
      <c r="U988" s="248"/>
      <c r="V988" s="248"/>
      <c r="W988" s="285"/>
      <c r="X988" s="334"/>
      <c r="Y988" s="334"/>
      <c r="Z988" s="219"/>
      <c r="AF988" s="255"/>
    </row>
    <row r="989" spans="1:32" ht="15" customHeight="1">
      <c r="A989" s="219"/>
      <c r="B989" s="219"/>
      <c r="C989" s="219"/>
      <c r="D989" s="219"/>
      <c r="E989" s="219"/>
      <c r="F989" s="219"/>
      <c r="G989" s="219"/>
      <c r="H989" s="305"/>
      <c r="I989" s="305"/>
      <c r="J989" s="307"/>
      <c r="K989" s="307"/>
      <c r="L989" s="307"/>
      <c r="M989" s="307"/>
      <c r="N989" s="305"/>
      <c r="O989" s="305"/>
      <c r="P989" s="305"/>
      <c r="Q989" s="305"/>
      <c r="R989" s="307"/>
      <c r="S989" s="305"/>
      <c r="T989" s="281"/>
      <c r="U989" s="248"/>
      <c r="V989" s="248"/>
      <c r="W989" s="285"/>
      <c r="X989" s="334"/>
      <c r="Y989" s="334"/>
      <c r="Z989" s="219"/>
      <c r="AF989" s="255"/>
    </row>
    <row r="990" spans="1:32" ht="15" customHeight="1">
      <c r="A990" s="219"/>
      <c r="B990" s="219"/>
      <c r="C990" s="219"/>
      <c r="D990" s="219"/>
      <c r="E990" s="219"/>
      <c r="F990" s="219"/>
      <c r="G990" s="219"/>
      <c r="H990" s="305"/>
      <c r="I990" s="305"/>
      <c r="J990" s="307"/>
      <c r="K990" s="307"/>
      <c r="L990" s="307"/>
      <c r="M990" s="307"/>
      <c r="N990" s="305"/>
      <c r="O990" s="305"/>
      <c r="P990" s="305"/>
      <c r="Q990" s="305"/>
      <c r="R990" s="307"/>
      <c r="S990" s="305"/>
      <c r="T990" s="281"/>
      <c r="U990" s="248"/>
      <c r="V990" s="248"/>
      <c r="W990" s="285"/>
      <c r="X990" s="334"/>
      <c r="Y990" s="334"/>
      <c r="Z990" s="219"/>
      <c r="AF990" s="255"/>
    </row>
    <row r="991" spans="1:32" ht="15" customHeight="1">
      <c r="A991" s="219"/>
      <c r="B991" s="219"/>
      <c r="C991" s="219"/>
      <c r="D991" s="219"/>
      <c r="E991" s="219"/>
      <c r="F991" s="219"/>
      <c r="G991" s="219"/>
      <c r="H991" s="305"/>
      <c r="I991" s="305"/>
      <c r="J991" s="307"/>
      <c r="K991" s="307"/>
      <c r="L991" s="307"/>
      <c r="M991" s="307"/>
      <c r="N991" s="305"/>
      <c r="O991" s="305"/>
      <c r="P991" s="305"/>
      <c r="Q991" s="305"/>
      <c r="R991" s="307"/>
      <c r="S991" s="305"/>
      <c r="T991" s="281"/>
      <c r="U991" s="248"/>
      <c r="V991" s="248"/>
      <c r="W991" s="285"/>
      <c r="X991" s="334"/>
      <c r="Y991" s="334"/>
      <c r="Z991" s="219"/>
      <c r="AF991" s="255"/>
    </row>
    <row r="992" spans="1:32" ht="15" customHeight="1">
      <c r="A992" s="219"/>
      <c r="B992" s="219"/>
      <c r="C992" s="219"/>
      <c r="D992" s="219"/>
      <c r="E992" s="219"/>
      <c r="F992" s="219"/>
      <c r="G992" s="219"/>
      <c r="H992" s="305"/>
      <c r="I992" s="305"/>
      <c r="J992" s="307"/>
      <c r="K992" s="307"/>
      <c r="L992" s="307"/>
      <c r="M992" s="307"/>
      <c r="N992" s="305"/>
      <c r="O992" s="305"/>
      <c r="P992" s="305"/>
      <c r="Q992" s="305"/>
      <c r="R992" s="307"/>
      <c r="S992" s="305"/>
      <c r="T992" s="281"/>
      <c r="U992" s="248"/>
      <c r="V992" s="248"/>
      <c r="W992" s="285"/>
      <c r="X992" s="334"/>
      <c r="Y992" s="334"/>
      <c r="Z992" s="219"/>
      <c r="AF992" s="255"/>
    </row>
    <row r="993" spans="1:32" ht="15" customHeight="1">
      <c r="A993" s="219"/>
      <c r="B993" s="219"/>
      <c r="C993" s="219"/>
      <c r="D993" s="219"/>
      <c r="E993" s="219"/>
      <c r="F993" s="219"/>
      <c r="G993" s="219"/>
      <c r="H993" s="305"/>
      <c r="I993" s="305"/>
      <c r="J993" s="307"/>
      <c r="K993" s="307"/>
      <c r="L993" s="307"/>
      <c r="M993" s="307"/>
      <c r="N993" s="305"/>
      <c r="O993" s="305"/>
      <c r="P993" s="305"/>
      <c r="Q993" s="305"/>
      <c r="R993" s="307"/>
      <c r="S993" s="305"/>
      <c r="T993" s="281"/>
      <c r="U993" s="248"/>
      <c r="V993" s="248"/>
      <c r="W993" s="285"/>
      <c r="X993" s="334"/>
      <c r="Y993" s="334"/>
      <c r="Z993" s="219"/>
      <c r="AF993" s="255"/>
    </row>
    <row r="994" spans="1:32" ht="15" customHeight="1">
      <c r="A994" s="219"/>
      <c r="B994" s="219"/>
      <c r="C994" s="219"/>
      <c r="D994" s="219"/>
      <c r="E994" s="219"/>
      <c r="F994" s="219"/>
      <c r="G994" s="219"/>
      <c r="H994" s="305"/>
      <c r="I994" s="305"/>
      <c r="J994" s="307"/>
      <c r="K994" s="307"/>
      <c r="L994" s="307"/>
      <c r="M994" s="307"/>
      <c r="N994" s="305"/>
      <c r="O994" s="305"/>
      <c r="P994" s="305"/>
      <c r="Q994" s="305"/>
      <c r="R994" s="307"/>
      <c r="S994" s="305"/>
      <c r="T994" s="281"/>
      <c r="U994" s="248"/>
      <c r="V994" s="248"/>
      <c r="W994" s="285"/>
      <c r="X994" s="334"/>
      <c r="Y994" s="334"/>
      <c r="Z994" s="219"/>
      <c r="AF994" s="255"/>
    </row>
    <row r="995" spans="1:32" ht="15" customHeight="1">
      <c r="A995" s="219"/>
      <c r="B995" s="219"/>
      <c r="C995" s="219"/>
      <c r="D995" s="219"/>
      <c r="E995" s="219"/>
      <c r="F995" s="219"/>
      <c r="G995" s="219"/>
      <c r="H995" s="305"/>
      <c r="I995" s="305"/>
      <c r="J995" s="307"/>
      <c r="K995" s="307"/>
      <c r="L995" s="307"/>
      <c r="M995" s="307"/>
      <c r="N995" s="305"/>
      <c r="O995" s="305"/>
      <c r="P995" s="305"/>
      <c r="Q995" s="305"/>
      <c r="R995" s="307"/>
      <c r="S995" s="305"/>
      <c r="T995" s="281"/>
      <c r="U995" s="248"/>
      <c r="V995" s="248"/>
      <c r="W995" s="285"/>
      <c r="X995" s="334"/>
      <c r="Y995" s="334"/>
      <c r="Z995" s="219"/>
      <c r="AF995" s="255"/>
    </row>
    <row r="996" spans="1:32" ht="15" customHeight="1">
      <c r="A996" s="219"/>
      <c r="B996" s="219"/>
      <c r="C996" s="219"/>
      <c r="D996" s="219"/>
      <c r="E996" s="219"/>
      <c r="F996" s="219"/>
      <c r="G996" s="219"/>
      <c r="H996" s="305"/>
      <c r="I996" s="305"/>
      <c r="J996" s="307"/>
      <c r="K996" s="307"/>
      <c r="L996" s="307"/>
      <c r="M996" s="307"/>
      <c r="N996" s="305"/>
      <c r="O996" s="305"/>
      <c r="P996" s="305"/>
      <c r="Q996" s="305"/>
      <c r="R996" s="307"/>
      <c r="S996" s="305"/>
      <c r="T996" s="281"/>
      <c r="U996" s="248"/>
      <c r="V996" s="248"/>
      <c r="W996" s="285"/>
      <c r="X996" s="334"/>
      <c r="Y996" s="334"/>
      <c r="Z996" s="219"/>
      <c r="AF996" s="255"/>
    </row>
    <row r="997" spans="1:32" ht="15" customHeight="1">
      <c r="A997" s="219"/>
      <c r="B997" s="219"/>
      <c r="C997" s="219"/>
      <c r="D997" s="219"/>
      <c r="E997" s="219"/>
      <c r="F997" s="219"/>
      <c r="G997" s="219"/>
      <c r="H997" s="305"/>
      <c r="I997" s="305"/>
      <c r="J997" s="307"/>
      <c r="K997" s="307"/>
      <c r="L997" s="307"/>
      <c r="M997" s="307"/>
      <c r="N997" s="305"/>
      <c r="O997" s="305"/>
      <c r="P997" s="305"/>
      <c r="Q997" s="305"/>
      <c r="R997" s="307"/>
      <c r="S997" s="305"/>
      <c r="T997" s="281"/>
      <c r="U997" s="248"/>
      <c r="V997" s="248"/>
      <c r="W997" s="285"/>
      <c r="X997" s="334"/>
      <c r="Y997" s="334"/>
      <c r="Z997" s="219"/>
      <c r="AF997" s="255"/>
    </row>
    <row r="998" spans="1:32" ht="15" customHeight="1">
      <c r="A998" s="219"/>
      <c r="B998" s="219"/>
      <c r="C998" s="219"/>
      <c r="D998" s="219"/>
      <c r="E998" s="219"/>
      <c r="F998" s="219"/>
      <c r="G998" s="219"/>
      <c r="H998" s="305"/>
      <c r="I998" s="305"/>
      <c r="J998" s="307"/>
      <c r="K998" s="307"/>
      <c r="L998" s="307"/>
      <c r="M998" s="307"/>
      <c r="N998" s="305"/>
      <c r="O998" s="305"/>
      <c r="P998" s="305"/>
      <c r="Q998" s="305"/>
      <c r="R998" s="307"/>
      <c r="S998" s="305"/>
      <c r="T998" s="281"/>
      <c r="U998" s="248"/>
      <c r="V998" s="248"/>
      <c r="W998" s="285"/>
      <c r="X998" s="334"/>
      <c r="Y998" s="334"/>
      <c r="Z998" s="219"/>
      <c r="AF998" s="255"/>
    </row>
    <row r="999" spans="1:32" ht="15" customHeight="1">
      <c r="A999" s="219"/>
      <c r="B999" s="219"/>
      <c r="C999" s="219"/>
      <c r="D999" s="219"/>
      <c r="E999" s="219"/>
      <c r="F999" s="219"/>
      <c r="G999" s="219"/>
      <c r="H999" s="305"/>
      <c r="I999" s="305"/>
      <c r="J999" s="307"/>
      <c r="K999" s="307"/>
      <c r="L999" s="307"/>
      <c r="M999" s="307"/>
      <c r="N999" s="305"/>
      <c r="O999" s="305"/>
      <c r="P999" s="305"/>
      <c r="Q999" s="305"/>
      <c r="R999" s="307"/>
      <c r="S999" s="305"/>
      <c r="T999" s="281"/>
      <c r="U999" s="248"/>
      <c r="V999" s="248"/>
      <c r="W999" s="285"/>
      <c r="X999" s="334"/>
      <c r="Y999" s="334"/>
      <c r="Z999" s="219"/>
      <c r="AF999" s="255"/>
    </row>
    <row r="1000" spans="1:32" ht="15" customHeight="1">
      <c r="A1000" s="219"/>
      <c r="B1000" s="219"/>
      <c r="C1000" s="219"/>
      <c r="D1000" s="219"/>
      <c r="E1000" s="219"/>
      <c r="F1000" s="219"/>
      <c r="G1000" s="219"/>
      <c r="H1000" s="305"/>
      <c r="I1000" s="305"/>
      <c r="J1000" s="307"/>
      <c r="K1000" s="307"/>
      <c r="L1000" s="307"/>
      <c r="M1000" s="307"/>
      <c r="N1000" s="305"/>
      <c r="O1000" s="305"/>
      <c r="P1000" s="305"/>
      <c r="Q1000" s="305"/>
      <c r="R1000" s="307"/>
      <c r="S1000" s="305"/>
      <c r="T1000" s="281"/>
      <c r="U1000" s="248"/>
      <c r="V1000" s="248"/>
      <c r="W1000" s="285"/>
      <c r="X1000" s="334"/>
      <c r="Y1000" s="334"/>
      <c r="Z1000" s="219"/>
      <c r="AF1000" s="255"/>
    </row>
    <row r="1001" spans="1:32" ht="15" customHeight="1">
      <c r="A1001" s="219"/>
      <c r="B1001" s="219"/>
      <c r="C1001" s="219"/>
      <c r="D1001" s="219"/>
      <c r="E1001" s="219"/>
      <c r="F1001" s="219"/>
      <c r="G1001" s="219"/>
      <c r="H1001" s="305"/>
      <c r="I1001" s="305"/>
      <c r="J1001" s="307"/>
      <c r="K1001" s="307"/>
      <c r="L1001" s="307"/>
      <c r="M1001" s="307"/>
      <c r="N1001" s="305"/>
      <c r="O1001" s="305"/>
      <c r="P1001" s="305"/>
      <c r="Q1001" s="305"/>
      <c r="R1001" s="307"/>
      <c r="S1001" s="305"/>
      <c r="T1001" s="281"/>
      <c r="U1001" s="248"/>
      <c r="V1001" s="248"/>
      <c r="W1001" s="285"/>
      <c r="X1001" s="334"/>
      <c r="Y1001" s="334"/>
      <c r="Z1001" s="219"/>
      <c r="AF1001" s="255"/>
    </row>
    <row r="1002" spans="1:32" ht="15" customHeight="1">
      <c r="A1002" s="219"/>
      <c r="B1002" s="219"/>
      <c r="C1002" s="219"/>
      <c r="D1002" s="219"/>
      <c r="E1002" s="219"/>
      <c r="F1002" s="219"/>
      <c r="G1002" s="219"/>
      <c r="H1002" s="305"/>
      <c r="I1002" s="305"/>
      <c r="J1002" s="307"/>
      <c r="K1002" s="307"/>
      <c r="L1002" s="307"/>
      <c r="M1002" s="307"/>
      <c r="N1002" s="305"/>
      <c r="O1002" s="305"/>
      <c r="P1002" s="305"/>
      <c r="Q1002" s="305"/>
      <c r="R1002" s="307"/>
      <c r="S1002" s="305"/>
      <c r="T1002" s="281"/>
      <c r="U1002" s="248"/>
      <c r="V1002" s="248"/>
      <c r="W1002" s="285"/>
      <c r="X1002" s="334"/>
      <c r="Y1002" s="334"/>
      <c r="Z1002" s="219"/>
      <c r="AF1002" s="255"/>
    </row>
    <row r="1003" spans="1:32" ht="15" customHeight="1">
      <c r="A1003" s="219"/>
      <c r="B1003" s="219"/>
      <c r="C1003" s="219"/>
      <c r="D1003" s="219"/>
      <c r="E1003" s="219"/>
      <c r="F1003" s="219"/>
      <c r="G1003" s="219"/>
      <c r="H1003" s="305"/>
      <c r="I1003" s="305"/>
      <c r="J1003" s="307"/>
      <c r="K1003" s="307"/>
      <c r="L1003" s="307"/>
      <c r="M1003" s="307"/>
      <c r="N1003" s="305"/>
      <c r="O1003" s="305"/>
      <c r="P1003" s="305"/>
      <c r="Q1003" s="305"/>
      <c r="R1003" s="307"/>
      <c r="S1003" s="305"/>
      <c r="T1003" s="281"/>
      <c r="U1003" s="248"/>
      <c r="V1003" s="248"/>
      <c r="W1003" s="285"/>
      <c r="X1003" s="334"/>
      <c r="Y1003" s="334"/>
      <c r="Z1003" s="219"/>
      <c r="AF1003" s="255"/>
    </row>
    <row r="1004" spans="1:32" ht="15" customHeight="1">
      <c r="A1004" s="219"/>
      <c r="B1004" s="219"/>
      <c r="C1004" s="219"/>
      <c r="D1004" s="219"/>
      <c r="E1004" s="219"/>
      <c r="F1004" s="219"/>
      <c r="G1004" s="219"/>
      <c r="H1004" s="305"/>
      <c r="I1004" s="305"/>
      <c r="J1004" s="307"/>
      <c r="K1004" s="307"/>
      <c r="L1004" s="307"/>
      <c r="M1004" s="307"/>
      <c r="N1004" s="305"/>
      <c r="O1004" s="305"/>
      <c r="P1004" s="305"/>
      <c r="Q1004" s="305"/>
      <c r="R1004" s="307"/>
      <c r="S1004" s="305"/>
      <c r="T1004" s="281"/>
      <c r="U1004" s="248"/>
      <c r="V1004" s="248"/>
      <c r="W1004" s="285"/>
      <c r="X1004" s="334"/>
      <c r="Y1004" s="334"/>
      <c r="Z1004" s="219"/>
      <c r="AF1004" s="255"/>
    </row>
    <row r="1005" spans="1:32" ht="15" customHeight="1">
      <c r="A1005" s="219"/>
      <c r="B1005" s="219"/>
      <c r="C1005" s="219"/>
      <c r="D1005" s="219"/>
      <c r="E1005" s="219"/>
      <c r="F1005" s="219"/>
      <c r="G1005" s="219"/>
      <c r="H1005" s="305"/>
      <c r="I1005" s="305"/>
      <c r="J1005" s="307"/>
      <c r="K1005" s="307"/>
      <c r="L1005" s="307"/>
      <c r="M1005" s="307"/>
      <c r="N1005" s="305"/>
      <c r="O1005" s="305"/>
      <c r="P1005" s="305"/>
      <c r="Q1005" s="305"/>
      <c r="R1005" s="307"/>
      <c r="S1005" s="305"/>
      <c r="T1005" s="281"/>
      <c r="U1005" s="248"/>
      <c r="V1005" s="248"/>
      <c r="W1005" s="285"/>
      <c r="X1005" s="334"/>
      <c r="Y1005" s="334"/>
      <c r="Z1005" s="219"/>
      <c r="AF1005" s="255"/>
    </row>
    <row r="1006" spans="1:32" ht="15" customHeight="1">
      <c r="A1006" s="219"/>
      <c r="B1006" s="219"/>
      <c r="C1006" s="219"/>
      <c r="D1006" s="219"/>
      <c r="E1006" s="219"/>
      <c r="F1006" s="219"/>
      <c r="G1006" s="219"/>
      <c r="H1006" s="305"/>
      <c r="I1006" s="305"/>
      <c r="J1006" s="307"/>
      <c r="K1006" s="307"/>
      <c r="L1006" s="307"/>
      <c r="M1006" s="307"/>
      <c r="N1006" s="305"/>
      <c r="O1006" s="305"/>
      <c r="P1006" s="305"/>
      <c r="Q1006" s="305"/>
      <c r="R1006" s="307"/>
      <c r="S1006" s="305"/>
      <c r="T1006" s="281"/>
      <c r="U1006" s="248"/>
      <c r="V1006" s="248"/>
      <c r="W1006" s="285"/>
      <c r="X1006" s="334"/>
      <c r="Y1006" s="334"/>
      <c r="Z1006" s="219"/>
      <c r="AF1006" s="255"/>
    </row>
    <row r="1007" spans="1:32" ht="15" customHeight="1">
      <c r="A1007" s="219"/>
      <c r="B1007" s="219"/>
      <c r="C1007" s="219"/>
      <c r="D1007" s="219"/>
      <c r="E1007" s="219"/>
      <c r="F1007" s="219"/>
      <c r="G1007" s="219"/>
      <c r="H1007" s="305"/>
      <c r="I1007" s="305"/>
      <c r="J1007" s="307"/>
      <c r="K1007" s="307"/>
      <c r="L1007" s="307"/>
      <c r="M1007" s="307"/>
      <c r="N1007" s="305"/>
      <c r="O1007" s="305"/>
      <c r="P1007" s="305"/>
      <c r="Q1007" s="305"/>
      <c r="R1007" s="307"/>
      <c r="S1007" s="305"/>
      <c r="T1007" s="281"/>
      <c r="U1007" s="248"/>
      <c r="V1007" s="248"/>
      <c r="W1007" s="285"/>
      <c r="X1007" s="334"/>
      <c r="Y1007" s="334"/>
      <c r="Z1007" s="219"/>
      <c r="AF1007" s="255"/>
    </row>
    <row r="1008" spans="1:32" ht="15" customHeight="1">
      <c r="A1008" s="219"/>
      <c r="B1008" s="219"/>
      <c r="C1008" s="219"/>
      <c r="D1008" s="219"/>
      <c r="E1008" s="219"/>
      <c r="F1008" s="219"/>
      <c r="G1008" s="219"/>
      <c r="H1008" s="305"/>
      <c r="I1008" s="305"/>
      <c r="J1008" s="307"/>
      <c r="K1008" s="307"/>
      <c r="L1008" s="307"/>
      <c r="M1008" s="307"/>
      <c r="N1008" s="305"/>
      <c r="O1008" s="305"/>
      <c r="P1008" s="305"/>
      <c r="Q1008" s="305"/>
      <c r="R1008" s="307"/>
      <c r="S1008" s="305"/>
      <c r="T1008" s="281"/>
      <c r="U1008" s="248"/>
      <c r="V1008" s="248"/>
      <c r="W1008" s="285"/>
      <c r="X1008" s="334"/>
      <c r="Y1008" s="334"/>
      <c r="Z1008" s="219"/>
      <c r="AF1008" s="255"/>
    </row>
    <row r="1009" spans="1:32" ht="15" customHeight="1">
      <c r="A1009" s="219"/>
      <c r="B1009" s="219"/>
      <c r="C1009" s="219"/>
      <c r="D1009" s="219"/>
      <c r="E1009" s="219"/>
      <c r="F1009" s="219"/>
      <c r="G1009" s="219"/>
      <c r="H1009" s="305"/>
      <c r="I1009" s="305"/>
      <c r="J1009" s="307"/>
      <c r="K1009" s="307"/>
      <c r="L1009" s="307"/>
      <c r="M1009" s="307"/>
      <c r="N1009" s="305"/>
      <c r="O1009" s="305"/>
      <c r="P1009" s="305"/>
      <c r="Q1009" s="305"/>
      <c r="R1009" s="307"/>
      <c r="S1009" s="305"/>
      <c r="T1009" s="281"/>
      <c r="U1009" s="248"/>
      <c r="V1009" s="248"/>
      <c r="W1009" s="285"/>
      <c r="X1009" s="334"/>
      <c r="Y1009" s="334"/>
      <c r="Z1009" s="219"/>
      <c r="AF1009" s="255"/>
    </row>
    <row r="1010" spans="1:32" ht="15" customHeight="1">
      <c r="A1010" s="219"/>
      <c r="B1010" s="219"/>
      <c r="C1010" s="219"/>
      <c r="D1010" s="219"/>
      <c r="E1010" s="219"/>
      <c r="F1010" s="219"/>
      <c r="G1010" s="219"/>
      <c r="H1010" s="305"/>
      <c r="I1010" s="305"/>
      <c r="J1010" s="307"/>
      <c r="K1010" s="307"/>
      <c r="L1010" s="307"/>
      <c r="M1010" s="307"/>
      <c r="N1010" s="305"/>
      <c r="O1010" s="305"/>
      <c r="P1010" s="305"/>
      <c r="Q1010" s="305"/>
      <c r="R1010" s="307"/>
      <c r="S1010" s="305"/>
      <c r="T1010" s="281"/>
      <c r="U1010" s="248"/>
      <c r="V1010" s="248"/>
      <c r="W1010" s="285"/>
      <c r="X1010" s="334"/>
      <c r="Y1010" s="334"/>
      <c r="Z1010" s="219"/>
      <c r="AF1010" s="255"/>
    </row>
    <row r="1011" spans="1:32" ht="15" customHeight="1">
      <c r="A1011" s="219"/>
      <c r="B1011" s="219"/>
      <c r="C1011" s="219"/>
      <c r="D1011" s="219"/>
      <c r="E1011" s="219"/>
      <c r="F1011" s="219"/>
      <c r="G1011" s="219"/>
      <c r="H1011" s="305"/>
      <c r="I1011" s="305"/>
      <c r="J1011" s="307"/>
      <c r="K1011" s="307"/>
      <c r="L1011" s="307"/>
      <c r="M1011" s="307"/>
      <c r="N1011" s="305"/>
      <c r="O1011" s="305"/>
      <c r="P1011" s="305"/>
      <c r="Q1011" s="305"/>
      <c r="R1011" s="307"/>
      <c r="S1011" s="305"/>
      <c r="T1011" s="281"/>
      <c r="U1011" s="248"/>
      <c r="V1011" s="248"/>
      <c r="W1011" s="285"/>
      <c r="X1011" s="334"/>
      <c r="Y1011" s="334"/>
      <c r="Z1011" s="219"/>
      <c r="AF1011" s="255"/>
    </row>
    <row r="1012" spans="1:32" ht="15" customHeight="1">
      <c r="A1012" s="219"/>
      <c r="B1012" s="219"/>
      <c r="C1012" s="219"/>
      <c r="D1012" s="219"/>
      <c r="E1012" s="219"/>
      <c r="F1012" s="219"/>
      <c r="G1012" s="219"/>
      <c r="H1012" s="305"/>
      <c r="I1012" s="305"/>
      <c r="J1012" s="307"/>
      <c r="K1012" s="307"/>
      <c r="L1012" s="307"/>
      <c r="M1012" s="307"/>
      <c r="N1012" s="305"/>
      <c r="O1012" s="305"/>
      <c r="P1012" s="305"/>
      <c r="Q1012" s="305"/>
      <c r="R1012" s="307"/>
      <c r="S1012" s="305"/>
      <c r="T1012" s="281"/>
      <c r="U1012" s="248"/>
      <c r="V1012" s="248"/>
      <c r="W1012" s="285"/>
      <c r="X1012" s="334"/>
      <c r="Y1012" s="334"/>
      <c r="Z1012" s="219"/>
      <c r="AF1012" s="255"/>
    </row>
    <row r="1013" spans="1:32" ht="15" customHeight="1">
      <c r="A1013" s="219"/>
      <c r="B1013" s="219"/>
      <c r="C1013" s="219"/>
      <c r="D1013" s="219"/>
      <c r="E1013" s="219"/>
      <c r="F1013" s="219"/>
      <c r="G1013" s="219"/>
      <c r="H1013" s="305"/>
      <c r="I1013" s="305"/>
      <c r="J1013" s="307"/>
      <c r="K1013" s="307"/>
      <c r="L1013" s="307"/>
      <c r="M1013" s="307"/>
      <c r="N1013" s="305"/>
      <c r="O1013" s="305"/>
      <c r="P1013" s="305"/>
      <c r="Q1013" s="305"/>
      <c r="R1013" s="307"/>
      <c r="S1013" s="305"/>
      <c r="T1013" s="281"/>
      <c r="U1013" s="248"/>
      <c r="V1013" s="248"/>
      <c r="W1013" s="285"/>
      <c r="X1013" s="334"/>
      <c r="Y1013" s="334"/>
      <c r="Z1013" s="219"/>
      <c r="AF1013" s="255"/>
    </row>
    <row r="1014" spans="1:32" ht="15" customHeight="1">
      <c r="A1014" s="219"/>
      <c r="B1014" s="219"/>
      <c r="C1014" s="219"/>
      <c r="D1014" s="219"/>
      <c r="E1014" s="219"/>
      <c r="F1014" s="219"/>
      <c r="G1014" s="219"/>
      <c r="H1014" s="305"/>
      <c r="I1014" s="305"/>
      <c r="J1014" s="307"/>
      <c r="K1014" s="307"/>
      <c r="L1014" s="307"/>
      <c r="M1014" s="307"/>
      <c r="N1014" s="305"/>
      <c r="O1014" s="305"/>
      <c r="P1014" s="305"/>
      <c r="Q1014" s="305"/>
      <c r="R1014" s="307"/>
      <c r="S1014" s="305"/>
      <c r="T1014" s="281"/>
      <c r="U1014" s="248"/>
      <c r="V1014" s="248"/>
      <c r="W1014" s="285"/>
      <c r="X1014" s="334"/>
      <c r="Y1014" s="334"/>
      <c r="Z1014" s="219"/>
      <c r="AF1014" s="255"/>
    </row>
    <row r="1015" spans="1:32" ht="15" customHeight="1">
      <c r="A1015" s="219"/>
      <c r="B1015" s="219"/>
      <c r="C1015" s="219"/>
      <c r="D1015" s="219"/>
      <c r="E1015" s="219"/>
      <c r="F1015" s="219"/>
      <c r="G1015" s="219"/>
      <c r="H1015" s="305"/>
      <c r="I1015" s="305"/>
      <c r="J1015" s="307"/>
      <c r="K1015" s="307"/>
      <c r="L1015" s="307"/>
      <c r="M1015" s="307"/>
      <c r="N1015" s="305"/>
      <c r="O1015" s="305"/>
      <c r="P1015" s="305"/>
      <c r="Q1015" s="305"/>
      <c r="R1015" s="307"/>
      <c r="S1015" s="305"/>
      <c r="T1015" s="281"/>
      <c r="U1015" s="248"/>
      <c r="V1015" s="248"/>
      <c r="W1015" s="285"/>
      <c r="X1015" s="334"/>
      <c r="Y1015" s="334"/>
      <c r="Z1015" s="219"/>
      <c r="AF1015" s="255"/>
    </row>
    <row r="1016" spans="1:32" ht="15" customHeight="1">
      <c r="A1016" s="219"/>
      <c r="B1016" s="219"/>
      <c r="C1016" s="219"/>
      <c r="D1016" s="219"/>
      <c r="E1016" s="219"/>
      <c r="F1016" s="219"/>
      <c r="G1016" s="219"/>
      <c r="H1016" s="305"/>
      <c r="I1016" s="305"/>
      <c r="J1016" s="307"/>
      <c r="K1016" s="307"/>
      <c r="L1016" s="307"/>
      <c r="M1016" s="307"/>
      <c r="N1016" s="305"/>
      <c r="O1016" s="305"/>
      <c r="P1016" s="305"/>
      <c r="Q1016" s="305"/>
      <c r="R1016" s="307"/>
      <c r="S1016" s="305"/>
      <c r="T1016" s="281"/>
      <c r="U1016" s="248"/>
      <c r="V1016" s="248"/>
      <c r="W1016" s="285"/>
      <c r="X1016" s="334"/>
      <c r="Y1016" s="334"/>
      <c r="Z1016" s="219"/>
      <c r="AF1016" s="255"/>
    </row>
    <row r="1017" spans="1:32" ht="15" customHeight="1">
      <c r="A1017" s="219"/>
      <c r="B1017" s="219"/>
      <c r="C1017" s="219"/>
      <c r="D1017" s="219"/>
      <c r="E1017" s="219"/>
      <c r="F1017" s="219"/>
      <c r="G1017" s="219"/>
      <c r="H1017" s="305"/>
      <c r="I1017" s="305"/>
      <c r="J1017" s="307"/>
      <c r="K1017" s="307"/>
      <c r="L1017" s="307"/>
      <c r="M1017" s="307"/>
      <c r="N1017" s="305"/>
      <c r="O1017" s="305"/>
      <c r="P1017" s="305"/>
      <c r="Q1017" s="305"/>
      <c r="R1017" s="307"/>
      <c r="S1017" s="305"/>
      <c r="T1017" s="281"/>
      <c r="U1017" s="248"/>
      <c r="V1017" s="248"/>
      <c r="W1017" s="285"/>
      <c r="X1017" s="334"/>
      <c r="Y1017" s="334"/>
      <c r="Z1017" s="219"/>
      <c r="AF1017" s="255"/>
    </row>
    <row r="1018" spans="1:32" ht="15" customHeight="1">
      <c r="A1018" s="219"/>
      <c r="B1018" s="219"/>
      <c r="C1018" s="219"/>
      <c r="D1018" s="219"/>
      <c r="E1018" s="219"/>
      <c r="F1018" s="219"/>
      <c r="G1018" s="219"/>
      <c r="H1018" s="305"/>
      <c r="I1018" s="305"/>
      <c r="J1018" s="307"/>
      <c r="K1018" s="307"/>
      <c r="L1018" s="307"/>
      <c r="M1018" s="307"/>
      <c r="N1018" s="305"/>
      <c r="O1018" s="305"/>
      <c r="P1018" s="305"/>
      <c r="Q1018" s="305"/>
      <c r="R1018" s="307"/>
      <c r="S1018" s="305"/>
      <c r="T1018" s="281"/>
      <c r="U1018" s="248"/>
      <c r="V1018" s="248"/>
      <c r="W1018" s="285"/>
      <c r="X1018" s="334"/>
      <c r="Y1018" s="334"/>
      <c r="Z1018" s="219"/>
      <c r="AF1018" s="255"/>
    </row>
    <row r="1019" spans="1:32" ht="15" customHeight="1">
      <c r="A1019" s="219"/>
      <c r="B1019" s="219"/>
      <c r="C1019" s="219"/>
      <c r="D1019" s="219"/>
      <c r="E1019" s="219"/>
      <c r="F1019" s="219"/>
      <c r="G1019" s="219"/>
      <c r="H1019" s="305"/>
      <c r="I1019" s="305"/>
      <c r="J1019" s="307"/>
      <c r="K1019" s="307"/>
      <c r="L1019" s="307"/>
      <c r="M1019" s="307"/>
      <c r="N1019" s="305"/>
      <c r="O1019" s="305"/>
      <c r="P1019" s="305"/>
      <c r="Q1019" s="305"/>
      <c r="R1019" s="307"/>
      <c r="S1019" s="305"/>
      <c r="T1019" s="281"/>
      <c r="U1019" s="248"/>
      <c r="V1019" s="248"/>
      <c r="W1019" s="285"/>
      <c r="X1019" s="334"/>
      <c r="Y1019" s="334"/>
      <c r="Z1019" s="219"/>
      <c r="AF1019" s="255"/>
    </row>
    <row r="1020" spans="1:32" ht="15" customHeight="1">
      <c r="A1020" s="219"/>
      <c r="B1020" s="219"/>
      <c r="C1020" s="219"/>
      <c r="D1020" s="219"/>
      <c r="E1020" s="219"/>
      <c r="F1020" s="219"/>
      <c r="G1020" s="219"/>
      <c r="H1020" s="305"/>
      <c r="I1020" s="305"/>
      <c r="J1020" s="307"/>
      <c r="K1020" s="307"/>
      <c r="L1020" s="307"/>
      <c r="M1020" s="307"/>
      <c r="N1020" s="305"/>
      <c r="O1020" s="305"/>
      <c r="P1020" s="305"/>
      <c r="Q1020" s="305"/>
      <c r="R1020" s="307"/>
      <c r="S1020" s="305"/>
      <c r="T1020" s="281"/>
      <c r="U1020" s="248"/>
      <c r="V1020" s="248"/>
      <c r="W1020" s="285"/>
      <c r="X1020" s="334"/>
      <c r="Y1020" s="334"/>
      <c r="Z1020" s="219"/>
      <c r="AF1020" s="255"/>
    </row>
    <row r="1021" spans="1:32" ht="15" customHeight="1">
      <c r="A1021" s="219"/>
      <c r="B1021" s="219"/>
      <c r="C1021" s="219"/>
      <c r="D1021" s="219"/>
      <c r="E1021" s="219"/>
      <c r="F1021" s="219"/>
      <c r="G1021" s="219"/>
      <c r="H1021" s="305"/>
      <c r="I1021" s="305"/>
      <c r="J1021" s="307"/>
      <c r="K1021" s="307"/>
      <c r="L1021" s="307"/>
      <c r="M1021" s="307"/>
      <c r="N1021" s="305"/>
      <c r="O1021" s="305"/>
      <c r="P1021" s="305"/>
      <c r="Q1021" s="305"/>
      <c r="R1021" s="307"/>
      <c r="S1021" s="305"/>
      <c r="T1021" s="281"/>
      <c r="U1021" s="248"/>
      <c r="V1021" s="248"/>
      <c r="W1021" s="285"/>
      <c r="X1021" s="334"/>
      <c r="Y1021" s="334"/>
      <c r="Z1021" s="219"/>
      <c r="AF1021" s="255"/>
    </row>
    <row r="1022" spans="1:32" ht="15" customHeight="1">
      <c r="A1022" s="219"/>
      <c r="B1022" s="219"/>
      <c r="C1022" s="219"/>
      <c r="D1022" s="219"/>
      <c r="E1022" s="219"/>
      <c r="F1022" s="219"/>
      <c r="G1022" s="219"/>
      <c r="H1022" s="305"/>
      <c r="I1022" s="305"/>
      <c r="J1022" s="307"/>
      <c r="K1022" s="307"/>
      <c r="L1022" s="307"/>
      <c r="M1022" s="307"/>
      <c r="N1022" s="305"/>
      <c r="O1022" s="305"/>
      <c r="P1022" s="305"/>
      <c r="Q1022" s="305"/>
      <c r="R1022" s="307"/>
      <c r="S1022" s="305"/>
      <c r="T1022" s="281"/>
      <c r="U1022" s="248"/>
      <c r="V1022" s="248"/>
      <c r="W1022" s="285"/>
      <c r="X1022" s="334"/>
      <c r="Y1022" s="334"/>
      <c r="Z1022" s="219"/>
      <c r="AF1022" s="255"/>
    </row>
    <row r="1023" spans="1:32" ht="15" customHeight="1">
      <c r="A1023" s="219"/>
      <c r="B1023" s="219"/>
      <c r="C1023" s="219"/>
      <c r="D1023" s="219"/>
      <c r="E1023" s="219"/>
      <c r="F1023" s="219"/>
      <c r="G1023" s="219"/>
      <c r="H1023" s="305"/>
      <c r="I1023" s="305"/>
      <c r="J1023" s="307"/>
      <c r="K1023" s="307"/>
      <c r="L1023" s="307"/>
      <c r="M1023" s="307"/>
      <c r="N1023" s="305"/>
      <c r="O1023" s="305"/>
      <c r="P1023" s="305"/>
      <c r="Q1023" s="305"/>
      <c r="R1023" s="307"/>
      <c r="S1023" s="305"/>
      <c r="T1023" s="281"/>
      <c r="U1023" s="248"/>
      <c r="V1023" s="248"/>
      <c r="W1023" s="285"/>
      <c r="X1023" s="334"/>
      <c r="Y1023" s="334"/>
      <c r="Z1023" s="219"/>
      <c r="AF1023" s="255"/>
    </row>
    <row r="1024" spans="1:32" ht="15" customHeight="1">
      <c r="A1024" s="219"/>
      <c r="B1024" s="219"/>
      <c r="C1024" s="219"/>
      <c r="D1024" s="219"/>
      <c r="E1024" s="219"/>
      <c r="F1024" s="219"/>
      <c r="G1024" s="219"/>
      <c r="H1024" s="305"/>
      <c r="I1024" s="305"/>
      <c r="J1024" s="307"/>
      <c r="K1024" s="307"/>
      <c r="L1024" s="307"/>
      <c r="M1024" s="307"/>
      <c r="N1024" s="305"/>
      <c r="O1024" s="305"/>
      <c r="P1024" s="305"/>
      <c r="Q1024" s="305"/>
      <c r="R1024" s="307"/>
      <c r="S1024" s="305"/>
      <c r="T1024" s="281"/>
      <c r="U1024" s="248"/>
      <c r="V1024" s="248"/>
      <c r="W1024" s="285"/>
      <c r="X1024" s="334"/>
      <c r="Y1024" s="334"/>
      <c r="Z1024" s="219"/>
      <c r="AF1024" s="255"/>
    </row>
    <row r="1025" spans="1:32" ht="15" customHeight="1">
      <c r="A1025" s="219"/>
      <c r="B1025" s="219"/>
      <c r="C1025" s="219"/>
      <c r="D1025" s="219"/>
      <c r="E1025" s="219"/>
      <c r="F1025" s="219"/>
      <c r="G1025" s="219"/>
      <c r="H1025" s="305"/>
      <c r="I1025" s="305"/>
      <c r="J1025" s="307"/>
      <c r="K1025" s="307"/>
      <c r="L1025" s="307"/>
      <c r="M1025" s="307"/>
      <c r="N1025" s="305"/>
      <c r="O1025" s="305"/>
      <c r="P1025" s="305"/>
      <c r="Q1025" s="305"/>
      <c r="R1025" s="307"/>
      <c r="S1025" s="305"/>
      <c r="T1025" s="281"/>
      <c r="U1025" s="248"/>
      <c r="V1025" s="248"/>
      <c r="W1025" s="285"/>
      <c r="X1025" s="334"/>
      <c r="Y1025" s="334"/>
      <c r="Z1025" s="219"/>
      <c r="AF1025" s="255"/>
    </row>
    <row r="1026" spans="1:32" ht="15" customHeight="1">
      <c r="A1026" s="219"/>
      <c r="B1026" s="219"/>
      <c r="C1026" s="219"/>
      <c r="D1026" s="219"/>
      <c r="E1026" s="219"/>
      <c r="F1026" s="219"/>
      <c r="G1026" s="219"/>
      <c r="H1026" s="305"/>
      <c r="I1026" s="305"/>
      <c r="J1026" s="307"/>
      <c r="K1026" s="307"/>
      <c r="L1026" s="307"/>
      <c r="M1026" s="307"/>
      <c r="N1026" s="305"/>
      <c r="O1026" s="305"/>
      <c r="P1026" s="305"/>
      <c r="Q1026" s="305"/>
      <c r="R1026" s="307"/>
      <c r="S1026" s="305"/>
      <c r="T1026" s="281"/>
      <c r="U1026" s="248"/>
      <c r="V1026" s="248"/>
      <c r="W1026" s="285"/>
      <c r="X1026" s="334"/>
      <c r="Y1026" s="334"/>
      <c r="Z1026" s="219"/>
      <c r="AF1026" s="255"/>
    </row>
    <row r="1027" spans="1:32" ht="15" customHeight="1">
      <c r="A1027" s="219"/>
      <c r="B1027" s="219"/>
      <c r="C1027" s="219"/>
      <c r="D1027" s="219"/>
      <c r="E1027" s="219"/>
      <c r="F1027" s="219"/>
      <c r="G1027" s="219"/>
      <c r="H1027" s="305"/>
      <c r="I1027" s="305"/>
      <c r="J1027" s="307"/>
      <c r="K1027" s="307"/>
      <c r="L1027" s="307"/>
      <c r="M1027" s="307"/>
      <c r="N1027" s="305"/>
      <c r="O1027" s="305"/>
      <c r="P1027" s="305"/>
      <c r="Q1027" s="305"/>
      <c r="R1027" s="307"/>
      <c r="S1027" s="305"/>
      <c r="T1027" s="281"/>
      <c r="U1027" s="248"/>
      <c r="V1027" s="248"/>
      <c r="W1027" s="285"/>
      <c r="X1027" s="334"/>
      <c r="Y1027" s="334"/>
      <c r="Z1027" s="219"/>
      <c r="AF1027" s="255"/>
    </row>
    <row r="1028" spans="1:32" ht="15" customHeight="1">
      <c r="A1028" s="219"/>
      <c r="B1028" s="219"/>
      <c r="C1028" s="219"/>
      <c r="D1028" s="219"/>
      <c r="E1028" s="219"/>
      <c r="F1028" s="219"/>
      <c r="G1028" s="219"/>
      <c r="H1028" s="305"/>
      <c r="I1028" s="305"/>
      <c r="J1028" s="307"/>
      <c r="K1028" s="307"/>
      <c r="L1028" s="307"/>
      <c r="M1028" s="307"/>
      <c r="N1028" s="305"/>
      <c r="O1028" s="305"/>
      <c r="P1028" s="305"/>
      <c r="Q1028" s="305"/>
      <c r="R1028" s="307"/>
      <c r="S1028" s="305"/>
      <c r="T1028" s="281"/>
      <c r="U1028" s="248"/>
      <c r="V1028" s="248"/>
      <c r="W1028" s="285"/>
      <c r="X1028" s="334"/>
      <c r="Y1028" s="334"/>
      <c r="Z1028" s="219"/>
      <c r="AF1028" s="255"/>
    </row>
    <row r="1029" spans="1:32" ht="15" customHeight="1">
      <c r="A1029" s="219"/>
      <c r="B1029" s="219"/>
      <c r="C1029" s="219"/>
      <c r="D1029" s="219"/>
      <c r="E1029" s="219"/>
      <c r="F1029" s="219"/>
      <c r="G1029" s="219"/>
      <c r="H1029" s="305"/>
      <c r="I1029" s="305"/>
      <c r="J1029" s="307"/>
      <c r="K1029" s="307"/>
      <c r="L1029" s="307"/>
      <c r="M1029" s="307"/>
      <c r="N1029" s="305"/>
      <c r="O1029" s="305"/>
      <c r="P1029" s="305"/>
      <c r="Q1029" s="305"/>
      <c r="R1029" s="307"/>
      <c r="S1029" s="305"/>
      <c r="T1029" s="281"/>
      <c r="U1029" s="248"/>
      <c r="V1029" s="248"/>
      <c r="W1029" s="285"/>
      <c r="X1029" s="334"/>
      <c r="Y1029" s="334"/>
      <c r="Z1029" s="219"/>
      <c r="AF1029" s="255"/>
    </row>
    <row r="1030" spans="1:32" ht="15" customHeight="1">
      <c r="A1030" s="219"/>
      <c r="B1030" s="219"/>
      <c r="C1030" s="219"/>
      <c r="D1030" s="219"/>
      <c r="E1030" s="219"/>
      <c r="F1030" s="219"/>
      <c r="G1030" s="219"/>
      <c r="H1030" s="305"/>
      <c r="I1030" s="305"/>
      <c r="J1030" s="307"/>
      <c r="K1030" s="307"/>
      <c r="L1030" s="307"/>
      <c r="M1030" s="307"/>
      <c r="N1030" s="305"/>
      <c r="O1030" s="305"/>
      <c r="P1030" s="305"/>
      <c r="Q1030" s="305"/>
      <c r="R1030" s="307"/>
      <c r="S1030" s="305"/>
      <c r="T1030" s="281"/>
      <c r="U1030" s="248"/>
      <c r="V1030" s="248"/>
      <c r="W1030" s="285"/>
      <c r="X1030" s="334"/>
      <c r="Y1030" s="334"/>
      <c r="Z1030" s="219"/>
      <c r="AF1030" s="255"/>
    </row>
    <row r="1031" spans="1:32" ht="15" customHeight="1">
      <c r="A1031" s="219"/>
      <c r="B1031" s="219"/>
      <c r="C1031" s="219"/>
      <c r="D1031" s="219"/>
      <c r="E1031" s="219"/>
      <c r="F1031" s="219"/>
      <c r="G1031" s="219"/>
      <c r="H1031" s="305"/>
      <c r="I1031" s="305"/>
      <c r="J1031" s="307"/>
      <c r="K1031" s="307"/>
      <c r="L1031" s="307"/>
      <c r="M1031" s="307"/>
      <c r="N1031" s="305"/>
      <c r="O1031" s="305"/>
      <c r="P1031" s="305"/>
      <c r="Q1031" s="305"/>
      <c r="R1031" s="307"/>
      <c r="S1031" s="305"/>
      <c r="T1031" s="281"/>
      <c r="U1031" s="248"/>
      <c r="V1031" s="248"/>
      <c r="W1031" s="285"/>
      <c r="X1031" s="334"/>
      <c r="Y1031" s="334"/>
      <c r="Z1031" s="219"/>
      <c r="AF1031" s="255"/>
    </row>
    <row r="1032" spans="1:32" ht="15" customHeight="1">
      <c r="A1032" s="219"/>
      <c r="B1032" s="219"/>
      <c r="C1032" s="219"/>
      <c r="D1032" s="219"/>
      <c r="E1032" s="219"/>
      <c r="F1032" s="219"/>
      <c r="G1032" s="219"/>
      <c r="H1032" s="305"/>
      <c r="I1032" s="305"/>
      <c r="J1032" s="307"/>
      <c r="K1032" s="307"/>
      <c r="L1032" s="307"/>
      <c r="M1032" s="307"/>
      <c r="N1032" s="305"/>
      <c r="O1032" s="305"/>
      <c r="P1032" s="305"/>
      <c r="Q1032" s="305"/>
      <c r="R1032" s="307"/>
      <c r="S1032" s="305"/>
      <c r="T1032" s="281"/>
      <c r="U1032" s="248"/>
      <c r="V1032" s="248"/>
      <c r="W1032" s="285"/>
      <c r="X1032" s="334"/>
      <c r="Y1032" s="334"/>
      <c r="Z1032" s="219"/>
      <c r="AF1032" s="255"/>
    </row>
    <row r="1033" spans="1:32" ht="15" customHeight="1">
      <c r="A1033" s="219"/>
      <c r="B1033" s="219"/>
      <c r="C1033" s="219"/>
      <c r="D1033" s="219"/>
      <c r="E1033" s="219"/>
      <c r="F1033" s="219"/>
      <c r="G1033" s="219"/>
      <c r="H1033" s="305"/>
      <c r="I1033" s="305"/>
      <c r="J1033" s="307"/>
      <c r="K1033" s="307"/>
      <c r="L1033" s="307"/>
      <c r="M1033" s="307"/>
      <c r="N1033" s="305"/>
      <c r="O1033" s="305"/>
      <c r="P1033" s="305"/>
      <c r="Q1033" s="305"/>
      <c r="R1033" s="307"/>
      <c r="S1033" s="305"/>
      <c r="T1033" s="281"/>
      <c r="U1033" s="248"/>
      <c r="V1033" s="248"/>
      <c r="W1033" s="285"/>
      <c r="X1033" s="334"/>
      <c r="Y1033" s="334"/>
      <c r="Z1033" s="219"/>
      <c r="AF1033" s="255"/>
    </row>
    <row r="1034" spans="1:32" ht="15" customHeight="1">
      <c r="A1034" s="219"/>
      <c r="B1034" s="219"/>
      <c r="C1034" s="219"/>
      <c r="D1034" s="219"/>
      <c r="E1034" s="219"/>
      <c r="F1034" s="219"/>
      <c r="G1034" s="219"/>
      <c r="H1034" s="305"/>
      <c r="I1034" s="305"/>
      <c r="J1034" s="307"/>
      <c r="K1034" s="307"/>
      <c r="L1034" s="307"/>
      <c r="M1034" s="307"/>
      <c r="N1034" s="305"/>
      <c r="O1034" s="305"/>
      <c r="P1034" s="305"/>
      <c r="Q1034" s="305"/>
      <c r="R1034" s="307"/>
      <c r="S1034" s="305"/>
      <c r="T1034" s="281"/>
      <c r="U1034" s="248"/>
      <c r="V1034" s="248"/>
      <c r="W1034" s="285"/>
      <c r="X1034" s="334"/>
      <c r="Y1034" s="334"/>
      <c r="Z1034" s="219"/>
      <c r="AF1034" s="255"/>
    </row>
    <row r="1035" spans="1:32" ht="15" customHeight="1">
      <c r="A1035" s="219"/>
      <c r="B1035" s="219"/>
      <c r="C1035" s="219"/>
      <c r="D1035" s="219"/>
      <c r="E1035" s="219"/>
      <c r="F1035" s="219"/>
      <c r="G1035" s="219"/>
      <c r="H1035" s="305"/>
      <c r="I1035" s="305"/>
      <c r="J1035" s="307"/>
      <c r="K1035" s="307"/>
      <c r="L1035" s="307"/>
      <c r="M1035" s="307"/>
      <c r="N1035" s="305"/>
      <c r="O1035" s="305"/>
      <c r="P1035" s="305"/>
      <c r="Q1035" s="305"/>
      <c r="R1035" s="307"/>
      <c r="S1035" s="305"/>
      <c r="T1035" s="281"/>
      <c r="U1035" s="248"/>
      <c r="V1035" s="248"/>
      <c r="W1035" s="285"/>
      <c r="X1035" s="334"/>
      <c r="Y1035" s="334"/>
      <c r="Z1035" s="219"/>
      <c r="AF1035" s="255"/>
    </row>
    <row r="1036" spans="1:32" ht="15" customHeight="1">
      <c r="A1036" s="219"/>
      <c r="B1036" s="219"/>
      <c r="C1036" s="219"/>
      <c r="D1036" s="219"/>
      <c r="E1036" s="219"/>
      <c r="F1036" s="219"/>
      <c r="G1036" s="219"/>
      <c r="H1036" s="305"/>
      <c r="I1036" s="305"/>
      <c r="J1036" s="307"/>
      <c r="K1036" s="307"/>
      <c r="L1036" s="307"/>
      <c r="M1036" s="307"/>
      <c r="N1036" s="305"/>
      <c r="O1036" s="305"/>
      <c r="P1036" s="305"/>
      <c r="Q1036" s="305"/>
      <c r="R1036" s="307"/>
      <c r="S1036" s="305"/>
      <c r="T1036" s="281"/>
      <c r="U1036" s="248"/>
      <c r="V1036" s="248"/>
      <c r="W1036" s="285"/>
      <c r="X1036" s="334"/>
      <c r="Y1036" s="334"/>
      <c r="Z1036" s="219"/>
      <c r="AF1036" s="255"/>
    </row>
    <row r="1037" spans="1:32" ht="15" customHeight="1">
      <c r="A1037" s="219"/>
      <c r="B1037" s="219"/>
      <c r="C1037" s="219"/>
      <c r="D1037" s="219"/>
      <c r="E1037" s="219"/>
      <c r="F1037" s="219"/>
      <c r="G1037" s="219"/>
      <c r="H1037" s="305"/>
      <c r="I1037" s="305"/>
      <c r="J1037" s="307"/>
      <c r="K1037" s="307"/>
      <c r="L1037" s="307"/>
      <c r="M1037" s="307"/>
      <c r="N1037" s="305"/>
      <c r="O1037" s="305"/>
      <c r="P1037" s="305"/>
      <c r="Q1037" s="305"/>
      <c r="R1037" s="307"/>
      <c r="S1037" s="305"/>
      <c r="T1037" s="281"/>
      <c r="U1037" s="248"/>
      <c r="V1037" s="248"/>
      <c r="W1037" s="285"/>
      <c r="X1037" s="334"/>
      <c r="Y1037" s="334"/>
      <c r="Z1037" s="219"/>
      <c r="AF1037" s="255"/>
    </row>
    <row r="1038" spans="1:32" ht="15" customHeight="1">
      <c r="A1038" s="219"/>
      <c r="B1038" s="219"/>
      <c r="C1038" s="219"/>
      <c r="D1038" s="219"/>
      <c r="E1038" s="219"/>
      <c r="F1038" s="219"/>
      <c r="G1038" s="219"/>
      <c r="H1038" s="305"/>
      <c r="I1038" s="305"/>
      <c r="J1038" s="307"/>
      <c r="K1038" s="307"/>
      <c r="L1038" s="307"/>
      <c r="M1038" s="307"/>
      <c r="N1038" s="305"/>
      <c r="O1038" s="305"/>
      <c r="P1038" s="305"/>
      <c r="Q1038" s="305"/>
      <c r="R1038" s="307"/>
      <c r="S1038" s="305"/>
      <c r="T1038" s="281"/>
      <c r="U1038" s="248"/>
      <c r="V1038" s="248"/>
      <c r="W1038" s="285"/>
      <c r="X1038" s="334"/>
      <c r="Y1038" s="334"/>
      <c r="Z1038" s="219"/>
      <c r="AF1038" s="255"/>
    </row>
    <row r="1039" spans="1:32" ht="15" customHeight="1">
      <c r="A1039" s="219"/>
      <c r="B1039" s="219"/>
      <c r="C1039" s="219"/>
      <c r="D1039" s="219"/>
      <c r="E1039" s="219"/>
      <c r="F1039" s="219"/>
      <c r="G1039" s="219"/>
      <c r="H1039" s="305"/>
      <c r="I1039" s="305"/>
      <c r="J1039" s="307"/>
      <c r="K1039" s="307"/>
      <c r="L1039" s="307"/>
      <c r="M1039" s="307"/>
      <c r="N1039" s="305"/>
      <c r="O1039" s="305"/>
      <c r="P1039" s="305"/>
      <c r="Q1039" s="305"/>
      <c r="R1039" s="307"/>
      <c r="S1039" s="305"/>
      <c r="T1039" s="281"/>
      <c r="U1039" s="248"/>
      <c r="V1039" s="248"/>
      <c r="W1039" s="285"/>
      <c r="X1039" s="334"/>
      <c r="Y1039" s="334"/>
      <c r="Z1039" s="219"/>
      <c r="AF1039" s="255"/>
    </row>
    <row r="1040" spans="1:32" ht="15" customHeight="1">
      <c r="A1040" s="219"/>
      <c r="B1040" s="219"/>
      <c r="C1040" s="219"/>
      <c r="D1040" s="219"/>
      <c r="E1040" s="219"/>
      <c r="F1040" s="219"/>
      <c r="G1040" s="219"/>
      <c r="H1040" s="305"/>
      <c r="I1040" s="305"/>
      <c r="J1040" s="307"/>
      <c r="K1040" s="307"/>
      <c r="L1040" s="307"/>
      <c r="M1040" s="307"/>
      <c r="N1040" s="305"/>
      <c r="O1040" s="305"/>
      <c r="P1040" s="305"/>
      <c r="Q1040" s="305"/>
      <c r="R1040" s="307"/>
      <c r="S1040" s="305"/>
      <c r="T1040" s="281"/>
      <c r="U1040" s="248"/>
      <c r="V1040" s="248"/>
      <c r="W1040" s="285"/>
      <c r="X1040" s="334"/>
      <c r="Y1040" s="334"/>
      <c r="Z1040" s="219"/>
      <c r="AF1040" s="255"/>
    </row>
    <row r="1041" spans="1:32" ht="15" customHeight="1">
      <c r="A1041" s="219"/>
      <c r="B1041" s="219"/>
      <c r="C1041" s="219"/>
      <c r="D1041" s="219"/>
      <c r="E1041" s="219"/>
      <c r="F1041" s="219"/>
      <c r="G1041" s="219"/>
      <c r="H1041" s="305"/>
      <c r="I1041" s="305"/>
      <c r="J1041" s="307"/>
      <c r="K1041" s="307"/>
      <c r="L1041" s="307"/>
      <c r="M1041" s="307"/>
      <c r="N1041" s="305"/>
      <c r="O1041" s="305"/>
      <c r="P1041" s="305"/>
      <c r="Q1041" s="305"/>
      <c r="R1041" s="307"/>
      <c r="S1041" s="305"/>
      <c r="T1041" s="281"/>
      <c r="U1041" s="248"/>
      <c r="V1041" s="248"/>
      <c r="W1041" s="285"/>
      <c r="X1041" s="334"/>
      <c r="Y1041" s="334"/>
      <c r="Z1041" s="219"/>
      <c r="AF1041" s="255"/>
    </row>
    <row r="1042" spans="1:32" ht="15" customHeight="1">
      <c r="A1042" s="219"/>
      <c r="B1042" s="219"/>
      <c r="C1042" s="219"/>
      <c r="D1042" s="219"/>
      <c r="E1042" s="219"/>
      <c r="F1042" s="219"/>
      <c r="G1042" s="219"/>
      <c r="H1042" s="305"/>
      <c r="I1042" s="305"/>
      <c r="J1042" s="307"/>
      <c r="K1042" s="307"/>
      <c r="L1042" s="307"/>
      <c r="M1042" s="307"/>
      <c r="N1042" s="305"/>
      <c r="O1042" s="305"/>
      <c r="P1042" s="305"/>
      <c r="Q1042" s="305"/>
      <c r="R1042" s="307"/>
      <c r="S1042" s="305"/>
      <c r="T1042" s="281"/>
      <c r="U1042" s="248"/>
      <c r="V1042" s="248"/>
      <c r="W1042" s="285"/>
      <c r="X1042" s="334"/>
      <c r="Y1042" s="334"/>
      <c r="Z1042" s="219"/>
      <c r="AF1042" s="255"/>
    </row>
    <row r="1043" spans="1:32" ht="15" customHeight="1">
      <c r="A1043" s="219"/>
      <c r="B1043" s="219"/>
      <c r="C1043" s="219"/>
      <c r="D1043" s="219"/>
      <c r="E1043" s="219"/>
      <c r="F1043" s="219"/>
      <c r="G1043" s="219"/>
      <c r="H1043" s="305"/>
      <c r="I1043" s="305"/>
      <c r="J1043" s="307"/>
      <c r="K1043" s="307"/>
      <c r="L1043" s="307"/>
      <c r="M1043" s="307"/>
      <c r="N1043" s="305"/>
      <c r="O1043" s="305"/>
      <c r="P1043" s="305"/>
      <c r="Q1043" s="305"/>
      <c r="R1043" s="307"/>
      <c r="S1043" s="305"/>
      <c r="T1043" s="281"/>
      <c r="U1043" s="248"/>
      <c r="V1043" s="248"/>
      <c r="W1043" s="285"/>
      <c r="X1043" s="334"/>
      <c r="Y1043" s="334"/>
      <c r="Z1043" s="219"/>
      <c r="AF1043" s="255"/>
    </row>
    <row r="1044" spans="1:32" ht="15" customHeight="1">
      <c r="A1044" s="219"/>
      <c r="B1044" s="219"/>
      <c r="C1044" s="219"/>
      <c r="D1044" s="219"/>
      <c r="E1044" s="219"/>
      <c r="F1044" s="219"/>
      <c r="G1044" s="219"/>
      <c r="H1044" s="305"/>
      <c r="I1044" s="305"/>
      <c r="J1044" s="307"/>
      <c r="K1044" s="307"/>
      <c r="L1044" s="307"/>
      <c r="M1044" s="307"/>
      <c r="N1044" s="305"/>
      <c r="O1044" s="305"/>
      <c r="P1044" s="305"/>
      <c r="Q1044" s="305"/>
      <c r="R1044" s="307"/>
      <c r="S1044" s="305"/>
      <c r="T1044" s="281"/>
      <c r="U1044" s="248"/>
      <c r="V1044" s="248"/>
      <c r="W1044" s="285"/>
      <c r="X1044" s="334"/>
      <c r="Y1044" s="334"/>
      <c r="Z1044" s="219"/>
      <c r="AF1044" s="255"/>
    </row>
    <row r="1045" spans="1:32" ht="15" customHeight="1">
      <c r="A1045" s="219"/>
      <c r="B1045" s="219"/>
      <c r="C1045" s="219"/>
      <c r="D1045" s="219"/>
      <c r="E1045" s="219"/>
      <c r="F1045" s="219"/>
      <c r="G1045" s="219"/>
      <c r="H1045" s="305"/>
      <c r="I1045" s="305"/>
      <c r="J1045" s="307"/>
      <c r="K1045" s="307"/>
      <c r="L1045" s="307"/>
      <c r="M1045" s="307"/>
      <c r="N1045" s="305"/>
      <c r="O1045" s="305"/>
      <c r="P1045" s="305"/>
      <c r="Q1045" s="305"/>
      <c r="R1045" s="307"/>
      <c r="S1045" s="305"/>
      <c r="T1045" s="281"/>
      <c r="U1045" s="248"/>
      <c r="V1045" s="248"/>
      <c r="W1045" s="285"/>
      <c r="X1045" s="334"/>
      <c r="Y1045" s="334"/>
      <c r="Z1045" s="219"/>
      <c r="AF1045" s="255"/>
    </row>
    <row r="1046" spans="1:32" ht="15" customHeight="1">
      <c r="A1046" s="219"/>
      <c r="B1046" s="219"/>
      <c r="C1046" s="219"/>
      <c r="D1046" s="219"/>
      <c r="E1046" s="219"/>
      <c r="F1046" s="219"/>
      <c r="G1046" s="219"/>
      <c r="H1046" s="305"/>
      <c r="I1046" s="305"/>
      <c r="J1046" s="307"/>
      <c r="K1046" s="307"/>
      <c r="L1046" s="307"/>
      <c r="M1046" s="307"/>
      <c r="N1046" s="305"/>
      <c r="O1046" s="305"/>
      <c r="P1046" s="305"/>
      <c r="Q1046" s="305"/>
      <c r="R1046" s="307"/>
      <c r="S1046" s="305"/>
      <c r="T1046" s="281"/>
      <c r="U1046" s="248"/>
      <c r="V1046" s="248"/>
      <c r="W1046" s="285"/>
      <c r="X1046" s="334"/>
      <c r="Y1046" s="334"/>
      <c r="Z1046" s="219"/>
      <c r="AF1046" s="255"/>
    </row>
    <row r="1047" spans="1:32" ht="15" customHeight="1">
      <c r="A1047" s="219"/>
      <c r="B1047" s="219"/>
      <c r="C1047" s="219"/>
      <c r="D1047" s="219"/>
      <c r="E1047" s="219"/>
      <c r="F1047" s="219"/>
      <c r="G1047" s="219"/>
      <c r="H1047" s="305"/>
      <c r="I1047" s="305"/>
      <c r="J1047" s="307"/>
      <c r="K1047" s="307"/>
      <c r="L1047" s="307"/>
      <c r="M1047" s="307"/>
      <c r="N1047" s="305"/>
      <c r="O1047" s="305"/>
      <c r="P1047" s="305"/>
      <c r="Q1047" s="305"/>
      <c r="R1047" s="307"/>
      <c r="S1047" s="305"/>
      <c r="T1047" s="281"/>
      <c r="U1047" s="248"/>
      <c r="V1047" s="248"/>
      <c r="W1047" s="285"/>
      <c r="X1047" s="334"/>
      <c r="Y1047" s="334"/>
      <c r="Z1047" s="219"/>
      <c r="AF1047" s="255"/>
    </row>
    <row r="1048" spans="1:32" ht="15" customHeight="1">
      <c r="A1048" s="219"/>
      <c r="B1048" s="219"/>
      <c r="C1048" s="219"/>
      <c r="D1048" s="219"/>
      <c r="E1048" s="219"/>
      <c r="F1048" s="219"/>
      <c r="G1048" s="219"/>
      <c r="H1048" s="305"/>
      <c r="I1048" s="305"/>
      <c r="J1048" s="307"/>
      <c r="K1048" s="307"/>
      <c r="L1048" s="307"/>
      <c r="M1048" s="307"/>
      <c r="N1048" s="305"/>
      <c r="O1048" s="305"/>
      <c r="P1048" s="305"/>
      <c r="Q1048" s="305"/>
      <c r="R1048" s="307"/>
      <c r="S1048" s="305"/>
      <c r="T1048" s="281"/>
      <c r="U1048" s="248"/>
      <c r="V1048" s="248"/>
      <c r="W1048" s="285"/>
      <c r="X1048" s="334"/>
      <c r="Y1048" s="334"/>
      <c r="Z1048" s="219"/>
      <c r="AF1048" s="255"/>
    </row>
    <row r="1049" spans="1:32" ht="15" customHeight="1">
      <c r="A1049" s="219"/>
      <c r="B1049" s="219"/>
      <c r="C1049" s="219"/>
      <c r="D1049" s="219"/>
      <c r="E1049" s="219"/>
      <c r="F1049" s="219"/>
      <c r="G1049" s="219"/>
      <c r="H1049" s="305"/>
      <c r="I1049" s="305"/>
      <c r="J1049" s="307"/>
      <c r="K1049" s="307"/>
      <c r="L1049" s="307"/>
      <c r="M1049" s="307"/>
      <c r="N1049" s="305"/>
      <c r="O1049" s="305"/>
      <c r="P1049" s="305"/>
      <c r="Q1049" s="305"/>
      <c r="R1049" s="307"/>
      <c r="S1049" s="305"/>
      <c r="T1049" s="281"/>
      <c r="U1049" s="248"/>
      <c r="V1049" s="248"/>
      <c r="W1049" s="285"/>
      <c r="X1049" s="334"/>
      <c r="Y1049" s="334"/>
      <c r="Z1049" s="219"/>
      <c r="AF1049" s="255"/>
    </row>
    <row r="1050" spans="1:32" ht="15" customHeight="1">
      <c r="A1050" s="219"/>
      <c r="B1050" s="219"/>
      <c r="C1050" s="219"/>
      <c r="D1050" s="219"/>
      <c r="E1050" s="219"/>
      <c r="F1050" s="219"/>
      <c r="G1050" s="219"/>
      <c r="H1050" s="305"/>
      <c r="I1050" s="305"/>
      <c r="J1050" s="307"/>
      <c r="K1050" s="307"/>
      <c r="L1050" s="307"/>
      <c r="M1050" s="307"/>
      <c r="N1050" s="305"/>
      <c r="O1050" s="305"/>
      <c r="P1050" s="305"/>
      <c r="Q1050" s="305"/>
      <c r="R1050" s="307"/>
      <c r="S1050" s="305"/>
      <c r="T1050" s="281"/>
      <c r="U1050" s="248"/>
      <c r="V1050" s="248"/>
      <c r="W1050" s="285"/>
      <c r="X1050" s="334"/>
      <c r="Y1050" s="334"/>
      <c r="Z1050" s="219"/>
      <c r="AF1050" s="255"/>
    </row>
    <row r="1051" spans="1:32" ht="15" customHeight="1">
      <c r="A1051" s="219"/>
      <c r="B1051" s="219"/>
      <c r="C1051" s="219"/>
      <c r="D1051" s="219"/>
      <c r="E1051" s="219"/>
      <c r="F1051" s="219"/>
      <c r="G1051" s="219"/>
      <c r="H1051" s="305"/>
      <c r="I1051" s="305"/>
      <c r="J1051" s="307"/>
      <c r="K1051" s="307"/>
      <c r="L1051" s="307"/>
      <c r="M1051" s="307"/>
      <c r="N1051" s="305"/>
      <c r="O1051" s="305"/>
      <c r="P1051" s="305"/>
      <c r="Q1051" s="305"/>
      <c r="R1051" s="307"/>
      <c r="S1051" s="305"/>
      <c r="T1051" s="281"/>
      <c r="U1051" s="248"/>
      <c r="V1051" s="248"/>
      <c r="W1051" s="285"/>
      <c r="X1051" s="334"/>
      <c r="Y1051" s="334"/>
      <c r="Z1051" s="219"/>
      <c r="AF1051" s="255"/>
    </row>
    <row r="1052" spans="1:32" ht="15" customHeight="1">
      <c r="A1052" s="219"/>
      <c r="B1052" s="219"/>
      <c r="C1052" s="219"/>
      <c r="D1052" s="219"/>
      <c r="E1052" s="219"/>
      <c r="F1052" s="219"/>
      <c r="G1052" s="219"/>
      <c r="H1052" s="305"/>
      <c r="I1052" s="305"/>
      <c r="J1052" s="307"/>
      <c r="K1052" s="307"/>
      <c r="L1052" s="307"/>
      <c r="M1052" s="307"/>
      <c r="N1052" s="305"/>
      <c r="O1052" s="305"/>
      <c r="P1052" s="305"/>
      <c r="Q1052" s="305"/>
      <c r="R1052" s="307"/>
      <c r="S1052" s="305"/>
      <c r="T1052" s="281"/>
      <c r="U1052" s="248"/>
      <c r="V1052" s="248"/>
      <c r="W1052" s="285"/>
      <c r="X1052" s="334"/>
      <c r="Y1052" s="334"/>
      <c r="Z1052" s="219"/>
      <c r="AF1052" s="255"/>
    </row>
    <row r="1053" spans="1:32" ht="15" customHeight="1">
      <c r="A1053" s="219"/>
      <c r="B1053" s="219"/>
      <c r="C1053" s="219"/>
      <c r="D1053" s="219"/>
      <c r="E1053" s="219"/>
      <c r="F1053" s="219"/>
      <c r="G1053" s="219"/>
      <c r="H1053" s="305"/>
      <c r="I1053" s="305"/>
      <c r="J1053" s="307"/>
      <c r="K1053" s="307"/>
      <c r="L1053" s="307"/>
      <c r="M1053" s="307"/>
      <c r="N1053" s="305"/>
      <c r="O1053" s="305"/>
      <c r="P1053" s="305"/>
      <c r="Q1053" s="305"/>
      <c r="R1053" s="307"/>
      <c r="S1053" s="305"/>
      <c r="T1053" s="281"/>
      <c r="U1053" s="248"/>
      <c r="V1053" s="248"/>
      <c r="W1053" s="285"/>
      <c r="X1053" s="334"/>
      <c r="Y1053" s="334"/>
      <c r="Z1053" s="219"/>
      <c r="AF1053" s="255"/>
    </row>
    <row r="1054" spans="1:32" ht="15" customHeight="1">
      <c r="A1054" s="219"/>
      <c r="B1054" s="219"/>
      <c r="C1054" s="219"/>
      <c r="D1054" s="219"/>
      <c r="E1054" s="219"/>
      <c r="F1054" s="219"/>
      <c r="G1054" s="219"/>
      <c r="H1054" s="305"/>
      <c r="I1054" s="305"/>
      <c r="J1054" s="307"/>
      <c r="K1054" s="307"/>
      <c r="L1054" s="307"/>
      <c r="M1054" s="307"/>
      <c r="N1054" s="305"/>
      <c r="O1054" s="305"/>
      <c r="P1054" s="305"/>
      <c r="Q1054" s="305"/>
      <c r="R1054" s="307"/>
      <c r="S1054" s="305"/>
      <c r="T1054" s="281"/>
      <c r="U1054" s="248"/>
      <c r="V1054" s="248"/>
      <c r="W1054" s="285"/>
      <c r="X1054" s="334"/>
      <c r="Y1054" s="334"/>
      <c r="Z1054" s="219"/>
      <c r="AF1054" s="255"/>
    </row>
    <row r="1055" spans="1:32" ht="15" customHeight="1">
      <c r="A1055" s="219"/>
      <c r="B1055" s="219"/>
      <c r="C1055" s="219"/>
      <c r="D1055" s="219"/>
      <c r="E1055" s="219"/>
      <c r="F1055" s="219"/>
      <c r="G1055" s="219"/>
      <c r="H1055" s="305"/>
      <c r="I1055" s="305"/>
      <c r="J1055" s="307"/>
      <c r="K1055" s="307"/>
      <c r="L1055" s="307"/>
      <c r="M1055" s="307"/>
      <c r="N1055" s="305"/>
      <c r="O1055" s="305"/>
      <c r="P1055" s="305"/>
      <c r="Q1055" s="305"/>
      <c r="R1055" s="307"/>
      <c r="S1055" s="305"/>
      <c r="T1055" s="281"/>
      <c r="U1055" s="248"/>
      <c r="V1055" s="248"/>
      <c r="W1055" s="285"/>
      <c r="X1055" s="334"/>
      <c r="Y1055" s="334"/>
      <c r="Z1055" s="219"/>
      <c r="AF1055" s="255"/>
    </row>
    <row r="1056" spans="1:32" ht="15" customHeight="1">
      <c r="A1056" s="219"/>
      <c r="B1056" s="219"/>
      <c r="C1056" s="219"/>
      <c r="D1056" s="219"/>
      <c r="E1056" s="219"/>
      <c r="F1056" s="219"/>
      <c r="G1056" s="219"/>
      <c r="H1056" s="305"/>
      <c r="I1056" s="305"/>
      <c r="J1056" s="307"/>
      <c r="K1056" s="307"/>
      <c r="L1056" s="307"/>
      <c r="M1056" s="307"/>
      <c r="N1056" s="305"/>
      <c r="O1056" s="305"/>
      <c r="P1056" s="305"/>
      <c r="Q1056" s="305"/>
      <c r="R1056" s="307"/>
      <c r="S1056" s="305"/>
      <c r="T1056" s="281"/>
      <c r="U1056" s="248"/>
      <c r="V1056" s="248"/>
      <c r="W1056" s="285"/>
      <c r="X1056" s="334"/>
      <c r="Y1056" s="334"/>
      <c r="Z1056" s="219"/>
      <c r="AF1056" s="255"/>
    </row>
    <row r="1057" spans="1:32" ht="15" customHeight="1">
      <c r="A1057" s="219"/>
      <c r="B1057" s="219"/>
      <c r="C1057" s="219"/>
      <c r="D1057" s="219"/>
      <c r="E1057" s="219"/>
      <c r="F1057" s="219"/>
      <c r="G1057" s="219"/>
      <c r="H1057" s="305"/>
      <c r="I1057" s="305"/>
      <c r="J1057" s="307"/>
      <c r="K1057" s="307"/>
      <c r="L1057" s="307"/>
      <c r="M1057" s="307"/>
      <c r="N1057" s="305"/>
      <c r="O1057" s="305"/>
      <c r="P1057" s="305"/>
      <c r="Q1057" s="305"/>
      <c r="R1057" s="307"/>
      <c r="S1057" s="305"/>
      <c r="T1057" s="281"/>
      <c r="U1057" s="248"/>
      <c r="V1057" s="248"/>
      <c r="W1057" s="285"/>
      <c r="X1057" s="334"/>
      <c r="Y1057" s="334"/>
      <c r="Z1057" s="219"/>
      <c r="AF1057" s="255"/>
    </row>
    <row r="1058" spans="1:32" ht="15" customHeight="1">
      <c r="A1058" s="219"/>
      <c r="B1058" s="219"/>
      <c r="C1058" s="219"/>
      <c r="D1058" s="219"/>
      <c r="E1058" s="219"/>
      <c r="F1058" s="219"/>
      <c r="G1058" s="219"/>
      <c r="H1058" s="305"/>
      <c r="I1058" s="305"/>
      <c r="J1058" s="307"/>
      <c r="K1058" s="307"/>
      <c r="L1058" s="307"/>
      <c r="M1058" s="307"/>
      <c r="N1058" s="305"/>
      <c r="O1058" s="305"/>
      <c r="P1058" s="305"/>
      <c r="Q1058" s="305"/>
      <c r="R1058" s="307"/>
      <c r="S1058" s="305"/>
      <c r="T1058" s="281"/>
      <c r="U1058" s="248"/>
      <c r="V1058" s="248"/>
      <c r="W1058" s="285"/>
      <c r="X1058" s="334"/>
      <c r="Y1058" s="334"/>
      <c r="Z1058" s="219"/>
      <c r="AF1058" s="255"/>
    </row>
    <row r="1059" spans="1:32" ht="15" customHeight="1">
      <c r="A1059" s="219"/>
      <c r="B1059" s="219"/>
      <c r="C1059" s="219"/>
      <c r="D1059" s="219"/>
      <c r="E1059" s="219"/>
      <c r="F1059" s="219"/>
      <c r="G1059" s="219"/>
      <c r="H1059" s="305"/>
      <c r="I1059" s="305"/>
      <c r="J1059" s="307"/>
      <c r="K1059" s="307"/>
      <c r="L1059" s="307"/>
      <c r="M1059" s="307"/>
      <c r="N1059" s="305"/>
      <c r="O1059" s="305"/>
      <c r="P1059" s="305"/>
      <c r="Q1059" s="305"/>
      <c r="R1059" s="307"/>
      <c r="S1059" s="305"/>
      <c r="T1059" s="281"/>
      <c r="U1059" s="248"/>
      <c r="V1059" s="248"/>
      <c r="W1059" s="285"/>
      <c r="X1059" s="334"/>
      <c r="Y1059" s="334"/>
      <c r="Z1059" s="219"/>
      <c r="AF1059" s="255"/>
    </row>
    <row r="1060" spans="1:32" ht="15" customHeight="1">
      <c r="A1060" s="219"/>
      <c r="B1060" s="219"/>
      <c r="C1060" s="219"/>
      <c r="D1060" s="219"/>
      <c r="E1060" s="219"/>
      <c r="F1060" s="219"/>
      <c r="G1060" s="219"/>
      <c r="H1060" s="305"/>
      <c r="I1060" s="305"/>
      <c r="J1060" s="307"/>
      <c r="K1060" s="307"/>
      <c r="L1060" s="307"/>
      <c r="M1060" s="307"/>
      <c r="N1060" s="305"/>
      <c r="O1060" s="305"/>
      <c r="P1060" s="305"/>
      <c r="Q1060" s="305"/>
      <c r="R1060" s="307"/>
      <c r="S1060" s="305"/>
      <c r="T1060" s="281"/>
      <c r="U1060" s="248"/>
      <c r="V1060" s="248"/>
      <c r="W1060" s="285"/>
      <c r="X1060" s="334"/>
      <c r="Y1060" s="334"/>
      <c r="Z1060" s="219"/>
      <c r="AF1060" s="255"/>
    </row>
    <row r="1061" spans="1:32" ht="15" customHeight="1">
      <c r="A1061" s="219"/>
      <c r="B1061" s="219"/>
      <c r="C1061" s="219"/>
      <c r="D1061" s="219"/>
      <c r="E1061" s="219"/>
      <c r="F1061" s="219"/>
      <c r="G1061" s="219"/>
      <c r="H1061" s="305"/>
      <c r="I1061" s="305"/>
      <c r="J1061" s="307"/>
      <c r="K1061" s="307"/>
      <c r="L1061" s="307"/>
      <c r="M1061" s="307"/>
      <c r="N1061" s="305"/>
      <c r="O1061" s="305"/>
      <c r="P1061" s="305"/>
      <c r="Q1061" s="305"/>
      <c r="R1061" s="307"/>
      <c r="S1061" s="305"/>
      <c r="T1061" s="281"/>
      <c r="U1061" s="248"/>
      <c r="V1061" s="248"/>
      <c r="W1061" s="285"/>
      <c r="X1061" s="334"/>
      <c r="Y1061" s="334"/>
      <c r="Z1061" s="219"/>
      <c r="AF1061" s="255"/>
    </row>
    <row r="1062" spans="1:32" ht="15" customHeight="1">
      <c r="A1062" s="219"/>
      <c r="B1062" s="219"/>
      <c r="C1062" s="219"/>
      <c r="D1062" s="219"/>
      <c r="E1062" s="219"/>
      <c r="F1062" s="219"/>
      <c r="G1062" s="219"/>
      <c r="H1062" s="305"/>
      <c r="I1062" s="305"/>
      <c r="J1062" s="307"/>
      <c r="K1062" s="307"/>
      <c r="L1062" s="307"/>
      <c r="M1062" s="307"/>
      <c r="N1062" s="305"/>
      <c r="O1062" s="305"/>
      <c r="P1062" s="305"/>
      <c r="Q1062" s="305"/>
      <c r="R1062" s="307"/>
      <c r="S1062" s="305"/>
      <c r="T1062" s="281"/>
      <c r="U1062" s="248"/>
      <c r="V1062" s="248"/>
      <c r="W1062" s="285"/>
      <c r="X1062" s="334"/>
      <c r="Y1062" s="334"/>
      <c r="Z1062" s="219"/>
      <c r="AF1062" s="255"/>
    </row>
    <row r="1063" spans="1:32" ht="15" customHeight="1">
      <c r="A1063" s="219"/>
      <c r="B1063" s="219"/>
      <c r="C1063" s="219"/>
      <c r="D1063" s="219"/>
      <c r="E1063" s="219"/>
      <c r="F1063" s="219"/>
      <c r="G1063" s="219"/>
      <c r="H1063" s="305"/>
      <c r="I1063" s="305"/>
      <c r="J1063" s="307"/>
      <c r="K1063" s="307"/>
      <c r="L1063" s="307"/>
      <c r="M1063" s="307"/>
      <c r="N1063" s="305"/>
      <c r="O1063" s="305"/>
      <c r="P1063" s="305"/>
      <c r="Q1063" s="305"/>
      <c r="R1063" s="307"/>
      <c r="S1063" s="305"/>
      <c r="T1063" s="281"/>
      <c r="U1063" s="248"/>
      <c r="V1063" s="248"/>
      <c r="W1063" s="285"/>
      <c r="X1063" s="334"/>
      <c r="Y1063" s="334"/>
      <c r="Z1063" s="219"/>
      <c r="AF1063" s="255"/>
    </row>
    <row r="1064" spans="1:32" ht="15" customHeight="1">
      <c r="A1064" s="219"/>
      <c r="B1064" s="219"/>
      <c r="C1064" s="219"/>
      <c r="D1064" s="219"/>
      <c r="E1064" s="219"/>
      <c r="F1064" s="219"/>
      <c r="G1064" s="219"/>
      <c r="H1064" s="305"/>
      <c r="I1064" s="305"/>
      <c r="J1064" s="307"/>
      <c r="K1064" s="307"/>
      <c r="L1064" s="307"/>
      <c r="M1064" s="307"/>
      <c r="N1064" s="305"/>
      <c r="O1064" s="305"/>
      <c r="P1064" s="305"/>
      <c r="Q1064" s="305"/>
      <c r="R1064" s="307"/>
      <c r="S1064" s="305"/>
      <c r="T1064" s="281"/>
      <c r="U1064" s="248"/>
      <c r="V1064" s="248"/>
      <c r="W1064" s="285"/>
      <c r="X1064" s="334"/>
      <c r="Y1064" s="334"/>
      <c r="Z1064" s="219"/>
      <c r="AF1064" s="255"/>
    </row>
    <row r="1065" spans="1:32" ht="15" customHeight="1">
      <c r="A1065" s="219"/>
      <c r="B1065" s="219"/>
      <c r="C1065" s="219"/>
      <c r="D1065" s="219"/>
      <c r="E1065" s="219"/>
      <c r="F1065" s="219"/>
      <c r="G1065" s="219"/>
      <c r="H1065" s="305"/>
      <c r="I1065" s="305"/>
      <c r="J1065" s="307"/>
      <c r="K1065" s="307"/>
      <c r="L1065" s="307"/>
      <c r="M1065" s="307"/>
      <c r="N1065" s="305"/>
      <c r="O1065" s="305"/>
      <c r="P1065" s="305"/>
      <c r="Q1065" s="305"/>
      <c r="R1065" s="307"/>
      <c r="S1065" s="305"/>
      <c r="T1065" s="281"/>
      <c r="U1065" s="248"/>
      <c r="V1065" s="248"/>
      <c r="W1065" s="285"/>
      <c r="X1065" s="334"/>
      <c r="Y1065" s="334"/>
      <c r="Z1065" s="219"/>
      <c r="AF1065" s="255"/>
    </row>
    <row r="1066" spans="1:32" ht="15" customHeight="1">
      <c r="A1066" s="219"/>
      <c r="B1066" s="219"/>
      <c r="C1066" s="219"/>
      <c r="D1066" s="219"/>
      <c r="E1066" s="219"/>
      <c r="F1066" s="219"/>
      <c r="G1066" s="219"/>
      <c r="H1066" s="305"/>
      <c r="I1066" s="305"/>
      <c r="J1066" s="307"/>
      <c r="K1066" s="307"/>
      <c r="L1066" s="307"/>
      <c r="M1066" s="307"/>
      <c r="N1066" s="305"/>
      <c r="O1066" s="305"/>
      <c r="P1066" s="305"/>
      <c r="Q1066" s="305"/>
      <c r="R1066" s="307"/>
      <c r="S1066" s="305"/>
      <c r="T1066" s="281"/>
      <c r="U1066" s="248"/>
      <c r="V1066" s="248"/>
      <c r="W1066" s="285"/>
      <c r="X1066" s="334"/>
      <c r="Y1066" s="334"/>
      <c r="Z1066" s="219"/>
      <c r="AF1066" s="255"/>
    </row>
    <row r="1067" spans="1:32" ht="15" customHeight="1">
      <c r="A1067" s="219"/>
      <c r="B1067" s="219"/>
      <c r="C1067" s="219"/>
      <c r="D1067" s="219"/>
      <c r="E1067" s="219"/>
      <c r="F1067" s="219"/>
      <c r="G1067" s="219"/>
      <c r="H1067" s="305"/>
      <c r="I1067" s="305"/>
      <c r="J1067" s="307"/>
      <c r="K1067" s="307"/>
      <c r="L1067" s="307"/>
      <c r="M1067" s="307"/>
      <c r="N1067" s="305"/>
      <c r="O1067" s="305"/>
      <c r="P1067" s="305"/>
      <c r="Q1067" s="305"/>
      <c r="R1067" s="307"/>
      <c r="S1067" s="305"/>
      <c r="T1067" s="281"/>
      <c r="U1067" s="248"/>
      <c r="V1067" s="248"/>
      <c r="W1067" s="285"/>
      <c r="X1067" s="334"/>
      <c r="Y1067" s="334"/>
      <c r="Z1067" s="219"/>
      <c r="AF1067" s="255"/>
    </row>
    <row r="1068" spans="1:32" ht="15" customHeight="1">
      <c r="A1068" s="219"/>
      <c r="B1068" s="219"/>
      <c r="C1068" s="219"/>
      <c r="D1068" s="219"/>
      <c r="E1068" s="219"/>
      <c r="F1068" s="219"/>
      <c r="G1068" s="219"/>
      <c r="H1068" s="305"/>
      <c r="I1068" s="305"/>
      <c r="J1068" s="307"/>
      <c r="K1068" s="307"/>
      <c r="L1068" s="307"/>
      <c r="M1068" s="307"/>
      <c r="N1068" s="305"/>
      <c r="O1068" s="305"/>
      <c r="P1068" s="305"/>
      <c r="Q1068" s="305"/>
      <c r="R1068" s="307"/>
      <c r="S1068" s="305"/>
      <c r="T1068" s="281"/>
      <c r="U1068" s="248"/>
      <c r="V1068" s="248"/>
      <c r="W1068" s="285"/>
      <c r="X1068" s="334"/>
      <c r="Y1068" s="334"/>
      <c r="Z1068" s="219"/>
      <c r="AF1068" s="255"/>
    </row>
    <row r="1069" spans="1:32" ht="15" customHeight="1">
      <c r="A1069" s="219"/>
      <c r="B1069" s="219"/>
      <c r="C1069" s="219"/>
      <c r="D1069" s="219"/>
      <c r="E1069" s="219"/>
      <c r="F1069" s="219"/>
      <c r="G1069" s="219"/>
      <c r="H1069" s="305"/>
      <c r="I1069" s="305"/>
      <c r="J1069" s="307"/>
      <c r="K1069" s="307"/>
      <c r="L1069" s="307"/>
      <c r="M1069" s="307"/>
      <c r="N1069" s="305"/>
      <c r="O1069" s="305"/>
      <c r="P1069" s="305"/>
      <c r="Q1069" s="305"/>
      <c r="R1069" s="307"/>
      <c r="S1069" s="305"/>
      <c r="T1069" s="281"/>
      <c r="U1069" s="248"/>
      <c r="V1069" s="248"/>
      <c r="W1069" s="285"/>
      <c r="X1069" s="334"/>
      <c r="Y1069" s="334"/>
      <c r="Z1069" s="219"/>
      <c r="AF1069" s="255"/>
    </row>
    <row r="1070" spans="1:32" ht="15" customHeight="1">
      <c r="A1070" s="219"/>
      <c r="B1070" s="219"/>
      <c r="C1070" s="219"/>
      <c r="D1070" s="219"/>
      <c r="E1070" s="219"/>
      <c r="F1070" s="219"/>
      <c r="G1070" s="219"/>
      <c r="H1070" s="305"/>
      <c r="I1070" s="305"/>
      <c r="J1070" s="307"/>
      <c r="K1070" s="307"/>
      <c r="L1070" s="307"/>
      <c r="M1070" s="307"/>
      <c r="N1070" s="305"/>
      <c r="O1070" s="305"/>
      <c r="P1070" s="305"/>
      <c r="Q1070" s="305"/>
      <c r="R1070" s="307"/>
      <c r="S1070" s="305"/>
      <c r="T1070" s="281"/>
      <c r="U1070" s="248"/>
      <c r="V1070" s="248"/>
      <c r="W1070" s="285"/>
      <c r="X1070" s="334"/>
      <c r="Y1070" s="334"/>
      <c r="Z1070" s="219"/>
      <c r="AF1070" s="255"/>
    </row>
    <row r="1071" spans="1:32" ht="15" customHeight="1">
      <c r="A1071" s="219"/>
      <c r="B1071" s="219"/>
      <c r="C1071" s="219"/>
      <c r="D1071" s="219"/>
      <c r="E1071" s="219"/>
      <c r="F1071" s="219"/>
      <c r="G1071" s="219"/>
      <c r="H1071" s="305"/>
      <c r="I1071" s="305"/>
      <c r="J1071" s="307"/>
      <c r="K1071" s="307"/>
      <c r="L1071" s="307"/>
      <c r="M1071" s="307"/>
      <c r="N1071" s="305"/>
      <c r="O1071" s="305"/>
      <c r="P1071" s="305"/>
      <c r="Q1071" s="305"/>
      <c r="R1071" s="307"/>
      <c r="S1071" s="305"/>
      <c r="T1071" s="281"/>
      <c r="U1071" s="248"/>
      <c r="V1071" s="248"/>
      <c r="W1071" s="285"/>
      <c r="X1071" s="334"/>
      <c r="Y1071" s="334"/>
      <c r="Z1071" s="219"/>
      <c r="AF1071" s="255"/>
    </row>
    <row r="1072" spans="1:32" ht="15" customHeight="1">
      <c r="A1072" s="219"/>
      <c r="B1072" s="219"/>
      <c r="C1072" s="219"/>
      <c r="D1072" s="219"/>
      <c r="E1072" s="219"/>
      <c r="F1072" s="219"/>
      <c r="G1072" s="219"/>
      <c r="H1072" s="305"/>
      <c r="I1072" s="305"/>
      <c r="J1072" s="307"/>
      <c r="K1072" s="307"/>
      <c r="L1072" s="307"/>
      <c r="M1072" s="307"/>
      <c r="N1072" s="305"/>
      <c r="O1072" s="305"/>
      <c r="P1072" s="305"/>
      <c r="Q1072" s="305"/>
      <c r="R1072" s="307"/>
      <c r="S1072" s="305"/>
      <c r="T1072" s="281"/>
      <c r="U1072" s="248"/>
      <c r="V1072" s="248"/>
      <c r="W1072" s="285"/>
      <c r="X1072" s="334"/>
      <c r="Y1072" s="334"/>
      <c r="Z1072" s="219"/>
      <c r="AF1072" s="255"/>
    </row>
    <row r="1073" spans="1:32" ht="15" customHeight="1">
      <c r="A1073" s="219"/>
      <c r="B1073" s="219"/>
      <c r="C1073" s="219"/>
      <c r="D1073" s="219"/>
      <c r="E1073" s="219"/>
      <c r="F1073" s="219"/>
      <c r="G1073" s="219"/>
      <c r="H1073" s="305"/>
      <c r="I1073" s="305"/>
      <c r="J1073" s="307"/>
      <c r="K1073" s="307"/>
      <c r="L1073" s="307"/>
      <c r="M1073" s="307"/>
      <c r="N1073" s="305"/>
      <c r="O1073" s="305"/>
      <c r="P1073" s="305"/>
      <c r="Q1073" s="305"/>
      <c r="R1073" s="307"/>
      <c r="S1073" s="305"/>
      <c r="T1073" s="281"/>
      <c r="U1073" s="248"/>
      <c r="V1073" s="248"/>
      <c r="W1073" s="285"/>
      <c r="X1073" s="334"/>
      <c r="Y1073" s="334"/>
      <c r="Z1073" s="219"/>
      <c r="AF1073" s="255"/>
    </row>
    <row r="1074" spans="1:32" ht="15" customHeight="1">
      <c r="A1074" s="219"/>
      <c r="B1074" s="219"/>
      <c r="C1074" s="219"/>
      <c r="D1074" s="219"/>
      <c r="E1074" s="219"/>
      <c r="F1074" s="219"/>
      <c r="G1074" s="219"/>
      <c r="H1074" s="305"/>
      <c r="I1074" s="305"/>
      <c r="J1074" s="307"/>
      <c r="K1074" s="307"/>
      <c r="L1074" s="307"/>
      <c r="M1074" s="307"/>
      <c r="N1074" s="305"/>
      <c r="O1074" s="305"/>
      <c r="P1074" s="305"/>
      <c r="Q1074" s="305"/>
      <c r="R1074" s="307"/>
      <c r="S1074" s="305"/>
      <c r="T1074" s="281"/>
      <c r="U1074" s="248"/>
      <c r="V1074" s="248"/>
      <c r="W1074" s="285"/>
      <c r="X1074" s="334"/>
      <c r="Y1074" s="334"/>
      <c r="Z1074" s="219"/>
      <c r="AF1074" s="255"/>
    </row>
    <row r="1075" spans="1:32" ht="15" customHeight="1">
      <c r="A1075" s="219"/>
      <c r="B1075" s="219"/>
      <c r="C1075" s="219"/>
      <c r="D1075" s="219"/>
      <c r="E1075" s="219"/>
      <c r="F1075" s="219"/>
      <c r="G1075" s="219"/>
      <c r="H1075" s="305"/>
      <c r="I1075" s="305"/>
      <c r="J1075" s="307"/>
      <c r="K1075" s="307"/>
      <c r="L1075" s="307"/>
      <c r="M1075" s="307"/>
      <c r="N1075" s="305"/>
      <c r="O1075" s="305"/>
      <c r="P1075" s="305"/>
      <c r="Q1075" s="305"/>
      <c r="R1075" s="307"/>
      <c r="S1075" s="305"/>
      <c r="T1075" s="281"/>
      <c r="U1075" s="248"/>
      <c r="V1075" s="248"/>
      <c r="W1075" s="285"/>
      <c r="X1075" s="334"/>
      <c r="Y1075" s="334"/>
      <c r="Z1075" s="219"/>
      <c r="AF1075" s="255"/>
    </row>
    <row r="1076" spans="1:32" ht="15" customHeight="1">
      <c r="A1076" s="219"/>
      <c r="B1076" s="219"/>
      <c r="C1076" s="219"/>
      <c r="D1076" s="219"/>
      <c r="E1076" s="219"/>
      <c r="F1076" s="219"/>
      <c r="G1076" s="219"/>
      <c r="H1076" s="305"/>
      <c r="I1076" s="305"/>
      <c r="J1076" s="307"/>
      <c r="K1076" s="307"/>
      <c r="L1076" s="307"/>
      <c r="M1076" s="307"/>
      <c r="N1076" s="305"/>
      <c r="O1076" s="305"/>
      <c r="P1076" s="305"/>
      <c r="Q1076" s="305"/>
      <c r="R1076" s="307"/>
      <c r="S1076" s="305"/>
      <c r="T1076" s="281"/>
      <c r="U1076" s="248"/>
      <c r="V1076" s="248"/>
      <c r="W1076" s="285"/>
      <c r="X1076" s="334"/>
      <c r="Y1076" s="334"/>
      <c r="Z1076" s="219"/>
      <c r="AF1076" s="255"/>
    </row>
    <row r="1077" spans="1:32" ht="15" customHeight="1">
      <c r="A1077" s="219"/>
      <c r="B1077" s="219"/>
      <c r="C1077" s="219"/>
      <c r="D1077" s="219"/>
      <c r="E1077" s="219"/>
      <c r="F1077" s="219"/>
      <c r="G1077" s="219"/>
      <c r="H1077" s="305"/>
      <c r="I1077" s="305"/>
      <c r="J1077" s="307"/>
      <c r="K1077" s="307"/>
      <c r="L1077" s="307"/>
      <c r="M1077" s="307"/>
      <c r="N1077" s="305"/>
      <c r="O1077" s="305"/>
      <c r="P1077" s="305"/>
      <c r="Q1077" s="305"/>
      <c r="R1077" s="307"/>
      <c r="S1077" s="305"/>
      <c r="T1077" s="281"/>
      <c r="U1077" s="248"/>
      <c r="V1077" s="248"/>
      <c r="W1077" s="285"/>
      <c r="X1077" s="334"/>
      <c r="Y1077" s="334"/>
      <c r="Z1077" s="219"/>
      <c r="AF1077" s="255"/>
    </row>
    <row r="1078" spans="1:32" ht="15" customHeight="1">
      <c r="A1078" s="219"/>
      <c r="B1078" s="219"/>
      <c r="C1078" s="219"/>
      <c r="D1078" s="219"/>
      <c r="E1078" s="219"/>
      <c r="F1078" s="219"/>
      <c r="G1078" s="219"/>
      <c r="H1078" s="305"/>
      <c r="I1078" s="305"/>
      <c r="J1078" s="307"/>
      <c r="K1078" s="307"/>
      <c r="L1078" s="307"/>
      <c r="M1078" s="307"/>
      <c r="N1078" s="305"/>
      <c r="O1078" s="305"/>
      <c r="P1078" s="305"/>
      <c r="Q1078" s="305"/>
      <c r="R1078" s="307"/>
      <c r="S1078" s="305"/>
      <c r="T1078" s="281"/>
      <c r="U1078" s="248"/>
      <c r="V1078" s="248"/>
      <c r="W1078" s="285"/>
      <c r="X1078" s="334"/>
      <c r="Y1078" s="334"/>
      <c r="Z1078" s="219"/>
      <c r="AF1078" s="255"/>
    </row>
    <row r="1079" spans="1:32" ht="15" customHeight="1">
      <c r="A1079" s="219"/>
      <c r="B1079" s="219"/>
      <c r="C1079" s="219"/>
      <c r="D1079" s="219"/>
      <c r="E1079" s="219"/>
      <c r="F1079" s="219"/>
      <c r="G1079" s="219"/>
      <c r="H1079" s="305"/>
      <c r="I1079" s="305"/>
      <c r="J1079" s="307"/>
      <c r="K1079" s="307"/>
      <c r="L1079" s="307"/>
      <c r="M1079" s="307"/>
      <c r="N1079" s="305"/>
      <c r="O1079" s="305"/>
      <c r="P1079" s="305"/>
      <c r="Q1079" s="305"/>
      <c r="R1079" s="307"/>
      <c r="S1079" s="305"/>
      <c r="T1079" s="281"/>
      <c r="U1079" s="248"/>
      <c r="V1079" s="248"/>
      <c r="W1079" s="285"/>
      <c r="X1079" s="334"/>
      <c r="Y1079" s="334"/>
      <c r="Z1079" s="219"/>
      <c r="AF1079" s="255"/>
    </row>
    <row r="1080" spans="1:32" ht="15" customHeight="1">
      <c r="A1080" s="219"/>
      <c r="B1080" s="219"/>
      <c r="C1080" s="219"/>
      <c r="D1080" s="219"/>
      <c r="E1080" s="219"/>
      <c r="F1080" s="219"/>
      <c r="G1080" s="219"/>
      <c r="H1080" s="305"/>
      <c r="I1080" s="305"/>
      <c r="J1080" s="307"/>
      <c r="K1080" s="307"/>
      <c r="L1080" s="307"/>
      <c r="M1080" s="307"/>
      <c r="N1080" s="305"/>
      <c r="O1080" s="305"/>
      <c r="P1080" s="305"/>
      <c r="Q1080" s="305"/>
      <c r="R1080" s="307"/>
      <c r="S1080" s="305"/>
      <c r="T1080" s="281"/>
      <c r="U1080" s="248"/>
      <c r="V1080" s="248"/>
      <c r="W1080" s="285"/>
      <c r="X1080" s="334"/>
      <c r="Y1080" s="334"/>
      <c r="Z1080" s="219"/>
      <c r="AF1080" s="255"/>
    </row>
    <row r="1081" spans="1:32" ht="15" customHeight="1">
      <c r="A1081" s="219"/>
      <c r="B1081" s="219"/>
      <c r="C1081" s="219"/>
      <c r="D1081" s="219"/>
      <c r="E1081" s="219"/>
      <c r="F1081" s="219"/>
      <c r="G1081" s="219"/>
      <c r="H1081" s="305"/>
      <c r="I1081" s="305"/>
      <c r="J1081" s="307"/>
      <c r="K1081" s="307"/>
      <c r="L1081" s="307"/>
      <c r="M1081" s="307"/>
      <c r="N1081" s="305"/>
      <c r="O1081" s="305"/>
      <c r="P1081" s="305"/>
      <c r="Q1081" s="305"/>
      <c r="R1081" s="307"/>
      <c r="S1081" s="305"/>
      <c r="T1081" s="281"/>
      <c r="U1081" s="248"/>
      <c r="V1081" s="248"/>
      <c r="W1081" s="285"/>
      <c r="X1081" s="334"/>
      <c r="Y1081" s="334"/>
      <c r="Z1081" s="219"/>
      <c r="AF1081" s="255"/>
    </row>
    <row r="1082" spans="1:32" ht="15" customHeight="1">
      <c r="A1082" s="219"/>
      <c r="B1082" s="219"/>
      <c r="C1082" s="219"/>
      <c r="D1082" s="219"/>
      <c r="E1082" s="219"/>
      <c r="F1082" s="219"/>
      <c r="G1082" s="219"/>
      <c r="H1082" s="305"/>
      <c r="I1082" s="305"/>
      <c r="J1082" s="307"/>
      <c r="K1082" s="307"/>
      <c r="L1082" s="307"/>
      <c r="M1082" s="307"/>
      <c r="N1082" s="305"/>
      <c r="O1082" s="305"/>
      <c r="P1082" s="305"/>
      <c r="Q1082" s="305"/>
      <c r="R1082" s="307"/>
      <c r="S1082" s="305"/>
      <c r="T1082" s="281"/>
      <c r="U1082" s="248"/>
      <c r="V1082" s="248"/>
      <c r="W1082" s="285"/>
      <c r="X1082" s="334"/>
      <c r="Y1082" s="334"/>
      <c r="Z1082" s="219"/>
      <c r="AF1082" s="255"/>
    </row>
    <row r="1083" spans="1:32" ht="15" customHeight="1">
      <c r="A1083" s="219"/>
      <c r="B1083" s="219"/>
      <c r="C1083" s="219"/>
      <c r="D1083" s="219"/>
      <c r="E1083" s="219"/>
      <c r="F1083" s="219"/>
      <c r="G1083" s="219"/>
      <c r="H1083" s="305"/>
      <c r="I1083" s="305"/>
      <c r="J1083" s="307"/>
      <c r="K1083" s="307"/>
      <c r="L1083" s="307"/>
      <c r="M1083" s="307"/>
      <c r="N1083" s="305"/>
      <c r="O1083" s="305"/>
      <c r="P1083" s="305"/>
      <c r="Q1083" s="305"/>
      <c r="R1083" s="307"/>
      <c r="S1083" s="305"/>
      <c r="T1083" s="281"/>
      <c r="U1083" s="248"/>
      <c r="V1083" s="248"/>
      <c r="W1083" s="285"/>
      <c r="X1083" s="334"/>
      <c r="Y1083" s="334"/>
      <c r="Z1083" s="219"/>
      <c r="AF1083" s="255"/>
    </row>
    <row r="1084" spans="1:32" ht="15" customHeight="1">
      <c r="A1084" s="219"/>
      <c r="B1084" s="219"/>
      <c r="C1084" s="219"/>
      <c r="D1084" s="219"/>
      <c r="E1084" s="219"/>
      <c r="F1084" s="219"/>
      <c r="G1084" s="219"/>
      <c r="H1084" s="305"/>
      <c r="I1084" s="305"/>
      <c r="J1084" s="307"/>
      <c r="K1084" s="307"/>
      <c r="L1084" s="307"/>
      <c r="M1084" s="307"/>
      <c r="N1084" s="305"/>
      <c r="O1084" s="305"/>
      <c r="P1084" s="305"/>
      <c r="Q1084" s="305"/>
      <c r="R1084" s="307"/>
      <c r="S1084" s="305"/>
      <c r="T1084" s="281"/>
      <c r="U1084" s="248"/>
      <c r="V1084" s="248"/>
      <c r="W1084" s="285"/>
      <c r="X1084" s="334"/>
      <c r="Y1084" s="334"/>
      <c r="Z1084" s="219"/>
      <c r="AF1084" s="255"/>
    </row>
    <row r="1085" spans="1:32" ht="15" customHeight="1">
      <c r="A1085" s="219"/>
      <c r="B1085" s="219"/>
      <c r="C1085" s="219"/>
      <c r="D1085" s="219"/>
      <c r="E1085" s="219"/>
      <c r="F1085" s="219"/>
      <c r="G1085" s="219"/>
      <c r="H1085" s="305"/>
      <c r="I1085" s="305"/>
      <c r="J1085" s="307"/>
      <c r="K1085" s="307"/>
      <c r="L1085" s="307"/>
      <c r="M1085" s="307"/>
      <c r="N1085" s="305"/>
      <c r="O1085" s="305"/>
      <c r="P1085" s="305"/>
      <c r="Q1085" s="305"/>
      <c r="R1085" s="307"/>
      <c r="S1085" s="305"/>
      <c r="T1085" s="281"/>
      <c r="U1085" s="248"/>
      <c r="V1085" s="248"/>
      <c r="W1085" s="285"/>
      <c r="X1085" s="334"/>
      <c r="Y1085" s="334"/>
      <c r="Z1085" s="219"/>
      <c r="AF1085" s="255"/>
    </row>
    <row r="1086" spans="1:32" ht="15" customHeight="1">
      <c r="A1086" s="219"/>
      <c r="B1086" s="219"/>
      <c r="C1086" s="219"/>
      <c r="D1086" s="219"/>
      <c r="E1086" s="219"/>
      <c r="F1086" s="219"/>
      <c r="G1086" s="219"/>
      <c r="H1086" s="305"/>
      <c r="I1086" s="305"/>
      <c r="J1086" s="307"/>
      <c r="K1086" s="307"/>
      <c r="L1086" s="307"/>
      <c r="M1086" s="307"/>
      <c r="N1086" s="305"/>
      <c r="O1086" s="305"/>
      <c r="P1086" s="305"/>
      <c r="Q1086" s="305"/>
      <c r="R1086" s="307"/>
      <c r="S1086" s="305"/>
      <c r="T1086" s="281"/>
      <c r="U1086" s="248"/>
      <c r="V1086" s="248"/>
      <c r="W1086" s="285"/>
      <c r="X1086" s="334"/>
      <c r="Y1086" s="334"/>
      <c r="Z1086" s="219"/>
      <c r="AF1086" s="255"/>
    </row>
    <row r="1087" spans="1:32" ht="15" customHeight="1">
      <c r="A1087" s="219"/>
      <c r="B1087" s="219"/>
      <c r="C1087" s="219"/>
      <c r="D1087" s="219"/>
      <c r="E1087" s="219"/>
      <c r="F1087" s="219"/>
      <c r="G1087" s="219"/>
      <c r="H1087" s="305"/>
      <c r="I1087" s="305"/>
      <c r="J1087" s="307"/>
      <c r="K1087" s="307"/>
      <c r="L1087" s="307"/>
      <c r="M1087" s="307"/>
      <c r="N1087" s="305"/>
      <c r="O1087" s="305"/>
      <c r="P1087" s="305"/>
      <c r="Q1087" s="305"/>
      <c r="R1087" s="307"/>
      <c r="S1087" s="305"/>
      <c r="T1087" s="281"/>
      <c r="U1087" s="248"/>
      <c r="V1087" s="248"/>
      <c r="W1087" s="285"/>
      <c r="X1087" s="334"/>
      <c r="Y1087" s="334"/>
      <c r="Z1087" s="219"/>
      <c r="AF1087" s="255"/>
    </row>
    <row r="1088" spans="1:32" ht="15" customHeight="1">
      <c r="A1088" s="219"/>
      <c r="B1088" s="219"/>
      <c r="C1088" s="219"/>
      <c r="D1088" s="219"/>
      <c r="E1088" s="219"/>
      <c r="F1088" s="219"/>
      <c r="G1088" s="219"/>
      <c r="H1088" s="305"/>
      <c r="I1088" s="305"/>
      <c r="J1088" s="307"/>
      <c r="K1088" s="307"/>
      <c r="L1088" s="307"/>
      <c r="M1088" s="307"/>
      <c r="N1088" s="305"/>
      <c r="O1088" s="305"/>
      <c r="P1088" s="305"/>
      <c r="Q1088" s="305"/>
      <c r="R1088" s="307"/>
      <c r="S1088" s="305"/>
      <c r="T1088" s="281"/>
      <c r="U1088" s="248"/>
      <c r="V1088" s="248"/>
      <c r="W1088" s="285"/>
      <c r="X1088" s="334"/>
      <c r="Y1088" s="334"/>
      <c r="Z1088" s="219"/>
      <c r="AF1088" s="255"/>
    </row>
    <row r="1089" spans="1:32" ht="15" customHeight="1">
      <c r="A1089" s="219"/>
      <c r="B1089" s="219"/>
      <c r="C1089" s="219"/>
      <c r="D1089" s="219"/>
      <c r="E1089" s="219"/>
      <c r="F1089" s="219"/>
      <c r="G1089" s="219"/>
      <c r="H1089" s="305"/>
      <c r="I1089" s="305"/>
      <c r="J1089" s="307"/>
      <c r="K1089" s="307"/>
      <c r="L1089" s="307"/>
      <c r="M1089" s="307"/>
      <c r="N1089" s="305"/>
      <c r="O1089" s="305"/>
      <c r="P1089" s="305"/>
      <c r="Q1089" s="305"/>
      <c r="R1089" s="307"/>
      <c r="S1089" s="305"/>
      <c r="T1089" s="281"/>
      <c r="U1089" s="248"/>
      <c r="V1089" s="248"/>
      <c r="W1089" s="285"/>
      <c r="X1089" s="334"/>
      <c r="Y1089" s="334"/>
      <c r="Z1089" s="219"/>
      <c r="AF1089" s="255"/>
    </row>
    <row r="1090" spans="1:32" ht="15" customHeight="1">
      <c r="A1090" s="219"/>
      <c r="B1090" s="219"/>
      <c r="C1090" s="219"/>
      <c r="D1090" s="219"/>
      <c r="E1090" s="219"/>
      <c r="F1090" s="219"/>
      <c r="G1090" s="219"/>
      <c r="H1090" s="305"/>
      <c r="I1090" s="305"/>
      <c r="J1090" s="307"/>
      <c r="K1090" s="307"/>
      <c r="L1090" s="307"/>
      <c r="M1090" s="307"/>
      <c r="N1090" s="305"/>
      <c r="O1090" s="305"/>
      <c r="P1090" s="305"/>
      <c r="Q1090" s="305"/>
      <c r="R1090" s="307"/>
      <c r="S1090" s="305"/>
      <c r="T1090" s="281"/>
      <c r="U1090" s="248"/>
      <c r="V1090" s="248"/>
      <c r="W1090" s="285"/>
      <c r="X1090" s="334"/>
      <c r="Y1090" s="334"/>
      <c r="Z1090" s="219"/>
      <c r="AF1090" s="255"/>
    </row>
    <row r="1091" spans="1:32" ht="15" customHeight="1">
      <c r="A1091" s="219"/>
      <c r="B1091" s="219"/>
      <c r="C1091" s="219"/>
      <c r="D1091" s="219"/>
      <c r="E1091" s="219"/>
      <c r="F1091" s="219"/>
      <c r="G1091" s="219"/>
      <c r="H1091" s="305"/>
      <c r="I1091" s="305"/>
      <c r="J1091" s="307"/>
      <c r="K1091" s="307"/>
      <c r="L1091" s="307"/>
      <c r="M1091" s="307"/>
      <c r="N1091" s="305"/>
      <c r="O1091" s="305"/>
      <c r="P1091" s="305"/>
      <c r="Q1091" s="305"/>
      <c r="R1091" s="307"/>
      <c r="S1091" s="305"/>
      <c r="T1091" s="281"/>
      <c r="U1091" s="248"/>
      <c r="V1091" s="248"/>
      <c r="W1091" s="285"/>
      <c r="X1091" s="334"/>
      <c r="Y1091" s="334"/>
      <c r="Z1091" s="219"/>
      <c r="AF1091" s="255"/>
    </row>
    <row r="1092" spans="1:32" ht="15" customHeight="1">
      <c r="A1092" s="219"/>
      <c r="B1092" s="219"/>
      <c r="C1092" s="219"/>
      <c r="D1092" s="219"/>
      <c r="E1092" s="219"/>
      <c r="F1092" s="219"/>
      <c r="G1092" s="219"/>
      <c r="H1092" s="305"/>
      <c r="I1092" s="305"/>
      <c r="J1092" s="307"/>
      <c r="K1092" s="307"/>
      <c r="L1092" s="307"/>
      <c r="M1092" s="307"/>
      <c r="N1092" s="305"/>
      <c r="O1092" s="305"/>
      <c r="P1092" s="305"/>
      <c r="Q1092" s="305"/>
      <c r="R1092" s="307"/>
      <c r="S1092" s="305"/>
      <c r="T1092" s="281"/>
      <c r="U1092" s="248"/>
      <c r="V1092" s="248"/>
      <c r="W1092" s="285"/>
      <c r="X1092" s="334"/>
      <c r="Y1092" s="334"/>
      <c r="Z1092" s="219"/>
      <c r="AF1092" s="255"/>
    </row>
    <row r="1093" spans="1:32" ht="15" customHeight="1">
      <c r="A1093" s="219"/>
      <c r="B1093" s="219"/>
      <c r="C1093" s="219"/>
      <c r="D1093" s="219"/>
      <c r="E1093" s="219"/>
      <c r="F1093" s="219"/>
      <c r="G1093" s="219"/>
      <c r="H1093" s="305"/>
      <c r="I1093" s="305"/>
      <c r="J1093" s="307"/>
      <c r="K1093" s="307"/>
      <c r="L1093" s="307"/>
      <c r="M1093" s="307"/>
      <c r="N1093" s="305"/>
      <c r="O1093" s="305"/>
      <c r="P1093" s="305"/>
      <c r="Q1093" s="305"/>
      <c r="R1093" s="307"/>
      <c r="S1093" s="305"/>
      <c r="T1093" s="281"/>
      <c r="U1093" s="248"/>
      <c r="V1093" s="248"/>
      <c r="W1093" s="285"/>
      <c r="X1093" s="334"/>
      <c r="Y1093" s="334"/>
      <c r="Z1093" s="219"/>
      <c r="AF1093" s="255"/>
    </row>
    <row r="1094" spans="1:32" ht="15" customHeight="1">
      <c r="A1094" s="219"/>
      <c r="B1094" s="219"/>
      <c r="C1094" s="219"/>
      <c r="D1094" s="219"/>
      <c r="E1094" s="219"/>
      <c r="F1094" s="219"/>
      <c r="G1094" s="219"/>
      <c r="H1094" s="305"/>
      <c r="I1094" s="305"/>
      <c r="J1094" s="307"/>
      <c r="K1094" s="307"/>
      <c r="L1094" s="307"/>
      <c r="M1094" s="307"/>
      <c r="N1094" s="305"/>
      <c r="O1094" s="305"/>
      <c r="P1094" s="305"/>
      <c r="Q1094" s="305"/>
      <c r="R1094" s="307"/>
      <c r="S1094" s="305"/>
      <c r="T1094" s="281"/>
      <c r="U1094" s="248"/>
      <c r="V1094" s="248"/>
      <c r="W1094" s="285"/>
      <c r="X1094" s="334"/>
      <c r="Y1094" s="334"/>
      <c r="Z1094" s="219"/>
      <c r="AF1094" s="255"/>
    </row>
    <row r="1095" spans="1:32" ht="15" customHeight="1">
      <c r="A1095" s="219"/>
      <c r="B1095" s="219"/>
      <c r="C1095" s="219"/>
      <c r="D1095" s="219"/>
      <c r="E1095" s="219"/>
      <c r="F1095" s="219"/>
      <c r="G1095" s="219"/>
      <c r="H1095" s="305"/>
      <c r="I1095" s="305"/>
      <c r="J1095" s="307"/>
      <c r="K1095" s="307"/>
      <c r="L1095" s="307"/>
      <c r="M1095" s="307"/>
      <c r="N1095" s="305"/>
      <c r="O1095" s="305"/>
      <c r="P1095" s="305"/>
      <c r="Q1095" s="305"/>
      <c r="R1095" s="307"/>
      <c r="S1095" s="305"/>
      <c r="T1095" s="281"/>
      <c r="U1095" s="248"/>
      <c r="V1095" s="248"/>
      <c r="W1095" s="285"/>
      <c r="X1095" s="334"/>
      <c r="Y1095" s="334"/>
      <c r="Z1095" s="219"/>
      <c r="AF1095" s="255"/>
    </row>
    <row r="1096" spans="1:32" ht="15" customHeight="1">
      <c r="A1096" s="219"/>
      <c r="B1096" s="219"/>
      <c r="C1096" s="219"/>
      <c r="D1096" s="219"/>
      <c r="E1096" s="219"/>
      <c r="F1096" s="219"/>
      <c r="G1096" s="219"/>
      <c r="H1096" s="305"/>
      <c r="I1096" s="305"/>
      <c r="J1096" s="307"/>
      <c r="K1096" s="307"/>
      <c r="L1096" s="307"/>
      <c r="M1096" s="307"/>
      <c r="N1096" s="305"/>
      <c r="O1096" s="305"/>
      <c r="P1096" s="305"/>
      <c r="Q1096" s="305"/>
      <c r="R1096" s="307"/>
      <c r="S1096" s="305"/>
      <c r="T1096" s="281"/>
      <c r="U1096" s="248"/>
      <c r="V1096" s="248"/>
      <c r="W1096" s="285"/>
      <c r="X1096" s="334"/>
      <c r="Y1096" s="334"/>
      <c r="Z1096" s="219"/>
      <c r="AF1096" s="255"/>
    </row>
    <row r="1097" spans="1:32" ht="15" customHeight="1">
      <c r="A1097" s="219"/>
      <c r="B1097" s="219"/>
      <c r="C1097" s="219"/>
      <c r="D1097" s="219"/>
      <c r="E1097" s="219"/>
      <c r="F1097" s="219"/>
      <c r="G1097" s="219"/>
      <c r="H1097" s="305"/>
      <c r="I1097" s="305"/>
      <c r="J1097" s="307"/>
      <c r="K1097" s="307"/>
      <c r="L1097" s="307"/>
      <c r="M1097" s="307"/>
      <c r="N1097" s="305"/>
      <c r="O1097" s="305"/>
      <c r="P1097" s="305"/>
      <c r="Q1097" s="305"/>
      <c r="R1097" s="307"/>
      <c r="S1097" s="305"/>
      <c r="T1097" s="281"/>
      <c r="U1097" s="248"/>
      <c r="V1097" s="248"/>
      <c r="W1097" s="285"/>
      <c r="X1097" s="334"/>
      <c r="Y1097" s="334"/>
      <c r="Z1097" s="219"/>
      <c r="AF1097" s="255"/>
    </row>
    <row r="1098" spans="1:32" ht="15" customHeight="1">
      <c r="A1098" s="219"/>
      <c r="B1098" s="219"/>
      <c r="C1098" s="219"/>
      <c r="D1098" s="219"/>
      <c r="E1098" s="219"/>
      <c r="F1098" s="219"/>
      <c r="G1098" s="219"/>
      <c r="H1098" s="305"/>
      <c r="I1098" s="305"/>
      <c r="J1098" s="307"/>
      <c r="K1098" s="307"/>
      <c r="L1098" s="307"/>
      <c r="M1098" s="307"/>
      <c r="N1098" s="305"/>
      <c r="O1098" s="305"/>
      <c r="P1098" s="305"/>
      <c r="Q1098" s="305"/>
      <c r="R1098" s="307"/>
      <c r="S1098" s="305"/>
      <c r="T1098" s="281"/>
      <c r="U1098" s="248"/>
      <c r="V1098" s="248"/>
      <c r="W1098" s="285"/>
      <c r="X1098" s="334"/>
      <c r="Y1098" s="334"/>
      <c r="Z1098" s="219"/>
      <c r="AF1098" s="255"/>
    </row>
    <row r="1099" spans="1:32" ht="15" customHeight="1">
      <c r="A1099" s="219"/>
      <c r="B1099" s="219"/>
      <c r="C1099" s="219"/>
      <c r="D1099" s="219"/>
      <c r="E1099" s="219"/>
      <c r="F1099" s="219"/>
      <c r="G1099" s="219"/>
      <c r="H1099" s="305"/>
      <c r="I1099" s="305"/>
      <c r="J1099" s="307"/>
      <c r="K1099" s="307"/>
      <c r="L1099" s="307"/>
      <c r="M1099" s="307"/>
      <c r="N1099" s="305"/>
      <c r="O1099" s="305"/>
      <c r="P1099" s="305"/>
      <c r="Q1099" s="305"/>
      <c r="R1099" s="307"/>
      <c r="S1099" s="305"/>
      <c r="T1099" s="281"/>
      <c r="U1099" s="248"/>
      <c r="V1099" s="248"/>
      <c r="W1099" s="285"/>
      <c r="X1099" s="334"/>
      <c r="Y1099" s="334"/>
      <c r="Z1099" s="219"/>
      <c r="AF1099" s="255"/>
    </row>
    <row r="1100" spans="1:32" ht="15" customHeight="1">
      <c r="A1100" s="219"/>
      <c r="B1100" s="219"/>
      <c r="C1100" s="219"/>
      <c r="D1100" s="219"/>
      <c r="E1100" s="219"/>
      <c r="F1100" s="219"/>
      <c r="G1100" s="219"/>
      <c r="H1100" s="305"/>
      <c r="I1100" s="305"/>
      <c r="J1100" s="307"/>
      <c r="K1100" s="307"/>
      <c r="L1100" s="307"/>
      <c r="M1100" s="307"/>
      <c r="N1100" s="305"/>
      <c r="O1100" s="305"/>
      <c r="P1100" s="305"/>
      <c r="Q1100" s="305"/>
      <c r="R1100" s="307"/>
      <c r="S1100" s="305"/>
      <c r="T1100" s="281"/>
      <c r="U1100" s="248"/>
      <c r="V1100" s="248"/>
      <c r="W1100" s="285"/>
      <c r="X1100" s="334"/>
      <c r="Y1100" s="334"/>
      <c r="Z1100" s="219"/>
      <c r="AF1100" s="255"/>
    </row>
    <row r="1101" spans="1:32" ht="15" customHeight="1">
      <c r="A1101" s="219"/>
      <c r="B1101" s="219"/>
      <c r="C1101" s="219"/>
      <c r="D1101" s="219"/>
      <c r="E1101" s="219"/>
      <c r="F1101" s="219"/>
      <c r="G1101" s="219"/>
      <c r="H1101" s="305"/>
      <c r="I1101" s="305"/>
      <c r="J1101" s="307"/>
      <c r="K1101" s="307"/>
      <c r="L1101" s="307"/>
      <c r="M1101" s="307"/>
      <c r="N1101" s="305"/>
      <c r="O1101" s="305"/>
      <c r="P1101" s="305"/>
      <c r="Q1101" s="305"/>
      <c r="R1101" s="307"/>
      <c r="S1101" s="305"/>
      <c r="T1101" s="281"/>
      <c r="U1101" s="248"/>
      <c r="V1101" s="248"/>
      <c r="W1101" s="285"/>
      <c r="X1101" s="334"/>
      <c r="Y1101" s="334"/>
      <c r="Z1101" s="219"/>
      <c r="AF1101" s="255"/>
    </row>
    <row r="1102" spans="1:32" ht="15" customHeight="1">
      <c r="A1102" s="219"/>
      <c r="B1102" s="219"/>
      <c r="C1102" s="219"/>
      <c r="D1102" s="219"/>
      <c r="E1102" s="219"/>
      <c r="F1102" s="219"/>
      <c r="G1102" s="219"/>
      <c r="H1102" s="305"/>
      <c r="I1102" s="305"/>
      <c r="J1102" s="307"/>
      <c r="K1102" s="307"/>
      <c r="L1102" s="307"/>
      <c r="M1102" s="307"/>
      <c r="N1102" s="305"/>
      <c r="O1102" s="305"/>
      <c r="P1102" s="305"/>
      <c r="Q1102" s="305"/>
      <c r="R1102" s="307"/>
      <c r="S1102" s="305"/>
      <c r="T1102" s="281"/>
      <c r="U1102" s="248"/>
      <c r="V1102" s="248"/>
      <c r="W1102" s="285"/>
      <c r="X1102" s="334"/>
      <c r="Y1102" s="334"/>
      <c r="Z1102" s="219"/>
      <c r="AF1102" s="255"/>
    </row>
    <row r="1103" spans="1:32" ht="15" customHeight="1">
      <c r="A1103" s="219"/>
      <c r="B1103" s="219"/>
      <c r="C1103" s="219"/>
      <c r="D1103" s="219"/>
      <c r="E1103" s="219"/>
      <c r="F1103" s="219"/>
      <c r="G1103" s="219"/>
      <c r="H1103" s="305"/>
      <c r="I1103" s="305"/>
      <c r="J1103" s="307"/>
      <c r="K1103" s="307"/>
      <c r="L1103" s="307"/>
      <c r="M1103" s="307"/>
      <c r="N1103" s="305"/>
      <c r="O1103" s="305"/>
      <c r="P1103" s="305"/>
      <c r="Q1103" s="305"/>
      <c r="R1103" s="307"/>
      <c r="S1103" s="305"/>
      <c r="T1103" s="281"/>
      <c r="U1103" s="248"/>
      <c r="V1103" s="248"/>
      <c r="W1103" s="285"/>
      <c r="X1103" s="334"/>
      <c r="Y1103" s="334"/>
      <c r="Z1103" s="219"/>
      <c r="AF1103" s="255"/>
    </row>
    <row r="1104" spans="1:32" ht="15" customHeight="1">
      <c r="A1104" s="219"/>
      <c r="B1104" s="219"/>
      <c r="C1104" s="219"/>
      <c r="D1104" s="219"/>
      <c r="E1104" s="219"/>
      <c r="F1104" s="219"/>
      <c r="G1104" s="219"/>
      <c r="H1104" s="305"/>
      <c r="I1104" s="305"/>
      <c r="J1104" s="307"/>
      <c r="K1104" s="307"/>
      <c r="L1104" s="307"/>
      <c r="M1104" s="307"/>
      <c r="N1104" s="305"/>
      <c r="O1104" s="305"/>
      <c r="P1104" s="305"/>
      <c r="Q1104" s="305"/>
      <c r="R1104" s="307"/>
      <c r="S1104" s="305"/>
      <c r="T1104" s="281"/>
      <c r="U1104" s="248"/>
      <c r="V1104" s="248"/>
      <c r="W1104" s="285"/>
      <c r="X1104" s="334"/>
      <c r="Y1104" s="334"/>
      <c r="Z1104" s="219"/>
      <c r="AF1104" s="255"/>
    </row>
    <row r="1105" spans="7:32" ht="15" customHeight="1">
      <c r="G1105" s="1"/>
      <c r="U1105" s="222"/>
      <c r="V1105" s="222"/>
      <c r="W1105" s="217"/>
      <c r="AF1105" s="255"/>
    </row>
    <row r="1106" spans="7:32" ht="15" customHeight="1">
      <c r="G1106" s="1"/>
      <c r="U1106" s="222"/>
      <c r="V1106" s="222"/>
      <c r="W1106" s="217"/>
      <c r="AF1106" s="255"/>
    </row>
    <row r="1107" spans="7:32" ht="15" customHeight="1">
      <c r="G1107" s="1"/>
      <c r="U1107" s="222"/>
      <c r="V1107" s="222"/>
      <c r="W1107" s="217"/>
      <c r="AF1107" s="255"/>
    </row>
    <row r="1108" spans="7:32" ht="15" customHeight="1">
      <c r="G1108" s="1"/>
      <c r="U1108" s="222"/>
      <c r="V1108" s="222"/>
      <c r="W1108" s="217"/>
      <c r="AF1108" s="255"/>
    </row>
    <row r="1109" spans="7:32" ht="15" customHeight="1">
      <c r="G1109" s="1"/>
      <c r="U1109" s="222"/>
      <c r="V1109" s="222"/>
      <c r="W1109" s="217"/>
      <c r="AF1109" s="255"/>
    </row>
    <row r="1110" spans="7:32" ht="15" customHeight="1">
      <c r="G1110" s="1"/>
      <c r="U1110" s="222"/>
      <c r="V1110" s="222"/>
      <c r="W1110" s="217"/>
      <c r="AF1110" s="255"/>
    </row>
    <row r="1111" spans="7:32" ht="15" customHeight="1">
      <c r="G1111" s="1"/>
      <c r="U1111" s="222"/>
      <c r="V1111" s="222"/>
      <c r="W1111" s="217"/>
      <c r="AF1111" s="255"/>
    </row>
    <row r="1112" spans="7:32" ht="15" customHeight="1">
      <c r="G1112" s="1"/>
      <c r="U1112" s="222"/>
      <c r="V1112" s="222"/>
      <c r="W1112" s="217"/>
      <c r="AF1112" s="255"/>
    </row>
    <row r="1113" spans="7:32" ht="15" customHeight="1">
      <c r="G1113" s="1"/>
      <c r="U1113" s="222"/>
      <c r="V1113" s="222"/>
      <c r="W1113" s="217"/>
      <c r="AF1113" s="255"/>
    </row>
    <row r="1114" spans="7:32" ht="15" customHeight="1">
      <c r="G1114" s="1"/>
      <c r="U1114" s="222"/>
      <c r="V1114" s="222"/>
      <c r="W1114" s="217"/>
      <c r="AF1114" s="255"/>
    </row>
    <row r="1115" spans="7:32" ht="15" customHeight="1">
      <c r="G1115" s="1"/>
      <c r="U1115" s="222"/>
      <c r="V1115" s="222"/>
      <c r="W1115" s="217"/>
      <c r="AF1115" s="255"/>
    </row>
    <row r="1116" spans="7:32" ht="15" customHeight="1">
      <c r="G1116" s="1"/>
      <c r="U1116" s="222"/>
      <c r="V1116" s="222"/>
      <c r="W1116" s="217"/>
      <c r="AF1116" s="255"/>
    </row>
    <row r="1117" spans="7:32" ht="15" customHeight="1">
      <c r="G1117" s="1"/>
      <c r="U1117" s="222"/>
      <c r="V1117" s="222"/>
      <c r="W1117" s="217"/>
      <c r="AF1117" s="255"/>
    </row>
    <row r="1118" spans="7:32" ht="15" customHeight="1">
      <c r="G1118" s="1"/>
      <c r="U1118" s="222"/>
      <c r="V1118" s="222"/>
      <c r="W1118" s="217"/>
      <c r="AF1118" s="255"/>
    </row>
    <row r="1119" spans="7:32" ht="15" customHeight="1">
      <c r="G1119" s="1"/>
      <c r="U1119" s="222"/>
      <c r="V1119" s="222"/>
      <c r="W1119" s="217"/>
      <c r="AF1119" s="255"/>
    </row>
    <row r="1120" spans="7:32" ht="15" customHeight="1">
      <c r="G1120" s="1"/>
      <c r="U1120" s="222"/>
      <c r="V1120" s="222"/>
      <c r="W1120" s="217"/>
      <c r="AF1120" s="255"/>
    </row>
    <row r="1121" spans="7:32" ht="15" customHeight="1">
      <c r="G1121" s="1"/>
      <c r="U1121" s="222"/>
      <c r="V1121" s="222"/>
      <c r="W1121" s="217"/>
      <c r="AF1121" s="255"/>
    </row>
    <row r="1122" spans="7:32" ht="15" customHeight="1">
      <c r="G1122" s="1"/>
      <c r="U1122" s="222"/>
      <c r="V1122" s="222"/>
      <c r="W1122" s="217"/>
      <c r="AF1122" s="255"/>
    </row>
    <row r="1123" spans="7:32" ht="15" customHeight="1">
      <c r="G1123" s="1"/>
      <c r="U1123" s="222"/>
      <c r="V1123" s="222"/>
      <c r="W1123" s="217"/>
      <c r="AF1123" s="255"/>
    </row>
    <row r="1124" spans="7:32" ht="15" customHeight="1">
      <c r="G1124" s="1"/>
      <c r="U1124" s="222"/>
      <c r="V1124" s="222"/>
      <c r="W1124" s="217"/>
      <c r="AF1124" s="255"/>
    </row>
  </sheetData>
  <sheetProtection formatCells="0" formatColumns="0" formatRows="0" insertColumns="0" insertRows="0" insertHyperlinks="0" deleteColumns="0" deleteRows="0" selectLockedCells="1" sort="0" autoFilter="0" pivotTables="0"/>
  <autoFilter ref="A4:Z210" xr:uid="{00000000-0009-0000-0000-000000000000}"/>
  <mergeCells count="26">
    <mergeCell ref="A3:G3"/>
    <mergeCell ref="S3:T3"/>
    <mergeCell ref="U3:Y3"/>
    <mergeCell ref="AE6:AE7"/>
    <mergeCell ref="AF6:AF7"/>
    <mergeCell ref="AF58:AF59"/>
    <mergeCell ref="AE73:AE74"/>
    <mergeCell ref="AE68:AE69"/>
    <mergeCell ref="AE58:AE59"/>
    <mergeCell ref="AE146:AE147"/>
    <mergeCell ref="X146:X147"/>
    <mergeCell ref="H3:J3"/>
    <mergeCell ref="K3:R3"/>
    <mergeCell ref="AF209:AF210"/>
    <mergeCell ref="AE209:AE210"/>
    <mergeCell ref="AF204:AF205"/>
    <mergeCell ref="AE204:AE205"/>
    <mergeCell ref="AF73:AF74"/>
    <mergeCell ref="AF198:AF199"/>
    <mergeCell ref="AE198:AE199"/>
    <mergeCell ref="AE195:AE196"/>
    <mergeCell ref="AF195:AF196"/>
    <mergeCell ref="AE51:AE52"/>
    <mergeCell ref="AF146:AF147"/>
    <mergeCell ref="AF51:AF52"/>
    <mergeCell ref="AF68:AF69"/>
  </mergeCells>
  <phoneticPr fontId="40" type="noConversion"/>
  <printOptions horizontalCentered="1"/>
  <pageMargins left="0" right="0" top="0.39370078740157483" bottom="0.39370078740157483" header="0" footer="0"/>
  <pageSetup paperSize="8" scale="10" fitToHeight="0"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D88B-5C15-4647-B170-52F44893F215}">
  <dimension ref="A1:H738"/>
  <sheetViews>
    <sheetView workbookViewId="0">
      <selection activeCell="H21" sqref="H21"/>
    </sheetView>
  </sheetViews>
  <sheetFormatPr baseColWidth="10" defaultColWidth="11.42578125" defaultRowHeight="12.75"/>
  <cols>
    <col min="1" max="1" width="6" bestFit="1" customWidth="1"/>
    <col min="2" max="2" width="23.5703125" bestFit="1" customWidth="1"/>
    <col min="3" max="3" width="19.42578125" bestFit="1" customWidth="1"/>
    <col min="4" max="4" width="18.42578125" bestFit="1" customWidth="1"/>
    <col min="5" max="5" width="18.5703125" bestFit="1" customWidth="1"/>
    <col min="6" max="6" width="20.42578125" bestFit="1" customWidth="1"/>
    <col min="7" max="7" width="19.42578125" bestFit="1" customWidth="1"/>
    <col min="8" max="8" width="19.5703125" bestFit="1" customWidth="1"/>
  </cols>
  <sheetData>
    <row r="1" spans="1:8">
      <c r="C1" t="s">
        <v>1833</v>
      </c>
      <c r="D1" t="s">
        <v>1834</v>
      </c>
      <c r="E1" t="s">
        <v>1835</v>
      </c>
      <c r="F1" t="s">
        <v>1836</v>
      </c>
      <c r="G1" t="s">
        <v>1837</v>
      </c>
      <c r="H1" t="s">
        <v>1838</v>
      </c>
    </row>
    <row r="2" spans="1:8">
      <c r="A2" t="s">
        <v>3</v>
      </c>
      <c r="B2" t="s">
        <v>8</v>
      </c>
      <c r="C2" t="s">
        <v>1839</v>
      </c>
      <c r="D2" t="s">
        <v>1840</v>
      </c>
      <c r="E2" t="s">
        <v>1841</v>
      </c>
      <c r="F2" t="s">
        <v>1842</v>
      </c>
      <c r="G2" t="s">
        <v>1843</v>
      </c>
      <c r="H2" t="s">
        <v>1844</v>
      </c>
    </row>
    <row r="3" spans="1:8">
      <c r="A3" t="s">
        <v>29</v>
      </c>
      <c r="B3" t="s">
        <v>448</v>
      </c>
      <c r="C3">
        <v>0</v>
      </c>
      <c r="D3">
        <v>0</v>
      </c>
      <c r="E3">
        <v>0</v>
      </c>
      <c r="F3">
        <v>10504</v>
      </c>
      <c r="G3">
        <v>10564.33</v>
      </c>
      <c r="H3">
        <v>60.329999999999927</v>
      </c>
    </row>
    <row r="4" spans="1:8">
      <c r="A4" t="s">
        <v>29</v>
      </c>
      <c r="B4" t="s">
        <v>39</v>
      </c>
      <c r="C4">
        <v>10930.87</v>
      </c>
      <c r="D4">
        <v>11010</v>
      </c>
      <c r="E4">
        <v>79.1299999999992</v>
      </c>
      <c r="F4">
        <v>10684.1</v>
      </c>
      <c r="G4">
        <v>11061.08</v>
      </c>
      <c r="H4">
        <v>376.97999999999956</v>
      </c>
    </row>
    <row r="5" spans="1:8">
      <c r="A5" t="s">
        <v>29</v>
      </c>
      <c r="B5" t="s">
        <v>39</v>
      </c>
      <c r="C5">
        <v>11164.4</v>
      </c>
      <c r="D5">
        <v>11635.33</v>
      </c>
      <c r="E5">
        <v>470.93000000000029</v>
      </c>
      <c r="F5">
        <v>11162.69</v>
      </c>
      <c r="G5">
        <v>11633.3</v>
      </c>
      <c r="H5">
        <v>470.60999999999876</v>
      </c>
    </row>
    <row r="6" spans="1:8">
      <c r="A6" t="s">
        <v>29</v>
      </c>
      <c r="B6" t="s">
        <v>452</v>
      </c>
      <c r="C6">
        <v>0</v>
      </c>
      <c r="D6">
        <v>0</v>
      </c>
      <c r="E6">
        <v>0</v>
      </c>
      <c r="F6">
        <v>11061.08</v>
      </c>
      <c r="G6">
        <v>11164.4</v>
      </c>
      <c r="H6">
        <v>103.31999999999971</v>
      </c>
    </row>
    <row r="7" spans="1:8">
      <c r="A7" t="s">
        <v>29</v>
      </c>
      <c r="B7" t="s">
        <v>455</v>
      </c>
      <c r="C7">
        <v>0</v>
      </c>
      <c r="D7">
        <v>0</v>
      </c>
      <c r="E7">
        <v>0</v>
      </c>
      <c r="F7">
        <v>11122</v>
      </c>
      <c r="G7">
        <v>11164.4</v>
      </c>
      <c r="H7">
        <v>42.399999999999636</v>
      </c>
    </row>
    <row r="8" spans="1:8">
      <c r="A8" t="s">
        <v>29</v>
      </c>
      <c r="B8" t="s">
        <v>458</v>
      </c>
      <c r="C8">
        <v>11663.43</v>
      </c>
      <c r="D8">
        <v>11743.34</v>
      </c>
      <c r="E8">
        <v>79.909999999999854</v>
      </c>
      <c r="F8">
        <v>0</v>
      </c>
      <c r="G8">
        <v>0</v>
      </c>
      <c r="H8">
        <v>0</v>
      </c>
    </row>
    <row r="9" spans="1:8">
      <c r="A9" t="s">
        <v>29</v>
      </c>
      <c r="B9" t="s">
        <v>461</v>
      </c>
      <c r="C9">
        <v>11743.34</v>
      </c>
      <c r="D9">
        <v>12563.26</v>
      </c>
      <c r="E9">
        <v>819.92000000000007</v>
      </c>
      <c r="F9">
        <v>11632.2</v>
      </c>
      <c r="G9">
        <v>12559.2</v>
      </c>
      <c r="H9">
        <v>927</v>
      </c>
    </row>
    <row r="10" spans="1:8">
      <c r="A10" t="s">
        <v>29</v>
      </c>
      <c r="B10" t="s">
        <v>464</v>
      </c>
      <c r="C10">
        <v>12563.26</v>
      </c>
      <c r="D10">
        <v>13287.34</v>
      </c>
      <c r="E10">
        <v>724.07999999999993</v>
      </c>
      <c r="F10">
        <v>12559.2</v>
      </c>
      <c r="G10">
        <v>13232.35</v>
      </c>
      <c r="H10">
        <v>673.14999999999964</v>
      </c>
    </row>
    <row r="11" spans="1:8">
      <c r="A11" t="s">
        <v>29</v>
      </c>
      <c r="B11" t="s">
        <v>466</v>
      </c>
      <c r="C11">
        <v>0</v>
      </c>
      <c r="D11">
        <v>0</v>
      </c>
      <c r="E11">
        <v>0</v>
      </c>
      <c r="F11">
        <v>13232.35</v>
      </c>
      <c r="G11">
        <v>13372.67</v>
      </c>
      <c r="H11">
        <v>140.31999999999971</v>
      </c>
    </row>
    <row r="12" spans="1:8">
      <c r="A12" t="s">
        <v>29</v>
      </c>
      <c r="B12" t="s">
        <v>469</v>
      </c>
      <c r="C12">
        <v>13287.34</v>
      </c>
      <c r="D12">
        <v>13687.17</v>
      </c>
      <c r="E12">
        <v>399.82999999999993</v>
      </c>
      <c r="F12">
        <v>0</v>
      </c>
      <c r="G12">
        <v>0</v>
      </c>
      <c r="H12">
        <v>0</v>
      </c>
    </row>
    <row r="13" spans="1:8">
      <c r="A13" t="s">
        <v>29</v>
      </c>
      <c r="B13" t="s">
        <v>472</v>
      </c>
      <c r="C13">
        <v>0</v>
      </c>
      <c r="D13">
        <v>0</v>
      </c>
      <c r="E13">
        <v>0</v>
      </c>
      <c r="F13">
        <v>13372.67</v>
      </c>
      <c r="G13">
        <v>13538.83</v>
      </c>
      <c r="H13">
        <v>166.15999999999985</v>
      </c>
    </row>
    <row r="14" spans="1:8">
      <c r="A14" t="s">
        <v>29</v>
      </c>
      <c r="B14" t="s">
        <v>474</v>
      </c>
      <c r="C14">
        <v>0</v>
      </c>
      <c r="D14">
        <v>0</v>
      </c>
      <c r="E14">
        <v>0</v>
      </c>
      <c r="F14">
        <v>13538.83</v>
      </c>
      <c r="G14">
        <v>13682.23</v>
      </c>
      <c r="H14">
        <v>143.39999999999964</v>
      </c>
    </row>
    <row r="15" spans="1:8">
      <c r="A15" t="s">
        <v>29</v>
      </c>
      <c r="B15" t="s">
        <v>477</v>
      </c>
      <c r="C15">
        <v>0</v>
      </c>
      <c r="D15">
        <v>0</v>
      </c>
      <c r="E15">
        <v>0</v>
      </c>
      <c r="F15">
        <v>13682.23</v>
      </c>
      <c r="G15">
        <v>13824.4</v>
      </c>
      <c r="H15">
        <v>142.17000000000007</v>
      </c>
    </row>
    <row r="16" spans="1:8">
      <c r="A16" t="s">
        <v>29</v>
      </c>
      <c r="B16" t="s">
        <v>480</v>
      </c>
      <c r="C16">
        <v>0</v>
      </c>
      <c r="D16">
        <v>0</v>
      </c>
      <c r="E16">
        <v>0</v>
      </c>
      <c r="F16">
        <v>13824.4</v>
      </c>
      <c r="G16">
        <v>14126.72</v>
      </c>
      <c r="H16">
        <v>302.31999999999971</v>
      </c>
    </row>
    <row r="17" spans="1:8">
      <c r="A17" t="s">
        <v>29</v>
      </c>
      <c r="B17" t="s">
        <v>482</v>
      </c>
      <c r="C17">
        <v>13775.47</v>
      </c>
      <c r="D17">
        <v>13841.81</v>
      </c>
      <c r="E17">
        <v>66.340000000000146</v>
      </c>
      <c r="F17">
        <v>0</v>
      </c>
      <c r="G17">
        <v>0</v>
      </c>
      <c r="H17">
        <v>0</v>
      </c>
    </row>
    <row r="18" spans="1:8">
      <c r="A18" t="s">
        <v>29</v>
      </c>
      <c r="B18" t="s">
        <v>485</v>
      </c>
      <c r="C18">
        <v>13841.81</v>
      </c>
      <c r="D18">
        <v>14437.71</v>
      </c>
      <c r="E18">
        <v>595.89999999999964</v>
      </c>
      <c r="F18">
        <v>0</v>
      </c>
      <c r="G18">
        <v>0</v>
      </c>
      <c r="H18">
        <v>0</v>
      </c>
    </row>
    <row r="19" spans="1:8">
      <c r="A19" t="s">
        <v>29</v>
      </c>
      <c r="B19" t="s">
        <v>488</v>
      </c>
      <c r="C19">
        <v>0</v>
      </c>
      <c r="D19">
        <v>0</v>
      </c>
      <c r="E19">
        <v>0</v>
      </c>
      <c r="F19">
        <v>14126.72</v>
      </c>
      <c r="G19">
        <v>14273.88</v>
      </c>
      <c r="H19">
        <v>147.15999999999985</v>
      </c>
    </row>
    <row r="20" spans="1:8">
      <c r="A20" t="s">
        <v>29</v>
      </c>
      <c r="B20" t="s">
        <v>489</v>
      </c>
      <c r="C20">
        <v>0</v>
      </c>
      <c r="D20">
        <v>0</v>
      </c>
      <c r="E20">
        <v>0</v>
      </c>
      <c r="F20">
        <v>14273.88</v>
      </c>
      <c r="G20">
        <v>16427.240000000002</v>
      </c>
      <c r="H20">
        <v>2153.3600000000024</v>
      </c>
    </row>
    <row r="21" spans="1:8">
      <c r="A21" t="s">
        <v>29</v>
      </c>
      <c r="B21" t="s">
        <v>490</v>
      </c>
      <c r="C21">
        <v>15640.86</v>
      </c>
      <c r="D21">
        <v>15644.3</v>
      </c>
      <c r="E21">
        <v>3.4399999999986903</v>
      </c>
      <c r="F21">
        <v>0</v>
      </c>
      <c r="G21">
        <v>0</v>
      </c>
      <c r="H21">
        <v>0</v>
      </c>
    </row>
    <row r="22" spans="1:8">
      <c r="A22" t="s">
        <v>29</v>
      </c>
      <c r="B22" t="s">
        <v>490</v>
      </c>
      <c r="C22">
        <v>15685.31</v>
      </c>
      <c r="D22">
        <v>15735.29</v>
      </c>
      <c r="E22">
        <v>49.980000000001382</v>
      </c>
      <c r="F22">
        <v>0</v>
      </c>
      <c r="G22">
        <v>0</v>
      </c>
      <c r="H22">
        <v>0</v>
      </c>
    </row>
    <row r="23" spans="1:8">
      <c r="A23" t="s">
        <v>29</v>
      </c>
      <c r="B23" t="s">
        <v>493</v>
      </c>
      <c r="C23">
        <v>15644.3</v>
      </c>
      <c r="D23">
        <v>15685.31</v>
      </c>
      <c r="E23">
        <v>41.010000000000218</v>
      </c>
      <c r="F23">
        <v>0</v>
      </c>
      <c r="G23">
        <v>0</v>
      </c>
      <c r="H23">
        <v>0</v>
      </c>
    </row>
    <row r="24" spans="1:8">
      <c r="A24" t="s">
        <v>29</v>
      </c>
      <c r="B24" t="s">
        <v>496</v>
      </c>
      <c r="C24">
        <v>15735.29</v>
      </c>
      <c r="D24">
        <v>15791.21</v>
      </c>
      <c r="E24">
        <v>55.919999999998254</v>
      </c>
      <c r="F24">
        <v>0</v>
      </c>
      <c r="G24">
        <v>0</v>
      </c>
      <c r="H24">
        <v>0</v>
      </c>
    </row>
    <row r="25" spans="1:8">
      <c r="A25" t="s">
        <v>29</v>
      </c>
      <c r="B25" t="s">
        <v>499</v>
      </c>
      <c r="C25">
        <v>15828.3</v>
      </c>
      <c r="D25">
        <v>15845.85</v>
      </c>
      <c r="E25">
        <v>17.550000000001091</v>
      </c>
      <c r="F25">
        <v>0</v>
      </c>
      <c r="G25">
        <v>0</v>
      </c>
      <c r="H25">
        <v>0</v>
      </c>
    </row>
    <row r="26" spans="1:8">
      <c r="A26" t="s">
        <v>29</v>
      </c>
      <c r="B26" t="s">
        <v>501</v>
      </c>
      <c r="C26">
        <v>16231.62</v>
      </c>
      <c r="D26">
        <v>16282.28</v>
      </c>
      <c r="E26">
        <v>50.659999999999854</v>
      </c>
      <c r="F26">
        <v>0</v>
      </c>
      <c r="G26">
        <v>0</v>
      </c>
      <c r="H26">
        <v>0</v>
      </c>
    </row>
    <row r="27" spans="1:8">
      <c r="A27" t="s">
        <v>29</v>
      </c>
      <c r="B27" t="s">
        <v>504</v>
      </c>
      <c r="C27">
        <v>16282.28</v>
      </c>
      <c r="D27">
        <v>16393.05</v>
      </c>
      <c r="E27">
        <v>110.76999999999862</v>
      </c>
      <c r="F27">
        <v>0</v>
      </c>
      <c r="G27">
        <v>0</v>
      </c>
      <c r="H27">
        <v>0</v>
      </c>
    </row>
    <row r="28" spans="1:8">
      <c r="A28" t="s">
        <v>29</v>
      </c>
      <c r="B28" t="s">
        <v>506</v>
      </c>
      <c r="C28">
        <v>16444.2</v>
      </c>
      <c r="D28">
        <v>16495.560000000001</v>
      </c>
      <c r="E28">
        <v>51.360000000000582</v>
      </c>
      <c r="F28">
        <v>16451.400000000001</v>
      </c>
      <c r="G28">
        <v>16511.3</v>
      </c>
      <c r="H28">
        <v>59.899999999997817</v>
      </c>
    </row>
    <row r="29" spans="1:8">
      <c r="A29" t="s">
        <v>29</v>
      </c>
      <c r="B29" t="s">
        <v>509</v>
      </c>
      <c r="C29">
        <v>0</v>
      </c>
      <c r="D29">
        <v>0</v>
      </c>
      <c r="E29">
        <v>0</v>
      </c>
      <c r="F29">
        <v>16534</v>
      </c>
      <c r="G29">
        <v>16993.55</v>
      </c>
      <c r="H29">
        <v>459.54999999999927</v>
      </c>
    </row>
    <row r="30" spans="1:8">
      <c r="A30" t="s">
        <v>29</v>
      </c>
      <c r="B30" t="s">
        <v>510</v>
      </c>
      <c r="C30">
        <v>16641.2</v>
      </c>
      <c r="D30">
        <v>16693.599999999999</v>
      </c>
      <c r="E30">
        <v>52.399999999997817</v>
      </c>
      <c r="F30">
        <v>16740</v>
      </c>
      <c r="G30">
        <v>16846.599999999999</v>
      </c>
      <c r="H30">
        <v>106.59999999999854</v>
      </c>
    </row>
    <row r="31" spans="1:8">
      <c r="A31" t="s">
        <v>29</v>
      </c>
      <c r="B31" t="s">
        <v>513</v>
      </c>
      <c r="C31">
        <v>16846.599999999999</v>
      </c>
      <c r="D31">
        <v>16864</v>
      </c>
      <c r="E31">
        <v>17.400000000001455</v>
      </c>
      <c r="F31">
        <v>0</v>
      </c>
      <c r="G31">
        <v>0</v>
      </c>
      <c r="H31">
        <v>0</v>
      </c>
    </row>
    <row r="32" spans="1:8">
      <c r="A32" t="s">
        <v>29</v>
      </c>
      <c r="B32" t="s">
        <v>516</v>
      </c>
      <c r="C32">
        <v>16870</v>
      </c>
      <c r="D32">
        <v>16875</v>
      </c>
      <c r="E32">
        <v>5</v>
      </c>
      <c r="F32">
        <v>0</v>
      </c>
      <c r="G32">
        <v>0</v>
      </c>
      <c r="H32">
        <v>0</v>
      </c>
    </row>
    <row r="33" spans="1:8">
      <c r="A33" t="s">
        <v>29</v>
      </c>
      <c r="B33" t="s">
        <v>519</v>
      </c>
      <c r="C33">
        <v>16875</v>
      </c>
      <c r="D33">
        <v>16880</v>
      </c>
      <c r="E33">
        <v>5</v>
      </c>
      <c r="F33">
        <v>0</v>
      </c>
      <c r="G33">
        <v>0</v>
      </c>
      <c r="H33">
        <v>0</v>
      </c>
    </row>
    <row r="34" spans="1:8">
      <c r="A34" t="s">
        <v>29</v>
      </c>
      <c r="B34" t="s">
        <v>521</v>
      </c>
      <c r="C34">
        <v>16880</v>
      </c>
      <c r="D34">
        <v>16885</v>
      </c>
      <c r="E34">
        <v>5</v>
      </c>
      <c r="F34">
        <v>0</v>
      </c>
      <c r="G34">
        <v>0</v>
      </c>
      <c r="H34">
        <v>0</v>
      </c>
    </row>
    <row r="35" spans="1:8">
      <c r="A35" t="s">
        <v>29</v>
      </c>
      <c r="B35" t="s">
        <v>523</v>
      </c>
      <c r="C35">
        <v>16885</v>
      </c>
      <c r="D35">
        <v>16889.919999999998</v>
      </c>
      <c r="E35">
        <v>4.9199999999982538</v>
      </c>
      <c r="F35">
        <v>0</v>
      </c>
      <c r="G35">
        <v>0</v>
      </c>
      <c r="H35">
        <v>0</v>
      </c>
    </row>
    <row r="36" spans="1:8">
      <c r="A36" t="s">
        <v>29</v>
      </c>
      <c r="B36" t="s">
        <v>526</v>
      </c>
      <c r="C36">
        <v>16889.919999999998</v>
      </c>
      <c r="D36">
        <v>16894.919999999998</v>
      </c>
      <c r="E36">
        <v>5</v>
      </c>
      <c r="F36">
        <v>0</v>
      </c>
      <c r="G36">
        <v>0</v>
      </c>
      <c r="H36">
        <v>0</v>
      </c>
    </row>
    <row r="37" spans="1:8">
      <c r="A37" t="s">
        <v>29</v>
      </c>
      <c r="B37" t="s">
        <v>528</v>
      </c>
      <c r="C37">
        <v>16894.919999999998</v>
      </c>
      <c r="D37">
        <v>16899.919999999998</v>
      </c>
      <c r="E37">
        <v>5</v>
      </c>
      <c r="F37">
        <v>0</v>
      </c>
      <c r="G37">
        <v>0</v>
      </c>
      <c r="H37">
        <v>0</v>
      </c>
    </row>
    <row r="38" spans="1:8">
      <c r="A38" t="s">
        <v>29</v>
      </c>
      <c r="B38" t="s">
        <v>530</v>
      </c>
      <c r="C38">
        <v>16899.919999999998</v>
      </c>
      <c r="D38">
        <v>16904.919999999998</v>
      </c>
      <c r="E38">
        <v>5</v>
      </c>
      <c r="F38">
        <v>0</v>
      </c>
      <c r="G38">
        <v>0</v>
      </c>
      <c r="H38">
        <v>0</v>
      </c>
    </row>
    <row r="39" spans="1:8">
      <c r="A39" t="s">
        <v>29</v>
      </c>
      <c r="B39" t="s">
        <v>531</v>
      </c>
      <c r="C39">
        <v>16904.919999999998</v>
      </c>
      <c r="D39">
        <v>16909.919999999998</v>
      </c>
      <c r="E39">
        <v>5</v>
      </c>
      <c r="F39">
        <v>0</v>
      </c>
      <c r="G39">
        <v>0</v>
      </c>
      <c r="H39">
        <v>0</v>
      </c>
    </row>
    <row r="40" spans="1:8">
      <c r="A40" t="s">
        <v>29</v>
      </c>
      <c r="B40" t="s">
        <v>533</v>
      </c>
      <c r="C40">
        <v>16909.919999999998</v>
      </c>
      <c r="D40">
        <v>16914.740000000002</v>
      </c>
      <c r="E40">
        <v>4.8200000000033469</v>
      </c>
      <c r="F40">
        <v>0</v>
      </c>
      <c r="G40">
        <v>0</v>
      </c>
      <c r="H40">
        <v>0</v>
      </c>
    </row>
    <row r="41" spans="1:8">
      <c r="A41" t="s">
        <v>29</v>
      </c>
      <c r="B41" t="s">
        <v>535</v>
      </c>
      <c r="C41">
        <v>16914.740000000002</v>
      </c>
      <c r="D41">
        <v>16919.77</v>
      </c>
      <c r="E41">
        <v>5.0299999999988358</v>
      </c>
      <c r="F41">
        <v>0</v>
      </c>
      <c r="G41">
        <v>0</v>
      </c>
      <c r="H41">
        <v>0</v>
      </c>
    </row>
    <row r="42" spans="1:8">
      <c r="A42" t="s">
        <v>29</v>
      </c>
      <c r="B42" t="s">
        <v>538</v>
      </c>
      <c r="C42">
        <v>16919.77</v>
      </c>
      <c r="D42">
        <v>16924.41</v>
      </c>
      <c r="E42">
        <v>4.6399999999994179</v>
      </c>
      <c r="F42">
        <v>0</v>
      </c>
      <c r="G42">
        <v>0</v>
      </c>
      <c r="H42">
        <v>0</v>
      </c>
    </row>
    <row r="43" spans="1:8">
      <c r="A43" t="s">
        <v>29</v>
      </c>
      <c r="B43" t="s">
        <v>540</v>
      </c>
      <c r="C43">
        <v>16924.41</v>
      </c>
      <c r="D43">
        <v>16929.57</v>
      </c>
      <c r="E43">
        <v>5.1599999999998545</v>
      </c>
      <c r="F43">
        <v>0</v>
      </c>
      <c r="G43">
        <v>0</v>
      </c>
      <c r="H43">
        <v>0</v>
      </c>
    </row>
    <row r="44" spans="1:8">
      <c r="A44" t="s">
        <v>29</v>
      </c>
      <c r="B44" t="s">
        <v>542</v>
      </c>
      <c r="C44">
        <v>16929.57</v>
      </c>
      <c r="D44">
        <v>16934.07</v>
      </c>
      <c r="E44">
        <v>4.5</v>
      </c>
      <c r="F44">
        <v>0</v>
      </c>
      <c r="G44">
        <v>0</v>
      </c>
      <c r="H44">
        <v>0</v>
      </c>
    </row>
    <row r="45" spans="1:8">
      <c r="A45" t="s">
        <v>29</v>
      </c>
      <c r="B45" t="s">
        <v>543</v>
      </c>
      <c r="C45">
        <v>16934.07</v>
      </c>
      <c r="D45">
        <v>16940</v>
      </c>
      <c r="E45">
        <v>5.930000000000291</v>
      </c>
      <c r="F45">
        <v>0</v>
      </c>
      <c r="G45">
        <v>0</v>
      </c>
      <c r="H45">
        <v>0</v>
      </c>
    </row>
    <row r="46" spans="1:8">
      <c r="A46" t="s">
        <v>29</v>
      </c>
      <c r="B46" t="s">
        <v>545</v>
      </c>
      <c r="C46">
        <v>16940</v>
      </c>
      <c r="D46">
        <v>16946</v>
      </c>
      <c r="E46">
        <v>6</v>
      </c>
      <c r="F46">
        <v>0</v>
      </c>
      <c r="G46">
        <v>0</v>
      </c>
      <c r="H46">
        <v>0</v>
      </c>
    </row>
    <row r="47" spans="1:8">
      <c r="A47" t="s">
        <v>29</v>
      </c>
      <c r="B47" t="s">
        <v>547</v>
      </c>
      <c r="C47">
        <v>16946</v>
      </c>
      <c r="D47">
        <v>16951</v>
      </c>
      <c r="E47">
        <v>5</v>
      </c>
      <c r="F47">
        <v>0</v>
      </c>
      <c r="G47">
        <v>0</v>
      </c>
      <c r="H47">
        <v>0</v>
      </c>
    </row>
    <row r="48" spans="1:8">
      <c r="A48" t="s">
        <v>29</v>
      </c>
      <c r="B48" t="s">
        <v>549</v>
      </c>
      <c r="C48">
        <v>16951</v>
      </c>
      <c r="D48">
        <v>16956</v>
      </c>
      <c r="E48">
        <v>5</v>
      </c>
      <c r="F48">
        <v>0</v>
      </c>
      <c r="G48">
        <v>0</v>
      </c>
      <c r="H48">
        <v>0</v>
      </c>
    </row>
    <row r="49" spans="1:8">
      <c r="A49" t="s">
        <v>29</v>
      </c>
      <c r="B49" t="s">
        <v>51</v>
      </c>
      <c r="C49">
        <v>16864</v>
      </c>
      <c r="D49">
        <v>16870</v>
      </c>
      <c r="E49">
        <v>6</v>
      </c>
      <c r="F49">
        <v>0</v>
      </c>
      <c r="G49">
        <v>0</v>
      </c>
      <c r="H49">
        <v>0</v>
      </c>
    </row>
    <row r="50" spans="1:8">
      <c r="A50" t="s">
        <v>29</v>
      </c>
      <c r="B50" t="s">
        <v>51</v>
      </c>
      <c r="C50">
        <v>16956</v>
      </c>
      <c r="D50">
        <v>17018.2</v>
      </c>
      <c r="E50">
        <v>62.200000000000728</v>
      </c>
      <c r="F50">
        <v>0</v>
      </c>
      <c r="G50">
        <v>0</v>
      </c>
      <c r="H50">
        <v>0</v>
      </c>
    </row>
    <row r="51" spans="1:8">
      <c r="A51" t="s">
        <v>29</v>
      </c>
      <c r="B51" t="s">
        <v>553</v>
      </c>
      <c r="C51">
        <v>17018.2</v>
      </c>
      <c r="D51">
        <v>18567.23</v>
      </c>
      <c r="E51">
        <v>1549.0299999999988</v>
      </c>
      <c r="F51">
        <v>16995.55</v>
      </c>
      <c r="G51">
        <v>18808.2</v>
      </c>
      <c r="H51">
        <v>1812.6500000000015</v>
      </c>
    </row>
    <row r="52" spans="1:8">
      <c r="A52" t="s">
        <v>29</v>
      </c>
      <c r="B52" t="s">
        <v>556</v>
      </c>
      <c r="C52">
        <v>18567.23</v>
      </c>
      <c r="D52">
        <v>18955.98</v>
      </c>
      <c r="E52">
        <v>388.75</v>
      </c>
      <c r="F52">
        <v>0</v>
      </c>
      <c r="G52">
        <v>0</v>
      </c>
      <c r="H52">
        <v>0</v>
      </c>
    </row>
    <row r="53" spans="1:8">
      <c r="A53" t="s">
        <v>29</v>
      </c>
      <c r="B53" t="s">
        <v>559</v>
      </c>
      <c r="C53">
        <v>18860</v>
      </c>
      <c r="D53">
        <v>18935.36</v>
      </c>
      <c r="E53">
        <v>75.360000000000582</v>
      </c>
      <c r="F53">
        <v>18808.189999999999</v>
      </c>
      <c r="G53">
        <v>18933.5</v>
      </c>
      <c r="H53">
        <v>125.31000000000131</v>
      </c>
    </row>
    <row r="54" spans="1:8">
      <c r="A54" t="s">
        <v>29</v>
      </c>
      <c r="B54" t="s">
        <v>562</v>
      </c>
      <c r="C54">
        <v>18935.36</v>
      </c>
      <c r="D54">
        <v>18978.400000000001</v>
      </c>
      <c r="E54">
        <v>43.040000000000873</v>
      </c>
      <c r="F54">
        <v>18933.5</v>
      </c>
      <c r="G54">
        <v>18984.330000000002</v>
      </c>
      <c r="H54">
        <v>50.830000000001746</v>
      </c>
    </row>
    <row r="55" spans="1:8">
      <c r="A55" t="s">
        <v>29</v>
      </c>
      <c r="B55" t="s">
        <v>565</v>
      </c>
      <c r="C55">
        <v>0</v>
      </c>
      <c r="D55">
        <v>0</v>
      </c>
      <c r="E55">
        <v>0</v>
      </c>
      <c r="F55">
        <v>18921.849999999999</v>
      </c>
      <c r="G55">
        <v>18941.59</v>
      </c>
      <c r="H55">
        <v>19.740000000001601</v>
      </c>
    </row>
    <row r="56" spans="1:8">
      <c r="A56" t="s">
        <v>29</v>
      </c>
      <c r="B56" t="s">
        <v>567</v>
      </c>
      <c r="C56">
        <v>0</v>
      </c>
      <c r="D56">
        <v>0</v>
      </c>
      <c r="E56">
        <v>0</v>
      </c>
      <c r="F56">
        <v>18932.599999999999</v>
      </c>
      <c r="G56">
        <v>18949.62</v>
      </c>
      <c r="H56">
        <v>17.020000000000437</v>
      </c>
    </row>
    <row r="57" spans="1:8">
      <c r="A57" t="s">
        <v>29</v>
      </c>
      <c r="B57" t="s">
        <v>567</v>
      </c>
      <c r="C57">
        <v>0</v>
      </c>
      <c r="D57">
        <v>0</v>
      </c>
      <c r="E57">
        <v>0</v>
      </c>
      <c r="F57">
        <v>18980</v>
      </c>
      <c r="G57">
        <v>18986.11</v>
      </c>
      <c r="H57">
        <v>6.1100000000005821</v>
      </c>
    </row>
    <row r="58" spans="1:8">
      <c r="A58" t="s">
        <v>29</v>
      </c>
      <c r="B58" t="s">
        <v>569</v>
      </c>
      <c r="C58">
        <v>18955.169999999998</v>
      </c>
      <c r="D58">
        <v>19190</v>
      </c>
      <c r="E58">
        <v>234.83000000000175</v>
      </c>
      <c r="F58">
        <v>0</v>
      </c>
      <c r="G58">
        <v>0</v>
      </c>
      <c r="H58">
        <v>0</v>
      </c>
    </row>
    <row r="59" spans="1:8">
      <c r="A59" t="s">
        <v>29</v>
      </c>
      <c r="B59" t="s">
        <v>572</v>
      </c>
      <c r="C59">
        <v>0</v>
      </c>
      <c r="D59">
        <v>0</v>
      </c>
      <c r="E59">
        <v>0</v>
      </c>
      <c r="F59">
        <v>18984.330000000002</v>
      </c>
      <c r="G59">
        <v>19140</v>
      </c>
      <c r="H59">
        <v>155.66999999999825</v>
      </c>
    </row>
    <row r="60" spans="1:8">
      <c r="A60" t="s">
        <v>29</v>
      </c>
      <c r="B60" t="s">
        <v>67</v>
      </c>
      <c r="C60">
        <v>19127.43</v>
      </c>
      <c r="D60">
        <v>19411.96</v>
      </c>
      <c r="E60">
        <v>284.52999999999884</v>
      </c>
      <c r="F60">
        <v>19140</v>
      </c>
      <c r="G60">
        <v>19427.96</v>
      </c>
      <c r="H60">
        <v>287.95999999999913</v>
      </c>
    </row>
    <row r="61" spans="1:8">
      <c r="A61" t="s">
        <v>29</v>
      </c>
      <c r="B61" t="s">
        <v>576</v>
      </c>
      <c r="C61">
        <v>19201.12</v>
      </c>
      <c r="D61">
        <v>19239.77</v>
      </c>
      <c r="E61">
        <v>38.650000000001455</v>
      </c>
      <c r="F61">
        <v>0</v>
      </c>
      <c r="G61">
        <v>0</v>
      </c>
      <c r="H61">
        <v>0</v>
      </c>
    </row>
    <row r="62" spans="1:8">
      <c r="A62" t="s">
        <v>29</v>
      </c>
      <c r="B62" t="s">
        <v>579</v>
      </c>
      <c r="C62">
        <v>19228.62</v>
      </c>
      <c r="D62">
        <v>19387.45</v>
      </c>
      <c r="E62">
        <v>158.83000000000175</v>
      </c>
      <c r="F62">
        <v>0</v>
      </c>
      <c r="G62">
        <v>0</v>
      </c>
      <c r="H62">
        <v>0</v>
      </c>
    </row>
    <row r="63" spans="1:8">
      <c r="A63" t="s">
        <v>29</v>
      </c>
      <c r="B63" t="s">
        <v>582</v>
      </c>
      <c r="C63">
        <v>19387.45</v>
      </c>
      <c r="D63">
        <v>19453.5</v>
      </c>
      <c r="E63">
        <v>66.049999999999272</v>
      </c>
      <c r="F63">
        <v>0</v>
      </c>
      <c r="G63">
        <v>0</v>
      </c>
      <c r="H63">
        <v>0</v>
      </c>
    </row>
    <row r="64" spans="1:8">
      <c r="A64" t="s">
        <v>29</v>
      </c>
      <c r="B64" t="s">
        <v>585</v>
      </c>
      <c r="C64">
        <v>0</v>
      </c>
      <c r="D64">
        <v>0</v>
      </c>
      <c r="E64">
        <v>0</v>
      </c>
      <c r="F64">
        <v>19427.96</v>
      </c>
      <c r="G64">
        <v>19532.84</v>
      </c>
      <c r="H64">
        <v>104.88000000000102</v>
      </c>
    </row>
    <row r="65" spans="1:8">
      <c r="A65" t="s">
        <v>29</v>
      </c>
      <c r="B65" t="s">
        <v>587</v>
      </c>
      <c r="C65">
        <v>19453.5</v>
      </c>
      <c r="D65">
        <v>19583.599999999999</v>
      </c>
      <c r="E65">
        <v>130.09999999999854</v>
      </c>
      <c r="F65">
        <v>0</v>
      </c>
      <c r="G65">
        <v>0</v>
      </c>
      <c r="H65">
        <v>0</v>
      </c>
    </row>
    <row r="66" spans="1:8">
      <c r="A66" t="s">
        <v>29</v>
      </c>
      <c r="B66" t="s">
        <v>590</v>
      </c>
      <c r="C66">
        <v>19592.75</v>
      </c>
      <c r="D66">
        <v>20102.78</v>
      </c>
      <c r="E66">
        <v>510.02999999999884</v>
      </c>
      <c r="F66">
        <v>0</v>
      </c>
      <c r="G66">
        <v>0</v>
      </c>
      <c r="H66">
        <v>0</v>
      </c>
    </row>
    <row r="67" spans="1:8">
      <c r="A67" t="s">
        <v>29</v>
      </c>
      <c r="B67" t="s">
        <v>590</v>
      </c>
      <c r="C67">
        <v>0</v>
      </c>
      <c r="D67">
        <v>0</v>
      </c>
      <c r="E67">
        <v>0</v>
      </c>
      <c r="F67">
        <v>0</v>
      </c>
      <c r="G67">
        <v>0</v>
      </c>
      <c r="H67">
        <v>0</v>
      </c>
    </row>
    <row r="68" spans="1:8">
      <c r="A68" t="s">
        <v>29</v>
      </c>
      <c r="B68" t="s">
        <v>592</v>
      </c>
      <c r="C68">
        <v>19854.78</v>
      </c>
      <c r="D68">
        <v>19988.599999999999</v>
      </c>
      <c r="E68">
        <v>133.81999999999971</v>
      </c>
      <c r="F68">
        <v>19532.84</v>
      </c>
      <c r="G68">
        <v>20093.599999999999</v>
      </c>
      <c r="H68">
        <v>560.7599999999984</v>
      </c>
    </row>
    <row r="69" spans="1:8">
      <c r="A69" t="s">
        <v>29</v>
      </c>
      <c r="B69" t="s">
        <v>595</v>
      </c>
      <c r="C69">
        <v>20114.169999999998</v>
      </c>
      <c r="D69">
        <v>20499.11</v>
      </c>
      <c r="E69">
        <v>384.94000000000233</v>
      </c>
      <c r="F69">
        <v>20107.28</v>
      </c>
      <c r="G69">
        <v>20819</v>
      </c>
      <c r="H69">
        <v>711.72000000000116</v>
      </c>
    </row>
    <row r="70" spans="1:8">
      <c r="A70" t="s">
        <v>29</v>
      </c>
      <c r="B70" t="s">
        <v>598</v>
      </c>
      <c r="C70">
        <v>20480.2</v>
      </c>
      <c r="D70">
        <v>20608.400000000001</v>
      </c>
      <c r="E70">
        <v>128.20000000000073</v>
      </c>
      <c r="F70">
        <v>0</v>
      </c>
      <c r="G70">
        <v>0</v>
      </c>
      <c r="H70">
        <v>0</v>
      </c>
    </row>
    <row r="71" spans="1:8">
      <c r="A71" t="s">
        <v>29</v>
      </c>
      <c r="B71" t="s">
        <v>601</v>
      </c>
      <c r="C71">
        <v>20554</v>
      </c>
      <c r="D71">
        <v>21063.599999999999</v>
      </c>
      <c r="E71">
        <v>509.59999999999854</v>
      </c>
      <c r="F71">
        <v>0</v>
      </c>
      <c r="G71">
        <v>0</v>
      </c>
      <c r="H71">
        <v>0</v>
      </c>
    </row>
    <row r="72" spans="1:8">
      <c r="A72" t="s">
        <v>29</v>
      </c>
      <c r="B72" t="s">
        <v>601</v>
      </c>
      <c r="C72">
        <v>21263.5</v>
      </c>
      <c r="D72">
        <v>21687.7</v>
      </c>
      <c r="E72">
        <v>424.20000000000073</v>
      </c>
      <c r="F72">
        <v>0</v>
      </c>
      <c r="G72">
        <v>0</v>
      </c>
      <c r="H72">
        <v>0</v>
      </c>
    </row>
    <row r="73" spans="1:8">
      <c r="A73" t="s">
        <v>29</v>
      </c>
      <c r="B73" t="s">
        <v>604</v>
      </c>
      <c r="C73">
        <v>21036</v>
      </c>
      <c r="D73">
        <v>21310.6</v>
      </c>
      <c r="E73">
        <v>274.59999999999854</v>
      </c>
      <c r="F73">
        <v>20819</v>
      </c>
      <c r="G73">
        <v>21406.400000000001</v>
      </c>
      <c r="H73">
        <v>587.40000000000146</v>
      </c>
    </row>
    <row r="74" spans="1:8">
      <c r="A74" t="s">
        <v>29</v>
      </c>
      <c r="B74" t="s">
        <v>605</v>
      </c>
      <c r="C74">
        <v>21427.83</v>
      </c>
      <c r="D74">
        <v>21883.27</v>
      </c>
      <c r="E74">
        <v>455.43999999999869</v>
      </c>
      <c r="F74">
        <v>21406.400000000001</v>
      </c>
      <c r="G74">
        <v>21884.23</v>
      </c>
      <c r="H74">
        <v>477.82999999999811</v>
      </c>
    </row>
    <row r="75" spans="1:8">
      <c r="A75" t="s">
        <v>29</v>
      </c>
      <c r="B75" t="s">
        <v>608</v>
      </c>
      <c r="C75">
        <v>21687.7</v>
      </c>
      <c r="D75">
        <v>22624.7</v>
      </c>
      <c r="E75">
        <v>937</v>
      </c>
      <c r="F75">
        <v>0</v>
      </c>
      <c r="G75">
        <v>0</v>
      </c>
      <c r="H75">
        <v>0</v>
      </c>
    </row>
    <row r="76" spans="1:8">
      <c r="A76" t="s">
        <v>29</v>
      </c>
      <c r="B76" t="s">
        <v>611</v>
      </c>
      <c r="C76">
        <v>0</v>
      </c>
      <c r="D76">
        <v>0</v>
      </c>
      <c r="E76">
        <v>0</v>
      </c>
      <c r="F76">
        <v>21884.23</v>
      </c>
      <c r="G76">
        <v>22623.83</v>
      </c>
      <c r="H76">
        <v>739.60000000000218</v>
      </c>
    </row>
    <row r="77" spans="1:8">
      <c r="A77" t="s">
        <v>29</v>
      </c>
      <c r="B77" t="s">
        <v>614</v>
      </c>
      <c r="C77">
        <v>22624.7</v>
      </c>
      <c r="D77">
        <v>22678.7</v>
      </c>
      <c r="E77">
        <v>54</v>
      </c>
      <c r="F77">
        <v>0</v>
      </c>
      <c r="G77">
        <v>0</v>
      </c>
      <c r="H77">
        <v>0</v>
      </c>
    </row>
    <row r="78" spans="1:8">
      <c r="A78" t="s">
        <v>29</v>
      </c>
      <c r="B78" t="s">
        <v>617</v>
      </c>
      <c r="C78">
        <v>22687.200000000001</v>
      </c>
      <c r="D78">
        <v>22729.15</v>
      </c>
      <c r="E78">
        <v>41.950000000000728</v>
      </c>
      <c r="F78">
        <v>0</v>
      </c>
      <c r="G78">
        <v>0</v>
      </c>
      <c r="H78">
        <v>0</v>
      </c>
    </row>
    <row r="79" spans="1:8">
      <c r="A79" t="s">
        <v>29</v>
      </c>
      <c r="B79" t="s">
        <v>620</v>
      </c>
      <c r="C79">
        <v>22729.15</v>
      </c>
      <c r="D79">
        <v>22762.799999999999</v>
      </c>
      <c r="E79">
        <v>33.649999999997817</v>
      </c>
      <c r="F79">
        <v>0</v>
      </c>
      <c r="G79">
        <v>0</v>
      </c>
      <c r="H79">
        <v>0</v>
      </c>
    </row>
    <row r="80" spans="1:8">
      <c r="A80" t="s">
        <v>29</v>
      </c>
      <c r="B80" t="s">
        <v>623</v>
      </c>
      <c r="C80">
        <v>22762.799999999999</v>
      </c>
      <c r="D80">
        <v>22782.75</v>
      </c>
      <c r="E80">
        <v>19.950000000000728</v>
      </c>
      <c r="F80">
        <v>0</v>
      </c>
      <c r="G80">
        <v>0</v>
      </c>
      <c r="H80">
        <v>0</v>
      </c>
    </row>
    <row r="81" spans="1:8">
      <c r="A81" t="s">
        <v>29</v>
      </c>
      <c r="B81" t="s">
        <v>626</v>
      </c>
      <c r="C81">
        <v>22623.83</v>
      </c>
      <c r="D81">
        <v>24178.35</v>
      </c>
      <c r="E81">
        <v>1554.5199999999968</v>
      </c>
      <c r="F81">
        <v>0</v>
      </c>
      <c r="G81">
        <v>0</v>
      </c>
      <c r="H81">
        <v>0</v>
      </c>
    </row>
    <row r="82" spans="1:8">
      <c r="A82" t="s">
        <v>29</v>
      </c>
      <c r="B82" t="s">
        <v>629</v>
      </c>
      <c r="C82">
        <v>0</v>
      </c>
      <c r="D82">
        <v>0</v>
      </c>
      <c r="E82">
        <v>0</v>
      </c>
      <c r="F82">
        <v>22623.83</v>
      </c>
      <c r="G82">
        <v>24178.22</v>
      </c>
      <c r="H82">
        <v>1554.3899999999994</v>
      </c>
    </row>
    <row r="83" spans="1:8">
      <c r="A83" t="s">
        <v>29</v>
      </c>
      <c r="B83" t="s">
        <v>54</v>
      </c>
      <c r="C83">
        <v>22782.75</v>
      </c>
      <c r="D83">
        <v>24381</v>
      </c>
      <c r="E83">
        <v>1598.25</v>
      </c>
      <c r="F83">
        <v>0</v>
      </c>
      <c r="G83">
        <v>0</v>
      </c>
      <c r="H83">
        <v>0</v>
      </c>
    </row>
    <row r="84" spans="1:8">
      <c r="A84" t="s">
        <v>29</v>
      </c>
      <c r="B84" t="s">
        <v>632</v>
      </c>
      <c r="C84">
        <v>0</v>
      </c>
      <c r="D84">
        <v>0</v>
      </c>
      <c r="E84">
        <v>0</v>
      </c>
      <c r="F84">
        <v>24178.35</v>
      </c>
      <c r="G84">
        <v>24307</v>
      </c>
      <c r="H84">
        <v>128.65000000000146</v>
      </c>
    </row>
    <row r="85" spans="1:8">
      <c r="A85" t="s">
        <v>29</v>
      </c>
      <c r="B85" t="s">
        <v>57</v>
      </c>
      <c r="C85">
        <v>0</v>
      </c>
      <c r="D85">
        <v>0</v>
      </c>
      <c r="E85">
        <v>0</v>
      </c>
      <c r="F85">
        <v>24313.5</v>
      </c>
      <c r="G85">
        <v>24419.5</v>
      </c>
      <c r="H85">
        <v>106</v>
      </c>
    </row>
    <row r="86" spans="1:8">
      <c r="A86" t="s">
        <v>29</v>
      </c>
      <c r="B86" t="s">
        <v>59</v>
      </c>
      <c r="C86">
        <v>0</v>
      </c>
      <c r="D86">
        <v>0</v>
      </c>
      <c r="E86">
        <v>0</v>
      </c>
      <c r="F86">
        <v>24419.5</v>
      </c>
      <c r="G86">
        <v>24549.8</v>
      </c>
      <c r="H86">
        <v>130.29999999999927</v>
      </c>
    </row>
    <row r="87" spans="1:8">
      <c r="A87" t="s">
        <v>29</v>
      </c>
      <c r="B87" t="s">
        <v>49</v>
      </c>
      <c r="C87">
        <v>0</v>
      </c>
      <c r="D87">
        <v>0</v>
      </c>
      <c r="E87">
        <v>0</v>
      </c>
      <c r="F87">
        <v>24574.63</v>
      </c>
      <c r="G87">
        <v>24893.919999999998</v>
      </c>
      <c r="H87">
        <v>319.28999999999724</v>
      </c>
    </row>
    <row r="88" spans="1:8">
      <c r="A88" t="s">
        <v>29</v>
      </c>
      <c r="B88" t="s">
        <v>641</v>
      </c>
      <c r="C88">
        <v>24381</v>
      </c>
      <c r="D88">
        <v>24908</v>
      </c>
      <c r="E88">
        <v>527</v>
      </c>
      <c r="F88">
        <v>24375.94</v>
      </c>
      <c r="G88">
        <v>24896.92</v>
      </c>
      <c r="H88">
        <v>520.97999999999956</v>
      </c>
    </row>
    <row r="89" spans="1:8">
      <c r="A89" t="s">
        <v>29</v>
      </c>
      <c r="B89" t="s">
        <v>643</v>
      </c>
      <c r="C89">
        <v>24908</v>
      </c>
      <c r="D89">
        <v>26920.54</v>
      </c>
      <c r="E89">
        <v>2012.5400000000009</v>
      </c>
      <c r="F89">
        <v>24896.91</v>
      </c>
      <c r="G89">
        <v>26911.71</v>
      </c>
      <c r="H89">
        <v>2014.7999999999993</v>
      </c>
    </row>
    <row r="90" spans="1:8">
      <c r="A90" t="s">
        <v>29</v>
      </c>
      <c r="B90" t="s">
        <v>645</v>
      </c>
      <c r="C90">
        <v>0</v>
      </c>
      <c r="D90">
        <v>0</v>
      </c>
      <c r="E90">
        <v>0</v>
      </c>
      <c r="F90">
        <v>24893.919999999998</v>
      </c>
      <c r="G90">
        <v>26223.53</v>
      </c>
      <c r="H90">
        <v>1329.6100000000006</v>
      </c>
    </row>
    <row r="91" spans="1:8">
      <c r="A91" t="s">
        <v>29</v>
      </c>
      <c r="B91" t="s">
        <v>648</v>
      </c>
      <c r="C91">
        <v>0</v>
      </c>
      <c r="D91">
        <v>0</v>
      </c>
      <c r="E91">
        <v>0</v>
      </c>
      <c r="F91">
        <v>26223.53</v>
      </c>
      <c r="G91">
        <v>26318.23</v>
      </c>
      <c r="H91">
        <v>94.700000000000728</v>
      </c>
    </row>
    <row r="92" spans="1:8">
      <c r="A92" t="s">
        <v>29</v>
      </c>
      <c r="B92" t="s">
        <v>651</v>
      </c>
      <c r="C92">
        <v>0</v>
      </c>
      <c r="D92">
        <v>0</v>
      </c>
      <c r="E92">
        <v>0</v>
      </c>
      <c r="F92">
        <v>26318.23</v>
      </c>
      <c r="G92">
        <v>26617.38</v>
      </c>
      <c r="H92">
        <v>299.15000000000146</v>
      </c>
    </row>
    <row r="93" spans="1:8">
      <c r="A93" t="s">
        <v>29</v>
      </c>
      <c r="B93" t="s">
        <v>654</v>
      </c>
      <c r="C93">
        <v>0</v>
      </c>
      <c r="D93">
        <v>0</v>
      </c>
      <c r="E93">
        <v>0</v>
      </c>
      <c r="F93">
        <v>26617.38</v>
      </c>
      <c r="G93">
        <v>26921.42</v>
      </c>
      <c r="H93">
        <v>304.03999999999724</v>
      </c>
    </row>
    <row r="94" spans="1:8">
      <c r="A94" t="s">
        <v>29</v>
      </c>
      <c r="B94" t="s">
        <v>657</v>
      </c>
      <c r="C94">
        <v>0</v>
      </c>
      <c r="D94">
        <v>0</v>
      </c>
      <c r="E94">
        <v>0</v>
      </c>
      <c r="F94">
        <v>26921.42</v>
      </c>
      <c r="G94">
        <v>27766.5</v>
      </c>
      <c r="H94">
        <v>845.08000000000175</v>
      </c>
    </row>
    <row r="95" spans="1:8">
      <c r="A95" t="s">
        <v>29</v>
      </c>
      <c r="B95" t="s">
        <v>660</v>
      </c>
      <c r="C95">
        <v>0</v>
      </c>
      <c r="D95">
        <v>0</v>
      </c>
      <c r="E95">
        <v>0</v>
      </c>
      <c r="F95">
        <v>27766.5</v>
      </c>
      <c r="G95">
        <v>27836.81</v>
      </c>
      <c r="H95">
        <v>70.31000000000131</v>
      </c>
    </row>
    <row r="96" spans="1:8">
      <c r="A96" t="s">
        <v>29</v>
      </c>
      <c r="B96" t="s">
        <v>663</v>
      </c>
      <c r="C96">
        <v>0</v>
      </c>
      <c r="D96">
        <v>0</v>
      </c>
      <c r="E96">
        <v>0</v>
      </c>
      <c r="F96">
        <v>27836.81</v>
      </c>
      <c r="G96">
        <v>27983.69</v>
      </c>
      <c r="H96">
        <v>146.87999999999738</v>
      </c>
    </row>
    <row r="97" spans="1:8">
      <c r="A97" t="s">
        <v>29</v>
      </c>
      <c r="B97" t="s">
        <v>666</v>
      </c>
      <c r="C97">
        <v>26920.54</v>
      </c>
      <c r="D97">
        <v>27951.200000000001</v>
      </c>
      <c r="E97">
        <v>1030.6599999999999</v>
      </c>
      <c r="F97">
        <v>26911.71</v>
      </c>
      <c r="G97">
        <v>27935.88</v>
      </c>
      <c r="H97">
        <v>1024.1700000000019</v>
      </c>
    </row>
    <row r="98" spans="1:8">
      <c r="A98" t="s">
        <v>29</v>
      </c>
      <c r="B98" t="s">
        <v>668</v>
      </c>
      <c r="C98">
        <v>27951.15</v>
      </c>
      <c r="D98">
        <v>28148.31</v>
      </c>
      <c r="E98">
        <v>197.15999999999985</v>
      </c>
      <c r="F98">
        <v>27936.05</v>
      </c>
      <c r="G98">
        <v>28134.7</v>
      </c>
      <c r="H98">
        <v>198.65000000000146</v>
      </c>
    </row>
    <row r="99" spans="1:8">
      <c r="A99" t="s">
        <v>29</v>
      </c>
      <c r="B99" t="s">
        <v>671</v>
      </c>
      <c r="C99">
        <v>0</v>
      </c>
      <c r="D99">
        <v>0</v>
      </c>
      <c r="E99">
        <v>0</v>
      </c>
      <c r="F99">
        <v>27983.69</v>
      </c>
      <c r="G99">
        <v>28203.69</v>
      </c>
      <c r="H99">
        <v>220</v>
      </c>
    </row>
    <row r="100" spans="1:8">
      <c r="A100" t="s">
        <v>29</v>
      </c>
      <c r="B100" t="s">
        <v>674</v>
      </c>
      <c r="C100">
        <v>28148.32</v>
      </c>
      <c r="D100">
        <v>28200.85</v>
      </c>
      <c r="E100">
        <v>52.529999999998836</v>
      </c>
      <c r="F100">
        <v>28135.55</v>
      </c>
      <c r="G100">
        <v>28184.95</v>
      </c>
      <c r="H100">
        <v>49.400000000001455</v>
      </c>
    </row>
    <row r="101" spans="1:8">
      <c r="A101" t="s">
        <v>29</v>
      </c>
      <c r="B101" t="s">
        <v>677</v>
      </c>
      <c r="C101">
        <v>28200.86</v>
      </c>
      <c r="D101">
        <v>28216.86</v>
      </c>
      <c r="E101">
        <v>16</v>
      </c>
      <c r="F101">
        <v>28184.95</v>
      </c>
      <c r="G101">
        <v>28200.95</v>
      </c>
      <c r="H101">
        <v>16</v>
      </c>
    </row>
    <row r="102" spans="1:8">
      <c r="A102" t="s">
        <v>29</v>
      </c>
      <c r="B102" t="s">
        <v>680</v>
      </c>
      <c r="C102">
        <v>28216.86</v>
      </c>
      <c r="D102">
        <v>28343.71</v>
      </c>
      <c r="E102">
        <v>126.84999999999854</v>
      </c>
      <c r="F102">
        <v>28200.95</v>
      </c>
      <c r="G102">
        <v>28330</v>
      </c>
      <c r="H102">
        <v>129.04999999999927</v>
      </c>
    </row>
    <row r="103" spans="1:8">
      <c r="A103" t="s">
        <v>29</v>
      </c>
      <c r="B103" t="s">
        <v>682</v>
      </c>
      <c r="C103">
        <v>0</v>
      </c>
      <c r="D103">
        <v>0</v>
      </c>
      <c r="E103">
        <v>0</v>
      </c>
      <c r="F103">
        <v>28203.69</v>
      </c>
      <c r="G103">
        <v>28428.47</v>
      </c>
      <c r="H103">
        <v>224.78000000000247</v>
      </c>
    </row>
    <row r="104" spans="1:8">
      <c r="A104" t="s">
        <v>29</v>
      </c>
      <c r="B104" t="s">
        <v>683</v>
      </c>
      <c r="C104">
        <v>28330</v>
      </c>
      <c r="D104">
        <v>28370</v>
      </c>
      <c r="E104">
        <v>40</v>
      </c>
      <c r="F104">
        <v>0</v>
      </c>
      <c r="G104">
        <v>0</v>
      </c>
      <c r="H104">
        <v>0</v>
      </c>
    </row>
    <row r="105" spans="1:8">
      <c r="A105" t="s">
        <v>29</v>
      </c>
      <c r="B105" t="s">
        <v>686</v>
      </c>
      <c r="C105">
        <v>28370</v>
      </c>
      <c r="D105">
        <v>28468.59</v>
      </c>
      <c r="E105">
        <v>98.590000000000146</v>
      </c>
      <c r="F105">
        <v>0</v>
      </c>
      <c r="G105">
        <v>0</v>
      </c>
      <c r="H105">
        <v>0</v>
      </c>
    </row>
    <row r="106" spans="1:8">
      <c r="A106" t="s">
        <v>29</v>
      </c>
      <c r="B106" t="s">
        <v>689</v>
      </c>
      <c r="C106">
        <v>0</v>
      </c>
      <c r="D106">
        <v>0</v>
      </c>
      <c r="E106">
        <v>0</v>
      </c>
      <c r="F106">
        <v>28428.47</v>
      </c>
      <c r="G106">
        <v>28478.67</v>
      </c>
      <c r="H106">
        <v>50.19999999999709</v>
      </c>
    </row>
    <row r="107" spans="1:8">
      <c r="A107" t="s">
        <v>29</v>
      </c>
      <c r="B107" t="s">
        <v>691</v>
      </c>
      <c r="C107">
        <v>0</v>
      </c>
      <c r="D107">
        <v>0</v>
      </c>
      <c r="E107">
        <v>0</v>
      </c>
      <c r="F107">
        <v>28478.67</v>
      </c>
      <c r="G107">
        <v>28588.28</v>
      </c>
      <c r="H107">
        <v>109.61000000000058</v>
      </c>
    </row>
    <row r="108" spans="1:8">
      <c r="A108" t="s">
        <v>29</v>
      </c>
      <c r="B108" t="s">
        <v>693</v>
      </c>
      <c r="C108">
        <v>0</v>
      </c>
      <c r="D108">
        <v>0</v>
      </c>
      <c r="E108">
        <v>0</v>
      </c>
      <c r="F108">
        <v>28588.28</v>
      </c>
      <c r="G108">
        <v>28757.1</v>
      </c>
      <c r="H108">
        <v>168.81999999999971</v>
      </c>
    </row>
    <row r="109" spans="1:8">
      <c r="A109" t="s">
        <v>29</v>
      </c>
      <c r="B109" t="s">
        <v>695</v>
      </c>
      <c r="C109">
        <v>28477.4</v>
      </c>
      <c r="D109">
        <v>28708.42</v>
      </c>
      <c r="E109">
        <v>231.0199999999968</v>
      </c>
      <c r="F109">
        <v>0</v>
      </c>
      <c r="G109">
        <v>0</v>
      </c>
      <c r="H109">
        <v>0</v>
      </c>
    </row>
    <row r="110" spans="1:8">
      <c r="A110" t="s">
        <v>29</v>
      </c>
      <c r="B110" t="s">
        <v>698</v>
      </c>
      <c r="C110">
        <v>28708.42</v>
      </c>
      <c r="D110">
        <v>28915.24</v>
      </c>
      <c r="E110">
        <v>206.82000000000335</v>
      </c>
      <c r="F110">
        <v>0</v>
      </c>
      <c r="G110">
        <v>0</v>
      </c>
      <c r="H110">
        <v>0</v>
      </c>
    </row>
    <row r="111" spans="1:8">
      <c r="A111" t="s">
        <v>29</v>
      </c>
      <c r="B111" t="s">
        <v>701</v>
      </c>
      <c r="C111">
        <v>0</v>
      </c>
      <c r="D111">
        <v>0</v>
      </c>
      <c r="E111">
        <v>0</v>
      </c>
      <c r="F111">
        <v>28757.1</v>
      </c>
      <c r="G111">
        <v>28954.28</v>
      </c>
      <c r="H111">
        <v>197.18000000000029</v>
      </c>
    </row>
    <row r="112" spans="1:8">
      <c r="A112" t="s">
        <v>29</v>
      </c>
      <c r="B112" t="s">
        <v>703</v>
      </c>
      <c r="C112">
        <v>28915.24</v>
      </c>
      <c r="D112">
        <v>29494.11</v>
      </c>
      <c r="E112">
        <v>578.86999999999898</v>
      </c>
      <c r="F112">
        <v>0</v>
      </c>
      <c r="G112">
        <v>0</v>
      </c>
      <c r="H112">
        <v>0</v>
      </c>
    </row>
    <row r="113" spans="1:8">
      <c r="A113" t="s">
        <v>29</v>
      </c>
      <c r="B113" t="s">
        <v>706</v>
      </c>
      <c r="C113">
        <v>0</v>
      </c>
      <c r="D113">
        <v>0</v>
      </c>
      <c r="E113">
        <v>0</v>
      </c>
      <c r="F113">
        <v>28954.28</v>
      </c>
      <c r="G113">
        <v>29100.2</v>
      </c>
      <c r="H113">
        <v>145.92000000000189</v>
      </c>
    </row>
    <row r="114" spans="1:8">
      <c r="A114" t="s">
        <v>29</v>
      </c>
      <c r="B114" t="s">
        <v>708</v>
      </c>
      <c r="C114">
        <v>29098.28</v>
      </c>
      <c r="D114">
        <v>29250.03</v>
      </c>
      <c r="E114">
        <v>151.75</v>
      </c>
      <c r="F114">
        <v>29102.12</v>
      </c>
      <c r="G114">
        <v>29252.17</v>
      </c>
      <c r="H114">
        <v>150.04999999999927</v>
      </c>
    </row>
    <row r="115" spans="1:8">
      <c r="A115" t="s">
        <v>29</v>
      </c>
      <c r="B115" t="s">
        <v>710</v>
      </c>
      <c r="C115">
        <v>29250.03</v>
      </c>
      <c r="D115">
        <v>29402.5</v>
      </c>
      <c r="E115">
        <v>152.47000000000116</v>
      </c>
      <c r="F115">
        <v>29252.17</v>
      </c>
      <c r="G115">
        <v>29401.8</v>
      </c>
      <c r="H115">
        <v>149.63000000000102</v>
      </c>
    </row>
    <row r="116" spans="1:8">
      <c r="A116" t="s">
        <v>29</v>
      </c>
      <c r="B116" t="s">
        <v>713</v>
      </c>
      <c r="C116">
        <v>29402.5</v>
      </c>
      <c r="D116">
        <v>29582.33</v>
      </c>
      <c r="E116">
        <v>179.83000000000175</v>
      </c>
      <c r="F116">
        <v>29401.8</v>
      </c>
      <c r="G116">
        <v>29581.5</v>
      </c>
      <c r="H116">
        <v>179.70000000000073</v>
      </c>
    </row>
    <row r="117" spans="1:8">
      <c r="A117" t="s">
        <v>29</v>
      </c>
      <c r="B117" t="s">
        <v>716</v>
      </c>
      <c r="C117">
        <v>29494.11</v>
      </c>
      <c r="D117">
        <v>29574.639999999999</v>
      </c>
      <c r="E117">
        <v>80.529999999998836</v>
      </c>
      <c r="F117">
        <v>0</v>
      </c>
      <c r="G117">
        <v>0</v>
      </c>
      <c r="H117">
        <v>0</v>
      </c>
    </row>
    <row r="118" spans="1:8">
      <c r="A118" t="s">
        <v>29</v>
      </c>
      <c r="B118" t="s">
        <v>719</v>
      </c>
      <c r="C118">
        <v>29833.97</v>
      </c>
      <c r="D118">
        <v>29840</v>
      </c>
      <c r="E118">
        <v>6.0299999999988358</v>
      </c>
      <c r="F118">
        <v>0</v>
      </c>
      <c r="G118">
        <v>0</v>
      </c>
      <c r="H118">
        <v>0</v>
      </c>
    </row>
    <row r="119" spans="1:8">
      <c r="A119" t="s">
        <v>29</v>
      </c>
      <c r="B119" t="s">
        <v>722</v>
      </c>
      <c r="C119">
        <v>29574.639999999999</v>
      </c>
      <c r="D119">
        <v>29833.97</v>
      </c>
      <c r="E119">
        <v>259.33000000000175</v>
      </c>
      <c r="F119">
        <v>0</v>
      </c>
      <c r="G119">
        <v>0</v>
      </c>
      <c r="H119">
        <v>0</v>
      </c>
    </row>
    <row r="120" spans="1:8">
      <c r="A120" t="s">
        <v>29</v>
      </c>
      <c r="B120" t="s">
        <v>41</v>
      </c>
      <c r="C120">
        <v>29582.3</v>
      </c>
      <c r="D120">
        <v>30084.86</v>
      </c>
      <c r="E120">
        <v>502.56000000000131</v>
      </c>
      <c r="F120">
        <v>29581.5</v>
      </c>
      <c r="G120">
        <v>30088.639999999999</v>
      </c>
      <c r="H120">
        <v>507.13999999999942</v>
      </c>
    </row>
    <row r="121" spans="1:8">
      <c r="A121" t="s">
        <v>29</v>
      </c>
      <c r="B121" t="s">
        <v>727</v>
      </c>
      <c r="C121">
        <v>29844.44</v>
      </c>
      <c r="D121">
        <v>29868.48</v>
      </c>
      <c r="E121">
        <v>24.040000000000873</v>
      </c>
      <c r="F121">
        <v>0</v>
      </c>
      <c r="G121">
        <v>0</v>
      </c>
      <c r="H121">
        <v>0</v>
      </c>
    </row>
    <row r="122" spans="1:8">
      <c r="A122" t="s">
        <v>29</v>
      </c>
      <c r="B122" t="s">
        <v>730</v>
      </c>
      <c r="C122">
        <v>29868.48</v>
      </c>
      <c r="D122">
        <v>29886.73</v>
      </c>
      <c r="E122">
        <v>18.25</v>
      </c>
      <c r="F122">
        <v>0</v>
      </c>
      <c r="G122">
        <v>0</v>
      </c>
      <c r="H122">
        <v>0</v>
      </c>
    </row>
    <row r="123" spans="1:8">
      <c r="A123" t="s">
        <v>29</v>
      </c>
      <c r="B123" t="s">
        <v>733</v>
      </c>
      <c r="C123">
        <v>29840</v>
      </c>
      <c r="D123">
        <v>29925.29</v>
      </c>
      <c r="E123">
        <v>85.290000000000873</v>
      </c>
      <c r="F123">
        <v>0</v>
      </c>
      <c r="G123">
        <v>0</v>
      </c>
      <c r="H123">
        <v>0</v>
      </c>
    </row>
    <row r="124" spans="1:8">
      <c r="A124" t="s">
        <v>29</v>
      </c>
      <c r="B124" t="s">
        <v>736</v>
      </c>
      <c r="C124">
        <v>29906.86</v>
      </c>
      <c r="D124">
        <v>29937.16</v>
      </c>
      <c r="E124">
        <v>30.299999999999272</v>
      </c>
      <c r="F124">
        <v>0</v>
      </c>
      <c r="G124">
        <v>0</v>
      </c>
      <c r="H124">
        <v>0</v>
      </c>
    </row>
    <row r="125" spans="1:8">
      <c r="A125" t="s">
        <v>29</v>
      </c>
      <c r="B125" t="s">
        <v>739</v>
      </c>
      <c r="C125">
        <v>29937.16</v>
      </c>
      <c r="D125">
        <v>29965.439999999999</v>
      </c>
      <c r="E125">
        <v>28.279999999998836</v>
      </c>
      <c r="F125">
        <v>0</v>
      </c>
      <c r="G125">
        <v>0</v>
      </c>
      <c r="H125">
        <v>0</v>
      </c>
    </row>
    <row r="126" spans="1:8">
      <c r="A126" t="s">
        <v>29</v>
      </c>
      <c r="B126" t="s">
        <v>742</v>
      </c>
      <c r="C126">
        <v>29965.439999999999</v>
      </c>
      <c r="D126">
        <v>30047.82</v>
      </c>
      <c r="E126">
        <v>82.380000000001019</v>
      </c>
      <c r="F126">
        <v>0</v>
      </c>
      <c r="G126">
        <v>0</v>
      </c>
      <c r="H126">
        <v>0</v>
      </c>
    </row>
    <row r="127" spans="1:8">
      <c r="A127" t="s">
        <v>29</v>
      </c>
      <c r="B127" t="s">
        <v>745</v>
      </c>
      <c r="C127">
        <v>30047.82</v>
      </c>
      <c r="D127">
        <v>30076.61</v>
      </c>
      <c r="E127">
        <v>28.790000000000873</v>
      </c>
      <c r="F127">
        <v>0</v>
      </c>
      <c r="G127">
        <v>0</v>
      </c>
      <c r="H127">
        <v>0</v>
      </c>
    </row>
    <row r="128" spans="1:8">
      <c r="A128" t="s">
        <v>29</v>
      </c>
      <c r="B128" t="s">
        <v>748</v>
      </c>
      <c r="C128">
        <v>30076.61</v>
      </c>
      <c r="D128">
        <v>30103.74</v>
      </c>
      <c r="E128">
        <v>27.130000000001019</v>
      </c>
      <c r="F128">
        <v>0</v>
      </c>
      <c r="G128">
        <v>0</v>
      </c>
      <c r="H128">
        <v>0</v>
      </c>
    </row>
    <row r="129" spans="1:8">
      <c r="A129" t="s">
        <v>29</v>
      </c>
      <c r="B129" t="s">
        <v>751</v>
      </c>
      <c r="C129">
        <v>30103.74</v>
      </c>
      <c r="D129">
        <v>30135.919999999998</v>
      </c>
      <c r="E129">
        <v>32.179999999996653</v>
      </c>
      <c r="F129">
        <v>0</v>
      </c>
      <c r="G129">
        <v>0</v>
      </c>
      <c r="H129">
        <v>0</v>
      </c>
    </row>
    <row r="130" spans="1:8">
      <c r="A130" t="s">
        <v>29</v>
      </c>
      <c r="B130" t="s">
        <v>60</v>
      </c>
      <c r="C130">
        <v>30135.919999999998</v>
      </c>
      <c r="D130">
        <v>30144.23</v>
      </c>
      <c r="E130">
        <v>8.3100000000013097</v>
      </c>
      <c r="F130">
        <v>0</v>
      </c>
      <c r="G130">
        <v>0</v>
      </c>
      <c r="H130">
        <v>0</v>
      </c>
    </row>
    <row r="131" spans="1:8">
      <c r="A131" t="s">
        <v>29</v>
      </c>
      <c r="B131" t="s">
        <v>756</v>
      </c>
      <c r="C131">
        <v>30144.23</v>
      </c>
      <c r="D131">
        <v>30174.53</v>
      </c>
      <c r="E131">
        <v>30.299999999999272</v>
      </c>
      <c r="F131">
        <v>0</v>
      </c>
      <c r="G131">
        <v>0</v>
      </c>
      <c r="H131">
        <v>0</v>
      </c>
    </row>
    <row r="132" spans="1:8">
      <c r="A132" t="s">
        <v>29</v>
      </c>
      <c r="B132" t="s">
        <v>64</v>
      </c>
      <c r="C132">
        <v>30165.24</v>
      </c>
      <c r="D132">
        <v>30175.119999999999</v>
      </c>
      <c r="E132">
        <v>9.8799999999973807</v>
      </c>
      <c r="F132">
        <v>0</v>
      </c>
      <c r="G132">
        <v>0</v>
      </c>
      <c r="H132">
        <v>0</v>
      </c>
    </row>
    <row r="133" spans="1:8">
      <c r="A133" t="s">
        <v>29</v>
      </c>
      <c r="B133" t="s">
        <v>62</v>
      </c>
      <c r="C133">
        <v>30175.119999999999</v>
      </c>
      <c r="D133">
        <v>30180.54</v>
      </c>
      <c r="E133">
        <v>5.4200000000018917</v>
      </c>
      <c r="F133">
        <v>0</v>
      </c>
      <c r="G133">
        <v>0</v>
      </c>
      <c r="H133">
        <v>0</v>
      </c>
    </row>
    <row r="134" spans="1:8">
      <c r="A134" t="s">
        <v>29</v>
      </c>
      <c r="B134" t="s">
        <v>762</v>
      </c>
      <c r="C134">
        <v>30180.54</v>
      </c>
      <c r="D134">
        <v>30211.85</v>
      </c>
      <c r="E134">
        <v>31.309999999997672</v>
      </c>
      <c r="F134">
        <v>0</v>
      </c>
      <c r="G134">
        <v>0</v>
      </c>
      <c r="H134">
        <v>0</v>
      </c>
    </row>
    <row r="135" spans="1:8">
      <c r="A135" t="s">
        <v>29</v>
      </c>
      <c r="B135" t="s">
        <v>765</v>
      </c>
      <c r="C135">
        <v>30211.85</v>
      </c>
      <c r="D135">
        <v>30230.6</v>
      </c>
      <c r="E135">
        <v>18.75</v>
      </c>
      <c r="F135">
        <v>0</v>
      </c>
      <c r="G135">
        <v>0</v>
      </c>
      <c r="H135">
        <v>0</v>
      </c>
    </row>
    <row r="136" spans="1:8">
      <c r="A136" t="s">
        <v>29</v>
      </c>
      <c r="B136" t="s">
        <v>768</v>
      </c>
      <c r="C136">
        <v>30230.6</v>
      </c>
      <c r="D136">
        <v>30237.15</v>
      </c>
      <c r="E136">
        <v>6.5500000000029104</v>
      </c>
      <c r="F136">
        <v>0</v>
      </c>
      <c r="G136">
        <v>0</v>
      </c>
      <c r="H136">
        <v>0</v>
      </c>
    </row>
    <row r="137" spans="1:8">
      <c r="A137" t="s">
        <v>29</v>
      </c>
      <c r="B137" t="s">
        <v>771</v>
      </c>
      <c r="C137">
        <v>30237.15</v>
      </c>
      <c r="D137">
        <v>30267.5</v>
      </c>
      <c r="E137">
        <v>30.349999999998545</v>
      </c>
      <c r="F137">
        <v>0</v>
      </c>
      <c r="G137">
        <v>0</v>
      </c>
      <c r="H137">
        <v>0</v>
      </c>
    </row>
    <row r="138" spans="1:8">
      <c r="A138" t="s">
        <v>29</v>
      </c>
      <c r="B138" t="s">
        <v>65</v>
      </c>
      <c r="C138">
        <v>30267.5</v>
      </c>
      <c r="D138">
        <v>30303.4</v>
      </c>
      <c r="E138">
        <v>35.900000000001455</v>
      </c>
      <c r="F138">
        <v>0</v>
      </c>
      <c r="G138">
        <v>0</v>
      </c>
      <c r="H138">
        <v>0</v>
      </c>
    </row>
    <row r="139" spans="1:8">
      <c r="A139" t="s">
        <v>29</v>
      </c>
      <c r="B139" t="s">
        <v>50</v>
      </c>
      <c r="C139">
        <v>30303.4</v>
      </c>
      <c r="D139">
        <v>31600</v>
      </c>
      <c r="E139">
        <v>1296.5999999999985</v>
      </c>
      <c r="F139">
        <v>0</v>
      </c>
      <c r="G139">
        <v>0</v>
      </c>
      <c r="H139">
        <v>0</v>
      </c>
    </row>
    <row r="140" spans="1:8">
      <c r="A140" t="s">
        <v>29</v>
      </c>
      <c r="B140" t="s">
        <v>43</v>
      </c>
      <c r="C140">
        <v>30084.86</v>
      </c>
      <c r="D140">
        <v>31344.799999999999</v>
      </c>
      <c r="E140">
        <v>1259.9399999999987</v>
      </c>
      <c r="F140">
        <v>30088.639999999999</v>
      </c>
      <c r="G140">
        <v>31354.080000000002</v>
      </c>
      <c r="H140">
        <v>1265.4400000000023</v>
      </c>
    </row>
    <row r="141" spans="1:8">
      <c r="A141" t="s">
        <v>29</v>
      </c>
      <c r="B141" t="s">
        <v>44</v>
      </c>
      <c r="C141">
        <v>31344.799999999999</v>
      </c>
      <c r="D141">
        <v>31539.24</v>
      </c>
      <c r="E141">
        <v>194.44000000000233</v>
      </c>
      <c r="F141">
        <v>31354.080000000002</v>
      </c>
      <c r="G141">
        <v>31547.75</v>
      </c>
      <c r="H141">
        <v>193.66999999999825</v>
      </c>
    </row>
    <row r="142" spans="1:8">
      <c r="A142" t="s">
        <v>29</v>
      </c>
      <c r="B142" t="s">
        <v>45</v>
      </c>
      <c r="C142">
        <v>31554.799999999999</v>
      </c>
      <c r="D142">
        <v>31582.02</v>
      </c>
      <c r="E142">
        <v>27.220000000001164</v>
      </c>
      <c r="F142">
        <v>31557.26</v>
      </c>
      <c r="G142">
        <v>31589.06</v>
      </c>
      <c r="H142">
        <v>31.80000000000291</v>
      </c>
    </row>
    <row r="143" spans="1:8">
      <c r="A143" t="s">
        <v>29</v>
      </c>
      <c r="B143" t="s">
        <v>46</v>
      </c>
      <c r="C143">
        <v>31582.02</v>
      </c>
      <c r="D143">
        <v>31755.59</v>
      </c>
      <c r="E143">
        <v>173.56999999999971</v>
      </c>
      <c r="F143">
        <v>31589.06</v>
      </c>
      <c r="G143">
        <v>31765.97</v>
      </c>
      <c r="H143">
        <v>176.90999999999985</v>
      </c>
    </row>
    <row r="144" spans="1:8">
      <c r="A144" t="s">
        <v>29</v>
      </c>
      <c r="B144" t="s">
        <v>47</v>
      </c>
      <c r="C144">
        <v>31755.59</v>
      </c>
      <c r="D144">
        <v>31882.52</v>
      </c>
      <c r="E144">
        <v>126.93000000000029</v>
      </c>
      <c r="F144">
        <v>31766</v>
      </c>
      <c r="G144">
        <v>31880.93</v>
      </c>
      <c r="H144">
        <v>114.93000000000029</v>
      </c>
    </row>
    <row r="145" spans="1:8">
      <c r="A145" t="s">
        <v>29</v>
      </c>
      <c r="B145" t="s">
        <v>47</v>
      </c>
      <c r="C145">
        <v>32000</v>
      </c>
      <c r="D145">
        <v>32089.65</v>
      </c>
      <c r="E145">
        <v>89.650000000001455</v>
      </c>
      <c r="F145">
        <v>32000</v>
      </c>
      <c r="G145">
        <v>32085.03</v>
      </c>
      <c r="H145">
        <v>85.029999999998836</v>
      </c>
    </row>
    <row r="146" spans="1:8">
      <c r="A146" t="s">
        <v>29</v>
      </c>
      <c r="B146" t="s">
        <v>66</v>
      </c>
      <c r="C146">
        <v>31618.11</v>
      </c>
      <c r="D146">
        <v>31863.79</v>
      </c>
      <c r="E146">
        <v>245.68000000000029</v>
      </c>
      <c r="F146">
        <v>0</v>
      </c>
      <c r="G146">
        <v>0</v>
      </c>
      <c r="H146">
        <v>0</v>
      </c>
    </row>
    <row r="147" spans="1:8">
      <c r="A147" t="s">
        <v>29</v>
      </c>
      <c r="B147" t="s">
        <v>789</v>
      </c>
      <c r="C147">
        <v>31863.79</v>
      </c>
      <c r="D147">
        <v>32161.05</v>
      </c>
      <c r="E147">
        <v>297.2599999999984</v>
      </c>
      <c r="F147">
        <v>0</v>
      </c>
      <c r="G147">
        <v>0</v>
      </c>
      <c r="H147">
        <v>0</v>
      </c>
    </row>
    <row r="148" spans="1:8">
      <c r="A148" t="s">
        <v>29</v>
      </c>
      <c r="B148" t="s">
        <v>792</v>
      </c>
      <c r="C148">
        <v>32098.639999999999</v>
      </c>
      <c r="D148">
        <v>32269.73</v>
      </c>
      <c r="E148">
        <v>171.09000000000015</v>
      </c>
      <c r="F148">
        <v>32091.56</v>
      </c>
      <c r="G148">
        <v>32270.77</v>
      </c>
      <c r="H148">
        <v>179.20999999999913</v>
      </c>
    </row>
    <row r="149" spans="1:8">
      <c r="A149" t="s">
        <v>29</v>
      </c>
      <c r="B149" t="s">
        <v>795</v>
      </c>
      <c r="C149">
        <v>32270.77</v>
      </c>
      <c r="D149">
        <v>32405.94</v>
      </c>
      <c r="E149">
        <v>135.16999999999825</v>
      </c>
      <c r="F149">
        <v>32269.73</v>
      </c>
      <c r="G149">
        <v>32407.37</v>
      </c>
      <c r="H149">
        <v>137.63999999999942</v>
      </c>
    </row>
    <row r="150" spans="1:8">
      <c r="A150" t="s">
        <v>29</v>
      </c>
      <c r="B150" t="s">
        <v>798</v>
      </c>
      <c r="C150">
        <v>32407.37</v>
      </c>
      <c r="D150">
        <v>32504.39</v>
      </c>
      <c r="E150">
        <v>97.020000000000437</v>
      </c>
      <c r="F150">
        <v>32405.94</v>
      </c>
      <c r="G150">
        <v>32505.16</v>
      </c>
      <c r="H150">
        <v>99.220000000001164</v>
      </c>
    </row>
    <row r="151" spans="1:8">
      <c r="A151" t="s">
        <v>29</v>
      </c>
      <c r="B151" t="s">
        <v>801</v>
      </c>
      <c r="C151">
        <v>32161.05</v>
      </c>
      <c r="D151">
        <v>32352.05</v>
      </c>
      <c r="E151">
        <v>191</v>
      </c>
      <c r="F151">
        <v>0</v>
      </c>
      <c r="G151">
        <v>0</v>
      </c>
      <c r="H151">
        <v>0</v>
      </c>
    </row>
    <row r="152" spans="1:8">
      <c r="A152" t="s">
        <v>29</v>
      </c>
      <c r="B152" t="s">
        <v>33</v>
      </c>
      <c r="C152">
        <v>32352.05</v>
      </c>
      <c r="D152">
        <v>32476.94</v>
      </c>
      <c r="E152">
        <v>124.88999999999942</v>
      </c>
      <c r="F152">
        <v>0</v>
      </c>
      <c r="G152">
        <v>0</v>
      </c>
      <c r="H152">
        <v>0</v>
      </c>
    </row>
    <row r="153" spans="1:8">
      <c r="A153" t="s">
        <v>29</v>
      </c>
      <c r="B153" t="s">
        <v>805</v>
      </c>
      <c r="C153">
        <v>32476.94</v>
      </c>
      <c r="D153">
        <v>32607.08</v>
      </c>
      <c r="E153">
        <v>130.14000000000306</v>
      </c>
      <c r="F153">
        <v>0</v>
      </c>
      <c r="G153">
        <v>0</v>
      </c>
      <c r="H153">
        <v>0</v>
      </c>
    </row>
    <row r="154" spans="1:8">
      <c r="A154" t="s">
        <v>29</v>
      </c>
      <c r="B154" t="s">
        <v>808</v>
      </c>
      <c r="C154">
        <v>32607.08</v>
      </c>
      <c r="D154">
        <v>32737.17</v>
      </c>
      <c r="E154">
        <v>130.08999999999651</v>
      </c>
      <c r="F154">
        <v>0</v>
      </c>
      <c r="G154">
        <v>0</v>
      </c>
      <c r="H154">
        <v>0</v>
      </c>
    </row>
    <row r="155" spans="1:8">
      <c r="A155" t="s">
        <v>29</v>
      </c>
      <c r="B155" t="s">
        <v>811</v>
      </c>
      <c r="C155">
        <v>32737.25</v>
      </c>
      <c r="D155">
        <v>32864.07</v>
      </c>
      <c r="E155">
        <v>126.81999999999971</v>
      </c>
      <c r="F155">
        <v>0</v>
      </c>
      <c r="G155">
        <v>0</v>
      </c>
      <c r="H155">
        <v>0</v>
      </c>
    </row>
    <row r="156" spans="1:8">
      <c r="A156" t="s">
        <v>29</v>
      </c>
      <c r="B156" t="s">
        <v>814</v>
      </c>
      <c r="C156">
        <v>32867.839999999997</v>
      </c>
      <c r="D156">
        <v>32988.89</v>
      </c>
      <c r="E156">
        <v>121.05000000000291</v>
      </c>
      <c r="F156">
        <v>0</v>
      </c>
      <c r="G156">
        <v>0</v>
      </c>
      <c r="H156">
        <v>0</v>
      </c>
    </row>
    <row r="157" spans="1:8">
      <c r="A157" t="s">
        <v>29</v>
      </c>
      <c r="B157" t="s">
        <v>816</v>
      </c>
      <c r="C157">
        <v>32988.89</v>
      </c>
      <c r="D157">
        <v>33117.199999999997</v>
      </c>
      <c r="E157">
        <v>128.30999999999767</v>
      </c>
      <c r="F157">
        <v>0</v>
      </c>
      <c r="G157">
        <v>0</v>
      </c>
      <c r="H157">
        <v>0</v>
      </c>
    </row>
    <row r="158" spans="1:8">
      <c r="A158" t="s">
        <v>29</v>
      </c>
      <c r="B158" t="s">
        <v>818</v>
      </c>
      <c r="C158">
        <v>32504.39</v>
      </c>
      <c r="D158">
        <v>33120.800000000003</v>
      </c>
      <c r="E158">
        <v>616.41000000000349</v>
      </c>
      <c r="F158">
        <v>32505.16</v>
      </c>
      <c r="G158">
        <v>33120.800000000003</v>
      </c>
      <c r="H158">
        <v>615.64000000000306</v>
      </c>
    </row>
    <row r="159" spans="1:8">
      <c r="A159" t="s">
        <v>29</v>
      </c>
      <c r="B159" t="s">
        <v>821</v>
      </c>
      <c r="C159">
        <v>0</v>
      </c>
      <c r="D159">
        <v>0</v>
      </c>
      <c r="E159">
        <v>0</v>
      </c>
      <c r="F159">
        <v>33127.199999999997</v>
      </c>
      <c r="G159">
        <v>33190.86</v>
      </c>
      <c r="H159">
        <v>63.660000000003492</v>
      </c>
    </row>
    <row r="160" spans="1:8">
      <c r="A160" t="s">
        <v>29</v>
      </c>
      <c r="B160" t="s">
        <v>823</v>
      </c>
      <c r="C160">
        <v>0</v>
      </c>
      <c r="D160">
        <v>0</v>
      </c>
      <c r="E160">
        <v>0</v>
      </c>
      <c r="F160">
        <v>33190.86</v>
      </c>
      <c r="G160">
        <v>33773.699999999997</v>
      </c>
      <c r="H160">
        <v>582.83999999999651</v>
      </c>
    </row>
    <row r="161" spans="1:8">
      <c r="A161" t="s">
        <v>29</v>
      </c>
      <c r="B161" t="s">
        <v>825</v>
      </c>
      <c r="C161">
        <v>33123.85</v>
      </c>
      <c r="D161">
        <v>33263.18</v>
      </c>
      <c r="E161">
        <v>139.33000000000175</v>
      </c>
      <c r="F161">
        <v>0</v>
      </c>
      <c r="G161">
        <v>0</v>
      </c>
      <c r="H161">
        <v>0</v>
      </c>
    </row>
    <row r="162" spans="1:8">
      <c r="A162" t="s">
        <v>29</v>
      </c>
      <c r="B162" t="s">
        <v>827</v>
      </c>
      <c r="C162">
        <v>33263.18</v>
      </c>
      <c r="D162">
        <v>34304</v>
      </c>
      <c r="E162">
        <v>1040.8199999999997</v>
      </c>
      <c r="F162">
        <v>0</v>
      </c>
      <c r="G162">
        <v>0</v>
      </c>
      <c r="H162">
        <v>0</v>
      </c>
    </row>
    <row r="163" spans="1:8">
      <c r="A163" t="s">
        <v>29</v>
      </c>
      <c r="B163" t="s">
        <v>830</v>
      </c>
      <c r="C163">
        <v>0</v>
      </c>
      <c r="D163">
        <v>0</v>
      </c>
      <c r="E163">
        <v>0</v>
      </c>
      <c r="F163">
        <v>33773.699999999997</v>
      </c>
      <c r="G163">
        <v>33871.9</v>
      </c>
      <c r="H163">
        <v>98.200000000004366</v>
      </c>
    </row>
    <row r="164" spans="1:8">
      <c r="A164" t="s">
        <v>29</v>
      </c>
      <c r="B164" t="s">
        <v>832</v>
      </c>
      <c r="C164">
        <v>0</v>
      </c>
      <c r="D164">
        <v>0</v>
      </c>
      <c r="E164">
        <v>0</v>
      </c>
      <c r="F164">
        <v>33871.9</v>
      </c>
      <c r="G164">
        <v>34049.4</v>
      </c>
      <c r="H164">
        <v>177.5</v>
      </c>
    </row>
    <row r="165" spans="1:8">
      <c r="A165" t="s">
        <v>29</v>
      </c>
      <c r="B165" t="s">
        <v>834</v>
      </c>
      <c r="C165">
        <v>0</v>
      </c>
      <c r="D165">
        <v>0</v>
      </c>
      <c r="E165">
        <v>0</v>
      </c>
      <c r="F165">
        <v>34049.4</v>
      </c>
      <c r="G165">
        <v>34136.699999999997</v>
      </c>
      <c r="H165">
        <v>87.299999999995634</v>
      </c>
    </row>
    <row r="166" spans="1:8">
      <c r="A166" t="s">
        <v>29</v>
      </c>
      <c r="B166" t="s">
        <v>836</v>
      </c>
      <c r="C166">
        <v>34134.43</v>
      </c>
      <c r="D166">
        <v>34285.550000000003</v>
      </c>
      <c r="E166">
        <v>151.12000000000262</v>
      </c>
      <c r="F166">
        <v>34136.699999999997</v>
      </c>
      <c r="G166">
        <v>34287.75</v>
      </c>
      <c r="H166">
        <v>151.05000000000291</v>
      </c>
    </row>
    <row r="167" spans="1:8">
      <c r="A167" t="s">
        <v>29</v>
      </c>
      <c r="B167" t="s">
        <v>839</v>
      </c>
      <c r="C167">
        <v>0</v>
      </c>
      <c r="D167">
        <v>0</v>
      </c>
      <c r="E167">
        <v>0</v>
      </c>
      <c r="F167">
        <v>34287.75</v>
      </c>
      <c r="G167">
        <v>34372</v>
      </c>
      <c r="H167">
        <v>84.25</v>
      </c>
    </row>
    <row r="168" spans="1:8">
      <c r="A168" t="s">
        <v>29</v>
      </c>
      <c r="B168" t="s">
        <v>841</v>
      </c>
      <c r="C168">
        <v>0</v>
      </c>
      <c r="D168">
        <v>0</v>
      </c>
      <c r="E168">
        <v>0</v>
      </c>
      <c r="F168">
        <v>34372</v>
      </c>
      <c r="G168">
        <v>34513</v>
      </c>
      <c r="H168">
        <v>141</v>
      </c>
    </row>
    <row r="169" spans="1:8">
      <c r="A169" t="s">
        <v>29</v>
      </c>
      <c r="B169" t="s">
        <v>843</v>
      </c>
      <c r="C169">
        <v>0</v>
      </c>
      <c r="D169">
        <v>0</v>
      </c>
      <c r="E169">
        <v>0</v>
      </c>
      <c r="F169">
        <v>34513</v>
      </c>
      <c r="G169">
        <v>34666.54</v>
      </c>
      <c r="H169">
        <v>153.54000000000087</v>
      </c>
    </row>
    <row r="170" spans="1:8">
      <c r="A170" t="s">
        <v>29</v>
      </c>
      <c r="B170" t="s">
        <v>845</v>
      </c>
      <c r="C170">
        <v>34321.800000000003</v>
      </c>
      <c r="D170">
        <v>34672.32</v>
      </c>
      <c r="E170">
        <v>350.5199999999968</v>
      </c>
      <c r="F170">
        <v>0</v>
      </c>
      <c r="G170">
        <v>0</v>
      </c>
      <c r="H170">
        <v>0</v>
      </c>
    </row>
    <row r="171" spans="1:8">
      <c r="A171" t="s">
        <v>29</v>
      </c>
      <c r="B171" t="s">
        <v>848</v>
      </c>
      <c r="C171">
        <v>0</v>
      </c>
      <c r="D171">
        <v>0</v>
      </c>
      <c r="E171">
        <v>0</v>
      </c>
      <c r="F171">
        <v>34666.54</v>
      </c>
      <c r="G171">
        <v>34710.33</v>
      </c>
      <c r="H171">
        <v>43.790000000000873</v>
      </c>
    </row>
    <row r="172" spans="1:8">
      <c r="A172" t="s">
        <v>29</v>
      </c>
      <c r="B172" t="s">
        <v>850</v>
      </c>
      <c r="C172">
        <v>0</v>
      </c>
      <c r="D172">
        <v>0</v>
      </c>
      <c r="E172">
        <v>0</v>
      </c>
      <c r="F172">
        <v>34710.33</v>
      </c>
      <c r="G172">
        <v>34768.47</v>
      </c>
      <c r="H172">
        <v>58.139999999999418</v>
      </c>
    </row>
    <row r="173" spans="1:8">
      <c r="A173" t="s">
        <v>29</v>
      </c>
      <c r="B173" t="s">
        <v>852</v>
      </c>
      <c r="C173">
        <v>0</v>
      </c>
      <c r="D173">
        <v>0</v>
      </c>
      <c r="E173">
        <v>0</v>
      </c>
      <c r="F173">
        <v>34768.47</v>
      </c>
      <c r="G173">
        <v>34842.47</v>
      </c>
      <c r="H173">
        <v>74</v>
      </c>
    </row>
    <row r="174" spans="1:8">
      <c r="A174" t="s">
        <v>29</v>
      </c>
      <c r="B174" t="s">
        <v>854</v>
      </c>
      <c r="C174">
        <v>0</v>
      </c>
      <c r="D174">
        <v>0</v>
      </c>
      <c r="E174">
        <v>0</v>
      </c>
      <c r="F174">
        <v>34842.47</v>
      </c>
      <c r="G174">
        <v>34880</v>
      </c>
      <c r="H174">
        <v>37.529999999998836</v>
      </c>
    </row>
    <row r="175" spans="1:8">
      <c r="A175" t="s">
        <v>29</v>
      </c>
      <c r="B175" t="s">
        <v>856</v>
      </c>
      <c r="C175">
        <v>0</v>
      </c>
      <c r="D175">
        <v>0</v>
      </c>
      <c r="E175">
        <v>0</v>
      </c>
      <c r="F175">
        <v>34880</v>
      </c>
      <c r="G175">
        <v>34915.43</v>
      </c>
      <c r="H175">
        <v>35.430000000000291</v>
      </c>
    </row>
    <row r="176" spans="1:8">
      <c r="A176" t="s">
        <v>29</v>
      </c>
      <c r="B176" t="s">
        <v>858</v>
      </c>
      <c r="C176">
        <v>0</v>
      </c>
      <c r="D176">
        <v>0</v>
      </c>
      <c r="E176">
        <v>0</v>
      </c>
      <c r="F176">
        <v>34915.43</v>
      </c>
      <c r="G176">
        <v>34990.83</v>
      </c>
      <c r="H176">
        <v>75.400000000001455</v>
      </c>
    </row>
    <row r="177" spans="1:8">
      <c r="A177" t="s">
        <v>29</v>
      </c>
      <c r="B177" t="s">
        <v>859</v>
      </c>
      <c r="C177">
        <v>0</v>
      </c>
      <c r="D177">
        <v>0</v>
      </c>
      <c r="E177">
        <v>0</v>
      </c>
      <c r="F177">
        <v>34990.83</v>
      </c>
      <c r="G177">
        <v>35147.79</v>
      </c>
      <c r="H177">
        <v>156.95999999999913</v>
      </c>
    </row>
    <row r="178" spans="1:8">
      <c r="A178" t="s">
        <v>29</v>
      </c>
      <c r="B178" t="s">
        <v>861</v>
      </c>
      <c r="C178">
        <v>0</v>
      </c>
      <c r="D178">
        <v>0</v>
      </c>
      <c r="E178">
        <v>0</v>
      </c>
      <c r="F178">
        <v>35147.79</v>
      </c>
      <c r="G178">
        <v>35297.4</v>
      </c>
      <c r="H178">
        <v>149.61000000000058</v>
      </c>
    </row>
    <row r="179" spans="1:8">
      <c r="A179" t="s">
        <v>29</v>
      </c>
      <c r="B179" t="s">
        <v>35</v>
      </c>
      <c r="C179">
        <v>34672.32</v>
      </c>
      <c r="D179">
        <v>35322.080000000002</v>
      </c>
      <c r="E179">
        <v>649.76000000000204</v>
      </c>
      <c r="F179">
        <v>0</v>
      </c>
      <c r="G179">
        <v>0</v>
      </c>
      <c r="H179">
        <v>0</v>
      </c>
    </row>
    <row r="180" spans="1:8">
      <c r="A180" t="s">
        <v>29</v>
      </c>
      <c r="B180" t="s">
        <v>864</v>
      </c>
      <c r="C180">
        <v>35322.080000000002</v>
      </c>
      <c r="D180">
        <v>35557.370000000003</v>
      </c>
      <c r="E180">
        <v>235.29000000000087</v>
      </c>
      <c r="F180">
        <v>0</v>
      </c>
      <c r="G180">
        <v>0</v>
      </c>
      <c r="H180">
        <v>0</v>
      </c>
    </row>
    <row r="181" spans="1:8">
      <c r="A181" t="s">
        <v>29</v>
      </c>
      <c r="B181" t="s">
        <v>867</v>
      </c>
      <c r="C181">
        <v>35557.370000000003</v>
      </c>
      <c r="D181">
        <v>35772.559999999998</v>
      </c>
      <c r="E181">
        <v>215.18999999999505</v>
      </c>
      <c r="F181">
        <v>0</v>
      </c>
      <c r="G181">
        <v>0</v>
      </c>
      <c r="H181">
        <v>0</v>
      </c>
    </row>
    <row r="182" spans="1:8">
      <c r="A182" t="s">
        <v>29</v>
      </c>
      <c r="B182" t="s">
        <v>870</v>
      </c>
      <c r="C182">
        <v>35289.06</v>
      </c>
      <c r="D182">
        <v>36046</v>
      </c>
      <c r="E182">
        <v>756.94000000000233</v>
      </c>
      <c r="F182">
        <v>35290.42</v>
      </c>
      <c r="G182">
        <v>36049.35</v>
      </c>
      <c r="H182">
        <v>758.93000000000029</v>
      </c>
    </row>
    <row r="183" spans="1:8">
      <c r="A183" t="s">
        <v>29</v>
      </c>
      <c r="B183" t="s">
        <v>872</v>
      </c>
      <c r="C183">
        <v>36046</v>
      </c>
      <c r="D183">
        <v>36189.31</v>
      </c>
      <c r="E183">
        <v>143.30999999999767</v>
      </c>
      <c r="F183">
        <v>36046.879999999997</v>
      </c>
      <c r="G183">
        <v>36195.03</v>
      </c>
      <c r="H183">
        <v>148.15000000000146</v>
      </c>
    </row>
    <row r="184" spans="1:8">
      <c r="A184" t="s">
        <v>29</v>
      </c>
      <c r="B184" t="s">
        <v>875</v>
      </c>
      <c r="C184">
        <v>35790.699999999997</v>
      </c>
      <c r="D184">
        <v>36154.06</v>
      </c>
      <c r="E184">
        <v>363.36000000000058</v>
      </c>
      <c r="F184">
        <v>0</v>
      </c>
      <c r="G184">
        <v>0</v>
      </c>
      <c r="H184">
        <v>0</v>
      </c>
    </row>
    <row r="185" spans="1:8">
      <c r="A185" t="s">
        <v>29</v>
      </c>
      <c r="B185" t="s">
        <v>37</v>
      </c>
      <c r="C185">
        <v>36154.06</v>
      </c>
      <c r="D185">
        <v>36482.519999999997</v>
      </c>
      <c r="E185">
        <v>328.45999999999913</v>
      </c>
      <c r="F185">
        <v>0</v>
      </c>
      <c r="G185">
        <v>0</v>
      </c>
      <c r="H185">
        <v>0</v>
      </c>
    </row>
    <row r="186" spans="1:8">
      <c r="A186" t="s">
        <v>29</v>
      </c>
      <c r="B186" t="s">
        <v>881</v>
      </c>
      <c r="C186">
        <v>36189.31</v>
      </c>
      <c r="D186">
        <v>36266.22</v>
      </c>
      <c r="E186">
        <v>76.910000000003492</v>
      </c>
      <c r="F186">
        <v>0</v>
      </c>
      <c r="G186">
        <v>0</v>
      </c>
      <c r="H186">
        <v>0</v>
      </c>
    </row>
    <row r="187" spans="1:8">
      <c r="A187" t="s">
        <v>29</v>
      </c>
      <c r="B187" t="s">
        <v>884</v>
      </c>
      <c r="C187">
        <v>0</v>
      </c>
      <c r="D187">
        <v>0</v>
      </c>
      <c r="E187">
        <v>0</v>
      </c>
      <c r="F187">
        <v>36195.03</v>
      </c>
      <c r="G187">
        <v>36272.92</v>
      </c>
      <c r="H187">
        <v>77.889999999999418</v>
      </c>
    </row>
    <row r="188" spans="1:8">
      <c r="A188" t="s">
        <v>29</v>
      </c>
      <c r="B188" t="s">
        <v>885</v>
      </c>
      <c r="C188">
        <v>36272.92</v>
      </c>
      <c r="D188">
        <v>36340</v>
      </c>
      <c r="E188">
        <v>67.080000000001746</v>
      </c>
      <c r="F188">
        <v>36266.22</v>
      </c>
      <c r="G188">
        <v>36335.1</v>
      </c>
      <c r="H188">
        <v>68.879999999997381</v>
      </c>
    </row>
    <row r="189" spans="1:8">
      <c r="A189" t="s">
        <v>29</v>
      </c>
      <c r="B189" t="s">
        <v>888</v>
      </c>
      <c r="C189">
        <v>36340</v>
      </c>
      <c r="D189">
        <v>36503.199999999997</v>
      </c>
      <c r="E189">
        <v>163.19999999999709</v>
      </c>
      <c r="F189">
        <v>36335.1</v>
      </c>
      <c r="G189">
        <v>36489.35</v>
      </c>
      <c r="H189">
        <v>154.25</v>
      </c>
    </row>
    <row r="190" spans="1:8">
      <c r="A190" t="s">
        <v>29</v>
      </c>
      <c r="B190" t="s">
        <v>891</v>
      </c>
      <c r="C190">
        <v>0</v>
      </c>
      <c r="D190">
        <v>0</v>
      </c>
      <c r="E190">
        <v>0</v>
      </c>
      <c r="F190">
        <v>36518.5</v>
      </c>
      <c r="G190">
        <v>36556.6</v>
      </c>
      <c r="H190">
        <v>38.099999999998545</v>
      </c>
    </row>
    <row r="191" spans="1:8">
      <c r="A191" t="s">
        <v>29</v>
      </c>
      <c r="B191" t="s">
        <v>893</v>
      </c>
      <c r="C191">
        <v>0</v>
      </c>
      <c r="D191">
        <v>0</v>
      </c>
      <c r="E191">
        <v>0</v>
      </c>
      <c r="F191">
        <v>36554.870000000003</v>
      </c>
      <c r="G191">
        <v>36614.870000000003</v>
      </c>
      <c r="H191">
        <v>60</v>
      </c>
    </row>
    <row r="192" spans="1:8">
      <c r="A192" t="s">
        <v>29</v>
      </c>
      <c r="B192" t="s">
        <v>895</v>
      </c>
      <c r="C192">
        <v>0</v>
      </c>
      <c r="D192">
        <v>0</v>
      </c>
      <c r="E192">
        <v>0</v>
      </c>
      <c r="F192">
        <v>36517.25</v>
      </c>
      <c r="G192">
        <v>36540.32</v>
      </c>
      <c r="H192">
        <v>23.069999999999709</v>
      </c>
    </row>
    <row r="193" spans="1:8">
      <c r="A193" t="s">
        <v>29</v>
      </c>
      <c r="B193" t="s">
        <v>898</v>
      </c>
      <c r="C193">
        <v>0</v>
      </c>
      <c r="D193">
        <v>0</v>
      </c>
      <c r="E193">
        <v>0</v>
      </c>
      <c r="F193">
        <v>36540.32</v>
      </c>
      <c r="G193">
        <v>36554.870000000003</v>
      </c>
      <c r="H193">
        <v>14.55000000000291</v>
      </c>
    </row>
    <row r="194" spans="1:8">
      <c r="A194" t="s">
        <v>29</v>
      </c>
      <c r="B194" t="s">
        <v>898</v>
      </c>
      <c r="C194">
        <v>0</v>
      </c>
      <c r="D194">
        <v>0</v>
      </c>
      <c r="E194">
        <v>0</v>
      </c>
      <c r="F194">
        <v>36582</v>
      </c>
      <c r="G194">
        <v>36614.870000000003</v>
      </c>
      <c r="H194">
        <v>32.870000000002619</v>
      </c>
    </row>
    <row r="195" spans="1:8">
      <c r="A195" t="s">
        <v>29</v>
      </c>
      <c r="B195" t="s">
        <v>900</v>
      </c>
      <c r="C195">
        <v>0</v>
      </c>
      <c r="D195">
        <v>0</v>
      </c>
      <c r="E195">
        <v>0</v>
      </c>
      <c r="F195">
        <v>36612</v>
      </c>
      <c r="G195">
        <v>36620</v>
      </c>
      <c r="H195">
        <v>8</v>
      </c>
    </row>
    <row r="196" spans="1:8">
      <c r="A196" t="s">
        <v>29</v>
      </c>
      <c r="B196" t="s">
        <v>902</v>
      </c>
      <c r="C196">
        <v>36492.089999999997</v>
      </c>
      <c r="D196">
        <v>36748.5</v>
      </c>
      <c r="E196">
        <v>256.41000000000349</v>
      </c>
      <c r="F196">
        <v>0</v>
      </c>
      <c r="G196">
        <v>0</v>
      </c>
      <c r="H196">
        <v>0</v>
      </c>
    </row>
    <row r="197" spans="1:8">
      <c r="A197" t="s">
        <v>29</v>
      </c>
      <c r="B197" t="s">
        <v>902</v>
      </c>
      <c r="C197">
        <v>0</v>
      </c>
      <c r="D197">
        <v>118.06</v>
      </c>
      <c r="E197">
        <v>118.06</v>
      </c>
      <c r="F197">
        <v>0</v>
      </c>
      <c r="G197">
        <v>0</v>
      </c>
      <c r="H197">
        <v>0</v>
      </c>
    </row>
    <row r="198" spans="1:8">
      <c r="A198" t="s">
        <v>29</v>
      </c>
      <c r="B198" t="s">
        <v>905</v>
      </c>
      <c r="C198">
        <v>142156.13</v>
      </c>
      <c r="D198">
        <v>142316.5</v>
      </c>
      <c r="E198">
        <v>160.36999999999534</v>
      </c>
      <c r="F198">
        <v>142168.29999999999</v>
      </c>
      <c r="G198">
        <v>142316.46</v>
      </c>
      <c r="H198">
        <v>148.16000000000349</v>
      </c>
    </row>
    <row r="199" spans="1:8">
      <c r="A199" t="s">
        <v>29</v>
      </c>
      <c r="B199" t="s">
        <v>907</v>
      </c>
      <c r="C199">
        <v>142338.20000000001</v>
      </c>
      <c r="D199">
        <v>143547.75</v>
      </c>
      <c r="E199">
        <v>1209.5499999999884</v>
      </c>
      <c r="F199">
        <v>142320</v>
      </c>
      <c r="G199">
        <v>143544.9</v>
      </c>
      <c r="H199">
        <v>1224.8999999999942</v>
      </c>
    </row>
    <row r="200" spans="1:8">
      <c r="A200" t="s">
        <v>29</v>
      </c>
      <c r="B200" t="s">
        <v>910</v>
      </c>
      <c r="C200">
        <v>143547.75</v>
      </c>
      <c r="D200">
        <v>144003.20000000001</v>
      </c>
      <c r="E200">
        <v>455.45000000001164</v>
      </c>
      <c r="F200">
        <v>143544.9</v>
      </c>
      <c r="G200">
        <v>144100</v>
      </c>
      <c r="H200">
        <v>555.10000000000582</v>
      </c>
    </row>
    <row r="201" spans="1:8">
      <c r="A201" t="s">
        <v>29</v>
      </c>
      <c r="B201" t="s">
        <v>68</v>
      </c>
      <c r="C201">
        <v>144017.15</v>
      </c>
      <c r="D201">
        <v>144586.54999999999</v>
      </c>
      <c r="E201">
        <v>569.39999999999418</v>
      </c>
      <c r="F201">
        <v>144002.9</v>
      </c>
      <c r="G201">
        <v>144565.79</v>
      </c>
      <c r="H201">
        <v>562.89000000001397</v>
      </c>
    </row>
    <row r="202" spans="1:8">
      <c r="A202" t="s">
        <v>29</v>
      </c>
      <c r="B202" t="s">
        <v>69</v>
      </c>
      <c r="C202">
        <v>144003.20000000001</v>
      </c>
      <c r="D202">
        <v>144056.73000000001</v>
      </c>
      <c r="E202">
        <v>53.529999999998836</v>
      </c>
      <c r="F202">
        <v>143987.5</v>
      </c>
      <c r="G202">
        <v>144041.98000000001</v>
      </c>
      <c r="H202">
        <v>54.480000000010477</v>
      </c>
    </row>
    <row r="203" spans="1:8">
      <c r="A203" t="s">
        <v>29</v>
      </c>
      <c r="B203" t="s">
        <v>69</v>
      </c>
      <c r="C203">
        <v>144228.19</v>
      </c>
      <c r="D203">
        <v>144590.06</v>
      </c>
      <c r="E203">
        <v>361.86999999999534</v>
      </c>
      <c r="F203">
        <v>144208.72</v>
      </c>
      <c r="G203">
        <v>144571.07</v>
      </c>
      <c r="H203">
        <v>362.35000000000582</v>
      </c>
    </row>
    <row r="204" spans="1:8">
      <c r="A204" t="s">
        <v>29</v>
      </c>
      <c r="B204" t="s">
        <v>916</v>
      </c>
      <c r="C204">
        <v>144604.6</v>
      </c>
      <c r="D204">
        <v>145309</v>
      </c>
      <c r="E204">
        <v>704.39999999999418</v>
      </c>
      <c r="F204">
        <v>144575.95000000001</v>
      </c>
      <c r="G204">
        <v>145316.45000000001</v>
      </c>
      <c r="H204">
        <v>740.5</v>
      </c>
    </row>
    <row r="205" spans="1:8">
      <c r="A205" t="s">
        <v>29</v>
      </c>
      <c r="B205" t="s">
        <v>919</v>
      </c>
      <c r="C205">
        <v>145309</v>
      </c>
      <c r="D205">
        <v>145604.9</v>
      </c>
      <c r="E205">
        <v>295.89999999999418</v>
      </c>
      <c r="F205">
        <v>145316.45000000001</v>
      </c>
      <c r="G205">
        <v>145558.6</v>
      </c>
      <c r="H205">
        <v>242.14999999999418</v>
      </c>
    </row>
    <row r="206" spans="1:8">
      <c r="A206" t="s">
        <v>29</v>
      </c>
      <c r="B206" t="s">
        <v>922</v>
      </c>
      <c r="C206">
        <v>14437.71</v>
      </c>
      <c r="D206">
        <v>14743.87</v>
      </c>
      <c r="E206">
        <v>306.16000000000167</v>
      </c>
      <c r="F206">
        <v>145592.66</v>
      </c>
      <c r="G206">
        <v>146091.62</v>
      </c>
      <c r="H206">
        <v>498.95999999999185</v>
      </c>
    </row>
    <row r="207" spans="1:8">
      <c r="A207" t="s">
        <v>29</v>
      </c>
      <c r="B207" t="s">
        <v>925</v>
      </c>
      <c r="C207">
        <v>145654.53</v>
      </c>
      <c r="D207">
        <v>146107.03</v>
      </c>
      <c r="E207">
        <v>452.5</v>
      </c>
      <c r="F207">
        <v>0</v>
      </c>
      <c r="G207">
        <v>0</v>
      </c>
      <c r="H207">
        <v>0</v>
      </c>
    </row>
    <row r="208" spans="1:8">
      <c r="A208" t="s">
        <v>29</v>
      </c>
      <c r="B208" t="s">
        <v>925</v>
      </c>
      <c r="C208">
        <v>14775.3</v>
      </c>
      <c r="D208">
        <v>15564.79</v>
      </c>
      <c r="E208">
        <v>789.4900000000016</v>
      </c>
      <c r="F208">
        <v>0</v>
      </c>
      <c r="G208">
        <v>0</v>
      </c>
      <c r="H208">
        <v>0</v>
      </c>
    </row>
    <row r="209" spans="1:8">
      <c r="A209" t="s">
        <v>70</v>
      </c>
      <c r="B209" t="s">
        <v>927</v>
      </c>
      <c r="C209">
        <v>274</v>
      </c>
      <c r="D209">
        <v>1558.25</v>
      </c>
      <c r="E209">
        <v>1284.25</v>
      </c>
      <c r="F209">
        <v>123</v>
      </c>
      <c r="G209">
        <v>1590.26</v>
      </c>
      <c r="H209">
        <v>1467.26</v>
      </c>
    </row>
    <row r="210" spans="1:8">
      <c r="A210" t="s">
        <v>70</v>
      </c>
      <c r="B210" t="s">
        <v>930</v>
      </c>
      <c r="C210">
        <v>117.8</v>
      </c>
      <c r="D210">
        <v>280</v>
      </c>
      <c r="E210">
        <v>162.19999999999999</v>
      </c>
      <c r="F210">
        <v>0</v>
      </c>
      <c r="G210">
        <v>0</v>
      </c>
      <c r="H210">
        <v>0</v>
      </c>
    </row>
    <row r="211" spans="1:8">
      <c r="A211" t="s">
        <v>70</v>
      </c>
      <c r="B211" t="s">
        <v>933</v>
      </c>
      <c r="C211">
        <v>1558.25</v>
      </c>
      <c r="D211">
        <v>2834.26</v>
      </c>
      <c r="E211">
        <v>1276.0100000000002</v>
      </c>
      <c r="F211">
        <v>1590.26</v>
      </c>
      <c r="G211">
        <v>2408.85</v>
      </c>
      <c r="H211">
        <v>818.58999999999992</v>
      </c>
    </row>
    <row r="212" spans="1:8">
      <c r="A212" t="s">
        <v>70</v>
      </c>
      <c r="B212" t="s">
        <v>936</v>
      </c>
      <c r="C212">
        <v>2412</v>
      </c>
      <c r="D212">
        <v>3268.25</v>
      </c>
      <c r="E212">
        <v>856.25</v>
      </c>
      <c r="F212">
        <v>2430</v>
      </c>
      <c r="G212">
        <v>3276.43</v>
      </c>
      <c r="H212">
        <v>846.42999999999984</v>
      </c>
    </row>
    <row r="213" spans="1:8">
      <c r="A213" t="s">
        <v>70</v>
      </c>
      <c r="B213" t="s">
        <v>939</v>
      </c>
      <c r="C213">
        <v>2867.95</v>
      </c>
      <c r="D213">
        <v>3685.24</v>
      </c>
      <c r="E213">
        <v>817.29</v>
      </c>
      <c r="F213">
        <v>3342.65</v>
      </c>
      <c r="G213">
        <v>3646</v>
      </c>
      <c r="H213">
        <v>303.34999999999991</v>
      </c>
    </row>
    <row r="214" spans="1:8">
      <c r="A214" t="s">
        <v>70</v>
      </c>
      <c r="B214" t="s">
        <v>942</v>
      </c>
      <c r="C214">
        <v>3680</v>
      </c>
      <c r="D214">
        <v>3900</v>
      </c>
      <c r="E214">
        <v>220</v>
      </c>
      <c r="F214">
        <v>3280</v>
      </c>
      <c r="G214">
        <v>3859.83</v>
      </c>
      <c r="H214">
        <v>579.82999999999993</v>
      </c>
    </row>
    <row r="215" spans="1:8">
      <c r="A215" t="s">
        <v>70</v>
      </c>
      <c r="B215" t="s">
        <v>945</v>
      </c>
      <c r="C215">
        <v>3671.6</v>
      </c>
      <c r="D215">
        <v>3703</v>
      </c>
      <c r="E215">
        <v>31.400000000000091</v>
      </c>
      <c r="F215">
        <v>0</v>
      </c>
      <c r="G215">
        <v>0</v>
      </c>
      <c r="H215">
        <v>0</v>
      </c>
    </row>
    <row r="216" spans="1:8">
      <c r="A216" t="s">
        <v>70</v>
      </c>
      <c r="B216" t="s">
        <v>948</v>
      </c>
      <c r="C216">
        <v>3900</v>
      </c>
      <c r="D216">
        <v>4152.7299999999996</v>
      </c>
      <c r="E216">
        <v>252.72999999999956</v>
      </c>
      <c r="F216">
        <v>3859.83</v>
      </c>
      <c r="G216">
        <v>4172.24</v>
      </c>
      <c r="H216">
        <v>312.40999999999985</v>
      </c>
    </row>
    <row r="217" spans="1:8">
      <c r="A217" t="s">
        <v>70</v>
      </c>
      <c r="B217" t="s">
        <v>951</v>
      </c>
      <c r="C217">
        <v>4088.26</v>
      </c>
      <c r="D217">
        <v>4151.5200000000004</v>
      </c>
      <c r="E217">
        <v>63.260000000000218</v>
      </c>
      <c r="F217">
        <v>0</v>
      </c>
      <c r="G217">
        <v>0</v>
      </c>
      <c r="H217">
        <v>0</v>
      </c>
    </row>
    <row r="218" spans="1:8">
      <c r="A218" t="s">
        <v>70</v>
      </c>
      <c r="B218" t="s">
        <v>954</v>
      </c>
      <c r="C218">
        <v>7525</v>
      </c>
      <c r="D218">
        <v>7840</v>
      </c>
      <c r="E218">
        <v>315</v>
      </c>
      <c r="F218">
        <v>7475</v>
      </c>
      <c r="G218">
        <v>7642</v>
      </c>
      <c r="H218">
        <v>167</v>
      </c>
    </row>
    <row r="219" spans="1:8">
      <c r="A219" t="s">
        <v>70</v>
      </c>
      <c r="B219" t="s">
        <v>73</v>
      </c>
      <c r="C219">
        <v>7592.45</v>
      </c>
      <c r="D219">
        <v>7648.6</v>
      </c>
      <c r="E219">
        <v>56.150000000000546</v>
      </c>
      <c r="F219">
        <v>0</v>
      </c>
      <c r="G219">
        <v>0</v>
      </c>
      <c r="H219">
        <v>0</v>
      </c>
    </row>
    <row r="220" spans="1:8">
      <c r="A220" t="s">
        <v>70</v>
      </c>
      <c r="B220" t="s">
        <v>957</v>
      </c>
      <c r="C220">
        <v>0</v>
      </c>
      <c r="D220">
        <v>0</v>
      </c>
      <c r="E220">
        <v>0</v>
      </c>
      <c r="F220">
        <v>7524</v>
      </c>
      <c r="G220">
        <v>7552</v>
      </c>
      <c r="H220">
        <v>28</v>
      </c>
    </row>
    <row r="221" spans="1:8">
      <c r="A221" t="s">
        <v>70</v>
      </c>
      <c r="B221" t="s">
        <v>958</v>
      </c>
      <c r="C221">
        <v>0</v>
      </c>
      <c r="D221">
        <v>0</v>
      </c>
      <c r="E221">
        <v>0</v>
      </c>
      <c r="F221">
        <v>7631</v>
      </c>
      <c r="G221">
        <v>7662.8</v>
      </c>
      <c r="H221">
        <v>31.800000000000182</v>
      </c>
    </row>
    <row r="222" spans="1:8">
      <c r="A222" t="s">
        <v>70</v>
      </c>
      <c r="B222" t="s">
        <v>960</v>
      </c>
      <c r="C222">
        <v>0</v>
      </c>
      <c r="D222">
        <v>0</v>
      </c>
      <c r="E222">
        <v>0</v>
      </c>
      <c r="F222">
        <v>7642</v>
      </c>
      <c r="G222">
        <v>7732</v>
      </c>
      <c r="H222">
        <v>90</v>
      </c>
    </row>
    <row r="223" spans="1:8">
      <c r="A223" t="s">
        <v>70</v>
      </c>
      <c r="B223" t="s">
        <v>962</v>
      </c>
      <c r="C223">
        <v>7840</v>
      </c>
      <c r="D223">
        <v>7890</v>
      </c>
      <c r="E223">
        <v>50</v>
      </c>
      <c r="F223">
        <v>7732</v>
      </c>
      <c r="G223">
        <v>7860</v>
      </c>
      <c r="H223">
        <v>128</v>
      </c>
    </row>
    <row r="224" spans="1:8">
      <c r="A224" t="s">
        <v>70</v>
      </c>
      <c r="B224" t="s">
        <v>964</v>
      </c>
      <c r="C224">
        <v>7890</v>
      </c>
      <c r="D224">
        <v>8110</v>
      </c>
      <c r="E224">
        <v>220</v>
      </c>
      <c r="F224">
        <v>7860</v>
      </c>
      <c r="G224">
        <v>8070</v>
      </c>
      <c r="H224">
        <v>210</v>
      </c>
    </row>
    <row r="225" spans="1:8">
      <c r="A225" t="s">
        <v>70</v>
      </c>
      <c r="B225" t="s">
        <v>966</v>
      </c>
      <c r="C225">
        <v>8110</v>
      </c>
      <c r="D225">
        <v>8659</v>
      </c>
      <c r="E225">
        <v>549</v>
      </c>
      <c r="F225">
        <v>8070</v>
      </c>
      <c r="G225">
        <v>8610</v>
      </c>
      <c r="H225">
        <v>540</v>
      </c>
    </row>
    <row r="226" spans="1:8">
      <c r="A226" t="s">
        <v>70</v>
      </c>
      <c r="B226" t="s">
        <v>968</v>
      </c>
      <c r="C226">
        <v>0</v>
      </c>
      <c r="D226">
        <v>0</v>
      </c>
      <c r="E226">
        <v>0</v>
      </c>
      <c r="F226">
        <v>8390</v>
      </c>
      <c r="G226">
        <v>8424</v>
      </c>
      <c r="H226">
        <v>34</v>
      </c>
    </row>
    <row r="227" spans="1:8">
      <c r="A227" t="s">
        <v>70</v>
      </c>
      <c r="B227" t="s">
        <v>968</v>
      </c>
      <c r="C227">
        <v>0</v>
      </c>
      <c r="D227">
        <v>0</v>
      </c>
      <c r="E227">
        <v>0</v>
      </c>
      <c r="F227">
        <v>8300</v>
      </c>
      <c r="G227">
        <v>8325</v>
      </c>
      <c r="H227">
        <v>25</v>
      </c>
    </row>
    <row r="228" spans="1:8">
      <c r="A228" t="s">
        <v>70</v>
      </c>
      <c r="B228" t="s">
        <v>970</v>
      </c>
      <c r="C228">
        <v>8666.5400000000009</v>
      </c>
      <c r="D228">
        <v>8707.5300000000007</v>
      </c>
      <c r="E228">
        <v>40.989999999999782</v>
      </c>
      <c r="F228">
        <v>8623.31</v>
      </c>
      <c r="G228">
        <v>8800</v>
      </c>
      <c r="H228">
        <v>176.69000000000051</v>
      </c>
    </row>
    <row r="229" spans="1:8">
      <c r="A229" t="s">
        <v>70</v>
      </c>
      <c r="B229" t="s">
        <v>970</v>
      </c>
      <c r="C229">
        <v>8742.64</v>
      </c>
      <c r="D229">
        <v>8761.11</v>
      </c>
      <c r="E229">
        <v>18.470000000001164</v>
      </c>
      <c r="F229">
        <v>0</v>
      </c>
      <c r="G229">
        <v>0</v>
      </c>
      <c r="H229">
        <v>0</v>
      </c>
    </row>
    <row r="230" spans="1:8">
      <c r="A230" t="s">
        <v>70</v>
      </c>
      <c r="B230" t="s">
        <v>970</v>
      </c>
      <c r="C230">
        <v>8845</v>
      </c>
      <c r="D230">
        <v>8894.4</v>
      </c>
      <c r="E230">
        <v>49.399999999999636</v>
      </c>
      <c r="F230">
        <v>0</v>
      </c>
      <c r="G230">
        <v>0</v>
      </c>
      <c r="H230">
        <v>0</v>
      </c>
    </row>
    <row r="231" spans="1:8">
      <c r="A231" t="s">
        <v>70</v>
      </c>
      <c r="B231" t="s">
        <v>973</v>
      </c>
      <c r="C231">
        <v>8761.11</v>
      </c>
      <c r="D231">
        <v>8776.42</v>
      </c>
      <c r="E231">
        <v>15.309999999999491</v>
      </c>
      <c r="F231">
        <v>0</v>
      </c>
      <c r="G231">
        <v>0</v>
      </c>
      <c r="H231">
        <v>0</v>
      </c>
    </row>
    <row r="232" spans="1:8">
      <c r="A232" t="s">
        <v>70</v>
      </c>
      <c r="B232" t="s">
        <v>976</v>
      </c>
      <c r="C232">
        <v>8707.5300000000007</v>
      </c>
      <c r="D232">
        <v>8742.5400000000009</v>
      </c>
      <c r="E232">
        <v>35.010000000000218</v>
      </c>
      <c r="F232">
        <v>0</v>
      </c>
      <c r="G232">
        <v>0</v>
      </c>
      <c r="H232">
        <v>0</v>
      </c>
    </row>
    <row r="233" spans="1:8">
      <c r="A233" t="s">
        <v>70</v>
      </c>
      <c r="B233" t="s">
        <v>979</v>
      </c>
      <c r="C233">
        <v>8776.42</v>
      </c>
      <c r="D233">
        <v>8836.7800000000007</v>
      </c>
      <c r="E233">
        <v>60.360000000000582</v>
      </c>
      <c r="F233">
        <v>8800</v>
      </c>
      <c r="G233">
        <v>8887.98</v>
      </c>
      <c r="H233">
        <v>87.979999999999563</v>
      </c>
    </row>
    <row r="234" spans="1:8">
      <c r="A234" t="s">
        <v>70</v>
      </c>
      <c r="B234" t="s">
        <v>979</v>
      </c>
      <c r="C234">
        <v>8894.4</v>
      </c>
      <c r="D234">
        <v>9077.68</v>
      </c>
      <c r="E234">
        <v>183.28000000000065</v>
      </c>
      <c r="F234">
        <v>9017.58</v>
      </c>
      <c r="G234">
        <v>9110</v>
      </c>
      <c r="H234">
        <v>92.420000000000073</v>
      </c>
    </row>
    <row r="235" spans="1:8">
      <c r="A235" t="s">
        <v>70</v>
      </c>
      <c r="B235" t="s">
        <v>982</v>
      </c>
      <c r="C235">
        <v>0</v>
      </c>
      <c r="D235">
        <v>0</v>
      </c>
      <c r="E235">
        <v>0</v>
      </c>
      <c r="F235">
        <v>8765</v>
      </c>
      <c r="G235">
        <v>8786.7999999999993</v>
      </c>
      <c r="H235">
        <v>21.799999999999272</v>
      </c>
    </row>
    <row r="236" spans="1:8">
      <c r="A236" t="s">
        <v>70</v>
      </c>
      <c r="B236" t="s">
        <v>984</v>
      </c>
      <c r="C236">
        <v>0</v>
      </c>
      <c r="D236">
        <v>0</v>
      </c>
      <c r="E236">
        <v>0</v>
      </c>
      <c r="F236">
        <v>8793.15</v>
      </c>
      <c r="G236">
        <v>8807.9500000000007</v>
      </c>
      <c r="H236">
        <v>14.800000000001091</v>
      </c>
    </row>
    <row r="237" spans="1:8">
      <c r="A237" t="s">
        <v>70</v>
      </c>
      <c r="B237" t="s">
        <v>986</v>
      </c>
      <c r="C237">
        <v>0</v>
      </c>
      <c r="D237">
        <v>0</v>
      </c>
      <c r="E237">
        <v>0</v>
      </c>
      <c r="F237">
        <v>8904</v>
      </c>
      <c r="G237">
        <v>8946.4</v>
      </c>
      <c r="H237">
        <v>42.399999999999636</v>
      </c>
    </row>
    <row r="238" spans="1:8">
      <c r="A238" t="s">
        <v>70</v>
      </c>
      <c r="B238" t="s">
        <v>988</v>
      </c>
      <c r="C238">
        <v>9077.68</v>
      </c>
      <c r="D238">
        <v>9260</v>
      </c>
      <c r="E238">
        <v>182.31999999999971</v>
      </c>
      <c r="F238">
        <v>9110</v>
      </c>
      <c r="G238">
        <v>9300</v>
      </c>
      <c r="H238">
        <v>190</v>
      </c>
    </row>
    <row r="239" spans="1:8">
      <c r="A239" t="s">
        <v>70</v>
      </c>
      <c r="B239" t="s">
        <v>991</v>
      </c>
      <c r="C239">
        <v>9260</v>
      </c>
      <c r="D239">
        <v>9777</v>
      </c>
      <c r="E239">
        <v>517</v>
      </c>
      <c r="F239">
        <v>9300</v>
      </c>
      <c r="G239">
        <v>9770</v>
      </c>
      <c r="H239">
        <v>470</v>
      </c>
    </row>
    <row r="240" spans="1:8">
      <c r="A240" t="s">
        <v>70</v>
      </c>
      <c r="B240" t="s">
        <v>993</v>
      </c>
      <c r="C240">
        <v>9610</v>
      </c>
      <c r="D240">
        <v>9770</v>
      </c>
      <c r="E240">
        <v>160</v>
      </c>
      <c r="F240">
        <v>0</v>
      </c>
      <c r="G240">
        <v>0</v>
      </c>
      <c r="H240">
        <v>0</v>
      </c>
    </row>
    <row r="241" spans="1:8">
      <c r="A241" t="s">
        <v>70</v>
      </c>
      <c r="B241" t="s">
        <v>996</v>
      </c>
      <c r="C241">
        <v>9779</v>
      </c>
      <c r="D241">
        <v>9853.6</v>
      </c>
      <c r="E241">
        <v>74.600000000000364</v>
      </c>
      <c r="F241">
        <v>9805</v>
      </c>
      <c r="G241">
        <v>10007.299999999999</v>
      </c>
      <c r="H241">
        <v>202.29999999999927</v>
      </c>
    </row>
    <row r="242" spans="1:8">
      <c r="A242" t="s">
        <v>70</v>
      </c>
      <c r="B242" t="s">
        <v>998</v>
      </c>
      <c r="C242">
        <v>9870.6</v>
      </c>
      <c r="D242">
        <v>10125</v>
      </c>
      <c r="E242">
        <v>254.39999999999964</v>
      </c>
      <c r="F242">
        <v>9967.2999999999993</v>
      </c>
      <c r="G242">
        <v>10092.700000000001</v>
      </c>
      <c r="H242">
        <v>125.40000000000146</v>
      </c>
    </row>
    <row r="243" spans="1:8">
      <c r="A243" t="s">
        <v>70</v>
      </c>
      <c r="B243" t="s">
        <v>1000</v>
      </c>
      <c r="C243">
        <v>10135</v>
      </c>
      <c r="D243">
        <v>10300</v>
      </c>
      <c r="E243">
        <v>165</v>
      </c>
      <c r="F243">
        <v>10067</v>
      </c>
      <c r="G243">
        <v>10510</v>
      </c>
      <c r="H243">
        <v>443</v>
      </c>
    </row>
    <row r="244" spans="1:8">
      <c r="A244" t="s">
        <v>70</v>
      </c>
      <c r="B244" t="s">
        <v>1003</v>
      </c>
      <c r="C244">
        <v>10310</v>
      </c>
      <c r="D244">
        <v>10512</v>
      </c>
      <c r="E244">
        <v>202</v>
      </c>
      <c r="F244">
        <v>10355</v>
      </c>
      <c r="G244">
        <v>10508</v>
      </c>
      <c r="H244">
        <v>153</v>
      </c>
    </row>
    <row r="245" spans="1:8">
      <c r="A245" t="s">
        <v>70</v>
      </c>
      <c r="B245" t="s">
        <v>1006</v>
      </c>
      <c r="C245">
        <v>10512</v>
      </c>
      <c r="D245">
        <v>10873</v>
      </c>
      <c r="E245">
        <v>361</v>
      </c>
      <c r="F245">
        <v>10518</v>
      </c>
      <c r="G245">
        <v>10595</v>
      </c>
      <c r="H245">
        <v>77</v>
      </c>
    </row>
    <row r="246" spans="1:8">
      <c r="A246" t="s">
        <v>70</v>
      </c>
      <c r="B246" t="s">
        <v>1006</v>
      </c>
      <c r="C246">
        <v>0</v>
      </c>
      <c r="D246">
        <v>0</v>
      </c>
      <c r="E246">
        <v>0</v>
      </c>
      <c r="F246">
        <v>10660</v>
      </c>
      <c r="G246">
        <v>10863</v>
      </c>
      <c r="H246">
        <v>203</v>
      </c>
    </row>
    <row r="247" spans="1:8">
      <c r="A247" t="s">
        <v>70</v>
      </c>
      <c r="B247" t="s">
        <v>1009</v>
      </c>
      <c r="C247">
        <v>10873</v>
      </c>
      <c r="D247">
        <v>11366.48</v>
      </c>
      <c r="E247">
        <v>493.47999999999956</v>
      </c>
      <c r="F247">
        <v>10863</v>
      </c>
      <c r="G247">
        <v>11350</v>
      </c>
      <c r="H247">
        <v>487</v>
      </c>
    </row>
    <row r="248" spans="1:8">
      <c r="A248" t="s">
        <v>70</v>
      </c>
      <c r="B248" t="s">
        <v>1012</v>
      </c>
      <c r="C248">
        <v>10625</v>
      </c>
      <c r="D248">
        <v>10642</v>
      </c>
      <c r="E248">
        <v>17</v>
      </c>
      <c r="F248">
        <v>10600</v>
      </c>
      <c r="G248">
        <v>10660</v>
      </c>
      <c r="H248">
        <v>60</v>
      </c>
    </row>
    <row r="249" spans="1:8">
      <c r="A249" t="s">
        <v>70</v>
      </c>
      <c r="B249" t="s">
        <v>1014</v>
      </c>
      <c r="C249">
        <v>11366.48</v>
      </c>
      <c r="D249">
        <v>11625</v>
      </c>
      <c r="E249">
        <v>258.52000000000044</v>
      </c>
      <c r="F249">
        <v>11350</v>
      </c>
      <c r="G249">
        <v>11620</v>
      </c>
      <c r="H249">
        <v>270</v>
      </c>
    </row>
    <row r="250" spans="1:8">
      <c r="A250" t="s">
        <v>70</v>
      </c>
      <c r="B250" t="s">
        <v>1017</v>
      </c>
      <c r="C250">
        <v>11625</v>
      </c>
      <c r="D250">
        <v>13010</v>
      </c>
      <c r="E250">
        <v>1385</v>
      </c>
      <c r="F250">
        <v>11655.2</v>
      </c>
      <c r="G250">
        <v>12808.3</v>
      </c>
      <c r="H250">
        <v>1153.0999999999985</v>
      </c>
    </row>
    <row r="251" spans="1:8">
      <c r="A251" t="s">
        <v>70</v>
      </c>
      <c r="B251" t="s">
        <v>1020</v>
      </c>
      <c r="C251">
        <v>12788</v>
      </c>
      <c r="D251">
        <v>12910</v>
      </c>
      <c r="E251">
        <v>122</v>
      </c>
      <c r="F251">
        <v>12772</v>
      </c>
      <c r="G251">
        <v>12999.3</v>
      </c>
      <c r="H251">
        <v>227.29999999999927</v>
      </c>
    </row>
    <row r="252" spans="1:8">
      <c r="A252" t="s">
        <v>70</v>
      </c>
      <c r="B252" t="s">
        <v>1023</v>
      </c>
      <c r="C252">
        <v>13002.5</v>
      </c>
      <c r="D252">
        <v>13366.4</v>
      </c>
      <c r="E252">
        <v>363.89999999999964</v>
      </c>
      <c r="F252">
        <v>12999.3</v>
      </c>
      <c r="G252">
        <v>13190</v>
      </c>
      <c r="H252">
        <v>190.70000000000073</v>
      </c>
    </row>
    <row r="253" spans="1:8">
      <c r="A253" t="s">
        <v>70</v>
      </c>
      <c r="B253" t="s">
        <v>1026</v>
      </c>
      <c r="C253">
        <v>13366.4</v>
      </c>
      <c r="D253">
        <v>13396.7</v>
      </c>
      <c r="E253">
        <v>30.300000000001091</v>
      </c>
      <c r="F253">
        <v>13190</v>
      </c>
      <c r="G253">
        <v>13430</v>
      </c>
      <c r="H253">
        <v>240</v>
      </c>
    </row>
    <row r="254" spans="1:8">
      <c r="A254" t="s">
        <v>70</v>
      </c>
      <c r="B254" t="s">
        <v>96</v>
      </c>
      <c r="C254">
        <v>13396.7</v>
      </c>
      <c r="D254">
        <v>13600</v>
      </c>
      <c r="E254">
        <v>203.29999999999927</v>
      </c>
      <c r="F254">
        <v>13430</v>
      </c>
      <c r="G254">
        <v>13645</v>
      </c>
      <c r="H254">
        <v>215</v>
      </c>
    </row>
    <row r="255" spans="1:8">
      <c r="A255" t="s">
        <v>70</v>
      </c>
      <c r="B255" t="s">
        <v>1031</v>
      </c>
      <c r="C255">
        <v>13600</v>
      </c>
      <c r="D255">
        <v>13972</v>
      </c>
      <c r="E255">
        <v>372</v>
      </c>
      <c r="F255">
        <v>13645</v>
      </c>
      <c r="G255">
        <v>14005</v>
      </c>
      <c r="H255">
        <v>360</v>
      </c>
    </row>
    <row r="256" spans="1:8">
      <c r="A256" t="s">
        <v>70</v>
      </c>
      <c r="B256" t="s">
        <v>90</v>
      </c>
      <c r="C256">
        <v>13972</v>
      </c>
      <c r="D256">
        <v>14032</v>
      </c>
      <c r="E256">
        <v>60</v>
      </c>
      <c r="F256">
        <v>14005</v>
      </c>
      <c r="G256">
        <v>14048</v>
      </c>
      <c r="H256">
        <v>43</v>
      </c>
    </row>
    <row r="257" spans="1:8">
      <c r="A257" t="s">
        <v>70</v>
      </c>
      <c r="B257" t="s">
        <v>1036</v>
      </c>
      <c r="C257">
        <v>0</v>
      </c>
      <c r="D257">
        <v>0</v>
      </c>
      <c r="E257">
        <v>0</v>
      </c>
      <c r="F257">
        <v>14022</v>
      </c>
      <c r="G257">
        <v>14040</v>
      </c>
      <c r="H257">
        <v>18</v>
      </c>
    </row>
    <row r="258" spans="1:8">
      <c r="A258" t="s">
        <v>70</v>
      </c>
      <c r="B258" t="s">
        <v>93</v>
      </c>
      <c r="C258">
        <v>14032</v>
      </c>
      <c r="D258">
        <v>14232</v>
      </c>
      <c r="E258">
        <v>200</v>
      </c>
      <c r="F258">
        <v>14048</v>
      </c>
      <c r="G258">
        <v>14245</v>
      </c>
      <c r="H258">
        <v>197</v>
      </c>
    </row>
    <row r="259" spans="1:8">
      <c r="A259" t="s">
        <v>70</v>
      </c>
      <c r="B259" t="s">
        <v>1040</v>
      </c>
      <c r="C259">
        <v>14232</v>
      </c>
      <c r="D259">
        <v>15290</v>
      </c>
      <c r="E259">
        <v>1058</v>
      </c>
      <c r="F259">
        <v>14245</v>
      </c>
      <c r="G259">
        <v>15064.2</v>
      </c>
      <c r="H259">
        <v>819.20000000000073</v>
      </c>
    </row>
    <row r="260" spans="1:8">
      <c r="A260" t="s">
        <v>70</v>
      </c>
      <c r="B260" t="s">
        <v>1040</v>
      </c>
      <c r="C260">
        <v>0</v>
      </c>
      <c r="D260">
        <v>0</v>
      </c>
      <c r="E260">
        <v>0</v>
      </c>
      <c r="F260">
        <v>15123.06</v>
      </c>
      <c r="G260">
        <v>15304.12</v>
      </c>
      <c r="H260">
        <v>181.06000000000131</v>
      </c>
    </row>
    <row r="261" spans="1:8">
      <c r="A261" t="s">
        <v>70</v>
      </c>
      <c r="B261" t="s">
        <v>1043</v>
      </c>
      <c r="C261">
        <v>0</v>
      </c>
      <c r="D261">
        <v>0</v>
      </c>
      <c r="E261">
        <v>0</v>
      </c>
      <c r="F261">
        <v>15064.2</v>
      </c>
      <c r="G261">
        <v>15123.06</v>
      </c>
      <c r="H261">
        <v>58.859999999998763</v>
      </c>
    </row>
    <row r="262" spans="1:8">
      <c r="A262" t="s">
        <v>70</v>
      </c>
      <c r="B262" t="s">
        <v>1046</v>
      </c>
      <c r="C262">
        <v>15290</v>
      </c>
      <c r="D262">
        <v>15330</v>
      </c>
      <c r="E262">
        <v>40</v>
      </c>
      <c r="F262">
        <v>15305</v>
      </c>
      <c r="G262">
        <v>15325</v>
      </c>
      <c r="H262">
        <v>20</v>
      </c>
    </row>
    <row r="263" spans="1:8">
      <c r="A263" t="s">
        <v>70</v>
      </c>
      <c r="B263" t="s">
        <v>1049</v>
      </c>
      <c r="C263">
        <v>15330</v>
      </c>
      <c r="D263">
        <v>15348</v>
      </c>
      <c r="E263">
        <v>18</v>
      </c>
      <c r="F263">
        <v>0</v>
      </c>
      <c r="G263">
        <v>0</v>
      </c>
      <c r="H263">
        <v>0</v>
      </c>
    </row>
    <row r="264" spans="1:8">
      <c r="A264" t="s">
        <v>70</v>
      </c>
      <c r="B264" t="s">
        <v>1052</v>
      </c>
      <c r="C264">
        <v>15348</v>
      </c>
      <c r="D264">
        <v>15395</v>
      </c>
      <c r="E264">
        <v>47</v>
      </c>
      <c r="F264">
        <v>15326.8</v>
      </c>
      <c r="G264">
        <v>15370</v>
      </c>
      <c r="H264">
        <v>43.200000000000728</v>
      </c>
    </row>
    <row r="265" spans="1:8">
      <c r="A265" t="s">
        <v>70</v>
      </c>
      <c r="B265" t="s">
        <v>1055</v>
      </c>
      <c r="C265">
        <v>15395</v>
      </c>
      <c r="D265">
        <v>15422</v>
      </c>
      <c r="E265">
        <v>27</v>
      </c>
      <c r="F265">
        <v>15370</v>
      </c>
      <c r="G265">
        <v>15380</v>
      </c>
      <c r="H265">
        <v>10</v>
      </c>
    </row>
    <row r="266" spans="1:8">
      <c r="A266" t="s">
        <v>70</v>
      </c>
      <c r="B266" t="s">
        <v>1058</v>
      </c>
      <c r="C266">
        <v>0</v>
      </c>
      <c r="D266">
        <v>0</v>
      </c>
      <c r="E266">
        <v>0</v>
      </c>
      <c r="F266">
        <v>15354.41</v>
      </c>
      <c r="G266">
        <v>15368.64</v>
      </c>
      <c r="H266">
        <v>14.229999999999563</v>
      </c>
    </row>
    <row r="267" spans="1:8">
      <c r="A267" t="s">
        <v>70</v>
      </c>
      <c r="B267" t="s">
        <v>1060</v>
      </c>
      <c r="C267">
        <v>15402</v>
      </c>
      <c r="D267">
        <v>15422</v>
      </c>
      <c r="E267">
        <v>20</v>
      </c>
      <c r="F267">
        <v>15380</v>
      </c>
      <c r="G267">
        <v>15425</v>
      </c>
      <c r="H267">
        <v>45</v>
      </c>
    </row>
    <row r="268" spans="1:8">
      <c r="A268" t="s">
        <v>70</v>
      </c>
      <c r="B268" t="s">
        <v>1063</v>
      </c>
      <c r="C268">
        <v>15422</v>
      </c>
      <c r="D268">
        <v>15457</v>
      </c>
      <c r="E268">
        <v>35</v>
      </c>
      <c r="F268">
        <v>15425</v>
      </c>
      <c r="G268">
        <v>15460</v>
      </c>
      <c r="H268">
        <v>35</v>
      </c>
    </row>
    <row r="269" spans="1:8">
      <c r="A269" t="s">
        <v>70</v>
      </c>
      <c r="B269" t="s">
        <v>1066</v>
      </c>
      <c r="C269">
        <v>15473</v>
      </c>
      <c r="D269">
        <v>15548.6</v>
      </c>
      <c r="E269">
        <v>75.600000000000364</v>
      </c>
      <c r="F269">
        <v>15475</v>
      </c>
      <c r="G269">
        <v>15552.38</v>
      </c>
      <c r="H269">
        <v>77.3799999999992</v>
      </c>
    </row>
    <row r="270" spans="1:8">
      <c r="A270" t="s">
        <v>70</v>
      </c>
      <c r="B270" t="s">
        <v>75</v>
      </c>
      <c r="C270">
        <v>15548.6</v>
      </c>
      <c r="D270">
        <v>15703.36</v>
      </c>
      <c r="E270">
        <v>154.76000000000022</v>
      </c>
      <c r="F270">
        <v>15552.38</v>
      </c>
      <c r="G270">
        <v>15720</v>
      </c>
      <c r="H270">
        <v>167.6200000000008</v>
      </c>
    </row>
    <row r="271" spans="1:8">
      <c r="A271" t="s">
        <v>70</v>
      </c>
      <c r="B271" t="s">
        <v>1071</v>
      </c>
      <c r="C271">
        <v>15703.36</v>
      </c>
      <c r="D271">
        <v>15985</v>
      </c>
      <c r="E271">
        <v>281.63999999999942</v>
      </c>
      <c r="F271">
        <v>15720</v>
      </c>
      <c r="G271">
        <v>15990</v>
      </c>
      <c r="H271">
        <v>270</v>
      </c>
    </row>
    <row r="272" spans="1:8">
      <c r="A272" t="s">
        <v>70</v>
      </c>
      <c r="B272" t="s">
        <v>1074</v>
      </c>
      <c r="C272">
        <v>15985</v>
      </c>
      <c r="D272">
        <v>16110</v>
      </c>
      <c r="E272">
        <v>125</v>
      </c>
      <c r="F272">
        <v>15990</v>
      </c>
      <c r="G272">
        <v>16125</v>
      </c>
      <c r="H272">
        <v>135</v>
      </c>
    </row>
    <row r="273" spans="1:8">
      <c r="A273" t="s">
        <v>70</v>
      </c>
      <c r="B273" t="s">
        <v>1077</v>
      </c>
      <c r="C273">
        <v>16125</v>
      </c>
      <c r="D273">
        <v>16460</v>
      </c>
      <c r="E273">
        <v>335</v>
      </c>
      <c r="F273">
        <v>16125</v>
      </c>
      <c r="G273">
        <v>16492</v>
      </c>
      <c r="H273">
        <v>367</v>
      </c>
    </row>
    <row r="274" spans="1:8">
      <c r="A274" t="s">
        <v>70</v>
      </c>
      <c r="B274" t="s">
        <v>1080</v>
      </c>
      <c r="C274">
        <v>17439</v>
      </c>
      <c r="D274">
        <v>17490</v>
      </c>
      <c r="E274">
        <v>51</v>
      </c>
      <c r="F274">
        <v>0</v>
      </c>
      <c r="G274">
        <v>0</v>
      </c>
      <c r="H274">
        <v>0</v>
      </c>
    </row>
    <row r="275" spans="1:8">
      <c r="A275" t="s">
        <v>70</v>
      </c>
      <c r="B275" t="s">
        <v>1083</v>
      </c>
      <c r="C275">
        <v>16475</v>
      </c>
      <c r="D275">
        <v>16633</v>
      </c>
      <c r="E275">
        <v>158</v>
      </c>
      <c r="F275">
        <v>16505</v>
      </c>
      <c r="G275">
        <v>16636</v>
      </c>
      <c r="H275">
        <v>131</v>
      </c>
    </row>
    <row r="276" spans="1:8">
      <c r="A276" t="s">
        <v>70</v>
      </c>
      <c r="B276" t="s">
        <v>1083</v>
      </c>
      <c r="C276">
        <v>16895</v>
      </c>
      <c r="D276">
        <v>17439</v>
      </c>
      <c r="E276">
        <v>544</v>
      </c>
      <c r="F276">
        <v>17080</v>
      </c>
      <c r="G276">
        <v>17480</v>
      </c>
      <c r="H276">
        <v>400</v>
      </c>
    </row>
    <row r="277" spans="1:8">
      <c r="A277" t="s">
        <v>70</v>
      </c>
      <c r="B277" t="s">
        <v>1085</v>
      </c>
      <c r="C277">
        <v>16641</v>
      </c>
      <c r="D277">
        <v>16895</v>
      </c>
      <c r="E277">
        <v>254</v>
      </c>
      <c r="F277">
        <v>16642</v>
      </c>
      <c r="G277">
        <v>17070</v>
      </c>
      <c r="H277">
        <v>428</v>
      </c>
    </row>
    <row r="278" spans="1:8">
      <c r="A278" t="s">
        <v>70</v>
      </c>
      <c r="B278" t="s">
        <v>1088</v>
      </c>
      <c r="C278">
        <v>17496.7</v>
      </c>
      <c r="D278">
        <v>18230</v>
      </c>
      <c r="E278">
        <v>733.29999999999927</v>
      </c>
      <c r="F278">
        <v>17496</v>
      </c>
      <c r="G278">
        <v>18270</v>
      </c>
      <c r="H278">
        <v>774</v>
      </c>
    </row>
    <row r="279" spans="1:8">
      <c r="A279" t="s">
        <v>70</v>
      </c>
      <c r="B279" t="s">
        <v>1091</v>
      </c>
      <c r="C279">
        <v>17496.8</v>
      </c>
      <c r="D279">
        <v>17540</v>
      </c>
      <c r="E279">
        <v>43.200000000000728</v>
      </c>
      <c r="F279">
        <v>0</v>
      </c>
      <c r="G279">
        <v>0</v>
      </c>
      <c r="H279">
        <v>0</v>
      </c>
    </row>
    <row r="280" spans="1:8">
      <c r="A280" t="s">
        <v>70</v>
      </c>
      <c r="B280" t="s">
        <v>1093</v>
      </c>
      <c r="C280">
        <v>18230</v>
      </c>
      <c r="D280">
        <v>19040</v>
      </c>
      <c r="E280">
        <v>810</v>
      </c>
      <c r="F280">
        <v>18270</v>
      </c>
      <c r="G280">
        <v>19014</v>
      </c>
      <c r="H280">
        <v>744</v>
      </c>
    </row>
    <row r="281" spans="1:8">
      <c r="A281" t="s">
        <v>70</v>
      </c>
      <c r="B281" t="s">
        <v>94</v>
      </c>
      <c r="C281">
        <v>19040</v>
      </c>
      <c r="D281">
        <v>19115</v>
      </c>
      <c r="E281">
        <v>75</v>
      </c>
      <c r="F281">
        <v>18640</v>
      </c>
      <c r="G281">
        <v>18770</v>
      </c>
      <c r="H281">
        <v>130</v>
      </c>
    </row>
    <row r="282" spans="1:8">
      <c r="A282" t="s">
        <v>70</v>
      </c>
      <c r="B282" t="s">
        <v>94</v>
      </c>
      <c r="C282">
        <v>0</v>
      </c>
      <c r="D282">
        <v>0</v>
      </c>
      <c r="E282">
        <v>0</v>
      </c>
      <c r="F282">
        <v>18860</v>
      </c>
      <c r="G282">
        <v>19100</v>
      </c>
      <c r="H282">
        <v>240</v>
      </c>
    </row>
    <row r="283" spans="1:8">
      <c r="A283" t="s">
        <v>70</v>
      </c>
      <c r="B283" t="s">
        <v>77</v>
      </c>
      <c r="C283">
        <v>19150</v>
      </c>
      <c r="D283">
        <v>19492.8</v>
      </c>
      <c r="E283">
        <v>342.79999999999927</v>
      </c>
      <c r="F283">
        <v>19148.3</v>
      </c>
      <c r="G283">
        <v>19430</v>
      </c>
      <c r="H283">
        <v>281.70000000000073</v>
      </c>
    </row>
    <row r="284" spans="1:8">
      <c r="A284" t="s">
        <v>70</v>
      </c>
      <c r="B284" t="s">
        <v>1099</v>
      </c>
      <c r="C284">
        <v>19400</v>
      </c>
      <c r="D284">
        <v>20580</v>
      </c>
      <c r="E284">
        <v>1180</v>
      </c>
      <c r="F284">
        <v>19405</v>
      </c>
      <c r="G284">
        <v>19942</v>
      </c>
      <c r="H284">
        <v>537</v>
      </c>
    </row>
    <row r="285" spans="1:8">
      <c r="A285" t="s">
        <v>70</v>
      </c>
      <c r="B285" t="s">
        <v>1099</v>
      </c>
      <c r="C285">
        <v>0</v>
      </c>
      <c r="D285">
        <v>0</v>
      </c>
      <c r="E285">
        <v>0</v>
      </c>
      <c r="F285">
        <v>19975.8</v>
      </c>
      <c r="G285">
        <v>20575</v>
      </c>
      <c r="H285">
        <v>599.20000000000073</v>
      </c>
    </row>
    <row r="286" spans="1:8">
      <c r="A286" t="s">
        <v>70</v>
      </c>
      <c r="B286" t="s">
        <v>1102</v>
      </c>
      <c r="C286">
        <v>20580</v>
      </c>
      <c r="D286">
        <v>21145.8</v>
      </c>
      <c r="E286">
        <v>565.79999999999927</v>
      </c>
      <c r="F286">
        <v>19942</v>
      </c>
      <c r="G286">
        <v>19975.8</v>
      </c>
      <c r="H286">
        <v>33.799999999999272</v>
      </c>
    </row>
    <row r="287" spans="1:8">
      <c r="A287" t="s">
        <v>70</v>
      </c>
      <c r="B287" t="s">
        <v>1102</v>
      </c>
      <c r="C287">
        <v>0</v>
      </c>
      <c r="D287">
        <v>0</v>
      </c>
      <c r="E287">
        <v>0</v>
      </c>
      <c r="F287">
        <v>20390</v>
      </c>
      <c r="G287">
        <v>21170</v>
      </c>
      <c r="H287">
        <v>780</v>
      </c>
    </row>
    <row r="288" spans="1:8">
      <c r="A288" t="s">
        <v>70</v>
      </c>
      <c r="B288" t="s">
        <v>1105</v>
      </c>
      <c r="C288">
        <v>20650</v>
      </c>
      <c r="D288">
        <v>21030</v>
      </c>
      <c r="E288">
        <v>380</v>
      </c>
      <c r="F288">
        <v>0</v>
      </c>
      <c r="G288">
        <v>0</v>
      </c>
      <c r="H288">
        <v>0</v>
      </c>
    </row>
    <row r="289" spans="1:8">
      <c r="A289" t="s">
        <v>70</v>
      </c>
      <c r="B289" t="s">
        <v>1107</v>
      </c>
      <c r="C289">
        <v>16083.43</v>
      </c>
      <c r="D289">
        <v>16121.6</v>
      </c>
      <c r="E289">
        <v>38.170000000000073</v>
      </c>
      <c r="F289">
        <v>0</v>
      </c>
      <c r="G289">
        <v>0</v>
      </c>
      <c r="H289">
        <v>0</v>
      </c>
    </row>
    <row r="290" spans="1:8">
      <c r="A290" t="s">
        <v>70</v>
      </c>
      <c r="B290" t="s">
        <v>1110</v>
      </c>
      <c r="C290">
        <v>21145.8</v>
      </c>
      <c r="D290">
        <v>21340</v>
      </c>
      <c r="E290">
        <v>194.20000000000073</v>
      </c>
      <c r="F290">
        <v>21170</v>
      </c>
      <c r="G290">
        <v>21440</v>
      </c>
      <c r="H290">
        <v>270</v>
      </c>
    </row>
    <row r="291" spans="1:8">
      <c r="A291" t="s">
        <v>70</v>
      </c>
      <c r="B291" t="s">
        <v>1110</v>
      </c>
      <c r="C291">
        <v>21485</v>
      </c>
      <c r="D291">
        <v>21551.43</v>
      </c>
      <c r="E291">
        <v>66.430000000000291</v>
      </c>
      <c r="F291">
        <v>21510</v>
      </c>
      <c r="G291">
        <v>21577.06</v>
      </c>
      <c r="H291">
        <v>67.06000000000131</v>
      </c>
    </row>
    <row r="292" spans="1:8">
      <c r="A292" t="s">
        <v>70</v>
      </c>
      <c r="B292" t="s">
        <v>1113</v>
      </c>
      <c r="C292">
        <v>21340</v>
      </c>
      <c r="D292">
        <v>21485</v>
      </c>
      <c r="E292">
        <v>145</v>
      </c>
      <c r="F292">
        <v>21440</v>
      </c>
      <c r="G292">
        <v>21510</v>
      </c>
      <c r="H292">
        <v>70</v>
      </c>
    </row>
    <row r="293" spans="1:8">
      <c r="A293" t="s">
        <v>70</v>
      </c>
      <c r="B293" t="s">
        <v>1116</v>
      </c>
      <c r="C293">
        <v>21550</v>
      </c>
      <c r="D293">
        <v>22016</v>
      </c>
      <c r="E293">
        <v>466</v>
      </c>
      <c r="F293">
        <v>21578</v>
      </c>
      <c r="G293">
        <v>22073</v>
      </c>
      <c r="H293">
        <v>495</v>
      </c>
    </row>
    <row r="294" spans="1:8">
      <c r="A294" t="s">
        <v>70</v>
      </c>
      <c r="B294" t="s">
        <v>1118</v>
      </c>
      <c r="C294">
        <v>22016</v>
      </c>
      <c r="D294">
        <v>22080</v>
      </c>
      <c r="E294">
        <v>64</v>
      </c>
      <c r="F294">
        <v>22073</v>
      </c>
      <c r="G294">
        <v>22105</v>
      </c>
      <c r="H294">
        <v>32</v>
      </c>
    </row>
    <row r="295" spans="1:8">
      <c r="A295" t="s">
        <v>70</v>
      </c>
      <c r="B295" t="s">
        <v>1121</v>
      </c>
      <c r="C295">
        <v>22016.3</v>
      </c>
      <c r="D295">
        <v>22076.35</v>
      </c>
      <c r="E295">
        <v>60.049999999999272</v>
      </c>
      <c r="F295">
        <v>0</v>
      </c>
      <c r="G295">
        <v>0</v>
      </c>
      <c r="H295">
        <v>0</v>
      </c>
    </row>
    <row r="296" spans="1:8">
      <c r="A296" t="s">
        <v>70</v>
      </c>
      <c r="B296" t="s">
        <v>81</v>
      </c>
      <c r="C296">
        <v>0</v>
      </c>
      <c r="D296">
        <v>0</v>
      </c>
      <c r="E296">
        <v>0</v>
      </c>
      <c r="F296">
        <v>22105</v>
      </c>
      <c r="G296">
        <v>22123.34</v>
      </c>
      <c r="H296">
        <v>18.340000000000146</v>
      </c>
    </row>
    <row r="297" spans="1:8">
      <c r="A297" t="s">
        <v>70</v>
      </c>
      <c r="B297" t="s">
        <v>83</v>
      </c>
      <c r="C297">
        <v>22124</v>
      </c>
      <c r="D297">
        <v>22136.26</v>
      </c>
      <c r="E297">
        <v>12.259999999998399</v>
      </c>
      <c r="F297">
        <v>22123.34</v>
      </c>
      <c r="G297">
        <v>22189.39</v>
      </c>
      <c r="H297">
        <v>66.049999999999272</v>
      </c>
    </row>
    <row r="298" spans="1:8">
      <c r="A298" t="s">
        <v>70</v>
      </c>
      <c r="B298" t="s">
        <v>79</v>
      </c>
      <c r="C298">
        <v>22080</v>
      </c>
      <c r="D298">
        <v>22135</v>
      </c>
      <c r="E298">
        <v>55</v>
      </c>
      <c r="F298">
        <v>0</v>
      </c>
      <c r="G298">
        <v>0</v>
      </c>
      <c r="H298">
        <v>0</v>
      </c>
    </row>
    <row r="299" spans="1:8">
      <c r="A299" t="s">
        <v>70</v>
      </c>
      <c r="B299" t="s">
        <v>1124</v>
      </c>
      <c r="C299">
        <v>22156</v>
      </c>
      <c r="D299">
        <v>22208</v>
      </c>
      <c r="E299">
        <v>52</v>
      </c>
      <c r="F299">
        <v>22203.57</v>
      </c>
      <c r="G299">
        <v>22215</v>
      </c>
      <c r="H299">
        <v>11.430000000000291</v>
      </c>
    </row>
    <row r="300" spans="1:8">
      <c r="A300" t="s">
        <v>70</v>
      </c>
      <c r="B300" t="s">
        <v>84</v>
      </c>
      <c r="C300">
        <v>0</v>
      </c>
      <c r="D300">
        <v>0</v>
      </c>
      <c r="E300">
        <v>0</v>
      </c>
      <c r="F300">
        <v>22215</v>
      </c>
      <c r="G300">
        <v>22260.85</v>
      </c>
      <c r="H300">
        <v>45.849999999998545</v>
      </c>
    </row>
    <row r="301" spans="1:8">
      <c r="A301" t="s">
        <v>70</v>
      </c>
      <c r="B301" t="s">
        <v>1126</v>
      </c>
      <c r="C301">
        <v>0</v>
      </c>
      <c r="D301">
        <v>0</v>
      </c>
      <c r="E301">
        <v>0</v>
      </c>
      <c r="F301">
        <v>22265.47</v>
      </c>
      <c r="G301">
        <v>22270.53</v>
      </c>
      <c r="H301">
        <v>5.0599999999976717</v>
      </c>
    </row>
    <row r="302" spans="1:8">
      <c r="A302" t="s">
        <v>70</v>
      </c>
      <c r="B302" t="s">
        <v>86</v>
      </c>
      <c r="C302">
        <v>22136.26</v>
      </c>
      <c r="D302">
        <v>22156.01</v>
      </c>
      <c r="E302">
        <v>19.75</v>
      </c>
      <c r="F302">
        <v>22189.360000000001</v>
      </c>
      <c r="G302">
        <v>22203.57</v>
      </c>
      <c r="H302">
        <v>14.209999999999127</v>
      </c>
    </row>
    <row r="303" spans="1:8">
      <c r="A303" t="s">
        <v>70</v>
      </c>
      <c r="B303" t="s">
        <v>86</v>
      </c>
      <c r="C303">
        <v>22208.52</v>
      </c>
      <c r="D303">
        <v>22234.54</v>
      </c>
      <c r="E303">
        <v>26.020000000000437</v>
      </c>
      <c r="F303">
        <v>22260.85</v>
      </c>
      <c r="G303">
        <v>22280.22</v>
      </c>
      <c r="H303">
        <v>19.370000000002619</v>
      </c>
    </row>
    <row r="304" spans="1:8">
      <c r="A304" t="s">
        <v>70</v>
      </c>
      <c r="B304" t="s">
        <v>1128</v>
      </c>
      <c r="C304">
        <v>22234.54</v>
      </c>
      <c r="D304">
        <v>22395.48</v>
      </c>
      <c r="E304">
        <v>160.93999999999869</v>
      </c>
      <c r="F304">
        <v>22280</v>
      </c>
      <c r="G304">
        <v>22428.39</v>
      </c>
      <c r="H304">
        <v>148.38999999999942</v>
      </c>
    </row>
    <row r="305" spans="1:8">
      <c r="A305" t="s">
        <v>70</v>
      </c>
      <c r="B305" t="s">
        <v>95</v>
      </c>
      <c r="C305">
        <v>22395.48</v>
      </c>
      <c r="D305">
        <v>22819.64</v>
      </c>
      <c r="E305">
        <v>424.15999999999985</v>
      </c>
      <c r="F305">
        <v>22428.39</v>
      </c>
      <c r="G305">
        <v>22818.87</v>
      </c>
      <c r="H305">
        <v>390.47999999999956</v>
      </c>
    </row>
    <row r="306" spans="1:8">
      <c r="A306" t="s">
        <v>70</v>
      </c>
      <c r="B306" t="e">
        <v>#REF!</v>
      </c>
      <c r="C306" t="e">
        <v>#REF!</v>
      </c>
      <c r="D306" t="e">
        <v>#REF!</v>
      </c>
      <c r="E306" t="e">
        <v>#REF!</v>
      </c>
      <c r="F306" t="e">
        <v>#REF!</v>
      </c>
      <c r="G306" t="e">
        <v>#REF!</v>
      </c>
      <c r="H306" t="e">
        <v>#REF!</v>
      </c>
    </row>
    <row r="307" spans="1:8">
      <c r="A307" t="s">
        <v>70</v>
      </c>
      <c r="B307" t="s">
        <v>92</v>
      </c>
      <c r="C307">
        <v>22934.47</v>
      </c>
      <c r="D307">
        <v>23110</v>
      </c>
      <c r="E307">
        <v>175.52999999999884</v>
      </c>
      <c r="F307">
        <v>22930.16</v>
      </c>
      <c r="G307">
        <v>23104</v>
      </c>
      <c r="H307">
        <v>173.84000000000015</v>
      </c>
    </row>
    <row r="308" spans="1:8">
      <c r="A308" t="s">
        <v>70</v>
      </c>
      <c r="B308" t="e">
        <v>#REF!</v>
      </c>
      <c r="C308" t="e">
        <v>#REF!</v>
      </c>
      <c r="D308" t="e">
        <v>#REF!</v>
      </c>
      <c r="E308" t="e">
        <v>#REF!</v>
      </c>
      <c r="F308" t="e">
        <v>#REF!</v>
      </c>
      <c r="G308" t="e">
        <v>#REF!</v>
      </c>
      <c r="H308" t="e">
        <v>#REF!</v>
      </c>
    </row>
    <row r="309" spans="1:8">
      <c r="A309" t="s">
        <v>70</v>
      </c>
      <c r="B309" t="s">
        <v>88</v>
      </c>
      <c r="C309">
        <v>22968.3</v>
      </c>
      <c r="D309">
        <v>23163.15</v>
      </c>
      <c r="E309">
        <v>194.85000000000218</v>
      </c>
      <c r="F309">
        <v>0</v>
      </c>
      <c r="G309">
        <v>0</v>
      </c>
      <c r="H309">
        <v>0</v>
      </c>
    </row>
    <row r="310" spans="1:8">
      <c r="A310" t="s">
        <v>101</v>
      </c>
      <c r="B310" t="s">
        <v>1134</v>
      </c>
      <c r="C310">
        <v>8.6199999999999992</v>
      </c>
      <c r="D310">
        <v>104.5</v>
      </c>
      <c r="E310">
        <v>95.88</v>
      </c>
      <c r="F310">
        <v>24.13</v>
      </c>
      <c r="G310">
        <v>96.8</v>
      </c>
      <c r="H310">
        <v>72.67</v>
      </c>
    </row>
    <row r="311" spans="1:8">
      <c r="A311" t="s">
        <v>101</v>
      </c>
      <c r="B311" t="s">
        <v>1137</v>
      </c>
      <c r="C311">
        <v>104.5</v>
      </c>
      <c r="D311">
        <v>352.1</v>
      </c>
      <c r="E311">
        <v>247.60000000000002</v>
      </c>
      <c r="F311">
        <v>96.8</v>
      </c>
      <c r="G311">
        <v>164.1</v>
      </c>
      <c r="H311">
        <v>67.3</v>
      </c>
    </row>
    <row r="312" spans="1:8">
      <c r="A312" t="s">
        <v>101</v>
      </c>
      <c r="B312" t="s">
        <v>1137</v>
      </c>
      <c r="C312">
        <v>0</v>
      </c>
      <c r="D312">
        <v>0</v>
      </c>
      <c r="E312">
        <v>0</v>
      </c>
      <c r="F312">
        <v>395</v>
      </c>
      <c r="G312">
        <v>427.7</v>
      </c>
      <c r="H312">
        <v>32.699999999999989</v>
      </c>
    </row>
    <row r="313" spans="1:8">
      <c r="A313" t="s">
        <v>101</v>
      </c>
      <c r="B313" t="s">
        <v>422</v>
      </c>
      <c r="C313">
        <v>0</v>
      </c>
      <c r="D313">
        <v>0</v>
      </c>
      <c r="E313">
        <v>0</v>
      </c>
      <c r="F313">
        <v>0</v>
      </c>
      <c r="G313">
        <v>0</v>
      </c>
      <c r="H313">
        <v>0</v>
      </c>
    </row>
    <row r="314" spans="1:8">
      <c r="A314" t="s">
        <v>101</v>
      </c>
      <c r="B314" t="s">
        <v>421</v>
      </c>
      <c r="C314">
        <v>0</v>
      </c>
      <c r="D314">
        <v>0</v>
      </c>
      <c r="E314">
        <v>0</v>
      </c>
      <c r="F314">
        <v>0</v>
      </c>
      <c r="G314">
        <v>0</v>
      </c>
      <c r="H314">
        <v>0</v>
      </c>
    </row>
    <row r="315" spans="1:8">
      <c r="A315" t="s">
        <v>101</v>
      </c>
      <c r="B315" t="s">
        <v>1142</v>
      </c>
      <c r="C315">
        <v>0</v>
      </c>
      <c r="D315">
        <v>0</v>
      </c>
      <c r="E315">
        <v>0</v>
      </c>
      <c r="F315">
        <v>41.34</v>
      </c>
      <c r="G315">
        <v>424.33</v>
      </c>
      <c r="H315">
        <v>382.99</v>
      </c>
    </row>
    <row r="316" spans="1:8">
      <c r="A316" t="s">
        <v>101</v>
      </c>
      <c r="B316" t="s">
        <v>169</v>
      </c>
      <c r="C316">
        <v>430</v>
      </c>
      <c r="D316">
        <v>938.59</v>
      </c>
      <c r="E316">
        <v>508.59000000000003</v>
      </c>
      <c r="F316">
        <v>656.65</v>
      </c>
      <c r="G316">
        <v>931.65</v>
      </c>
      <c r="H316">
        <v>275</v>
      </c>
    </row>
    <row r="317" spans="1:8">
      <c r="A317" t="s">
        <v>101</v>
      </c>
      <c r="B317" t="s">
        <v>169</v>
      </c>
      <c r="C317">
        <v>1055.46</v>
      </c>
      <c r="D317">
        <v>1297.68</v>
      </c>
      <c r="E317">
        <v>242.22000000000003</v>
      </c>
      <c r="F317">
        <v>0</v>
      </c>
      <c r="G317">
        <v>0</v>
      </c>
      <c r="H317">
        <v>0</v>
      </c>
    </row>
    <row r="318" spans="1:8">
      <c r="A318" t="s">
        <v>101</v>
      </c>
      <c r="B318" t="s">
        <v>169</v>
      </c>
      <c r="C318">
        <v>1416.25</v>
      </c>
      <c r="D318">
        <v>1527.91</v>
      </c>
      <c r="E318">
        <v>111.66000000000008</v>
      </c>
      <c r="F318">
        <v>0</v>
      </c>
      <c r="G318">
        <v>0</v>
      </c>
      <c r="H318">
        <v>0</v>
      </c>
    </row>
    <row r="319" spans="1:8">
      <c r="A319" t="s">
        <v>101</v>
      </c>
      <c r="B319" t="s">
        <v>169</v>
      </c>
      <c r="C319">
        <v>1636.82</v>
      </c>
      <c r="D319">
        <v>1717.78</v>
      </c>
      <c r="E319">
        <v>80.960000000000036</v>
      </c>
      <c r="F319">
        <v>0</v>
      </c>
      <c r="G319">
        <v>0</v>
      </c>
      <c r="H319">
        <v>0</v>
      </c>
    </row>
    <row r="320" spans="1:8">
      <c r="A320" t="s">
        <v>101</v>
      </c>
      <c r="B320" t="s">
        <v>1146</v>
      </c>
      <c r="C320">
        <v>948.08</v>
      </c>
      <c r="D320">
        <v>1088.02</v>
      </c>
      <c r="E320">
        <v>139.93999999999994</v>
      </c>
      <c r="F320">
        <v>486</v>
      </c>
      <c r="G320">
        <v>640.9</v>
      </c>
      <c r="H320">
        <v>154.89999999999998</v>
      </c>
    </row>
    <row r="321" spans="1:8">
      <c r="A321" t="s">
        <v>101</v>
      </c>
      <c r="B321" t="s">
        <v>1146</v>
      </c>
      <c r="C321">
        <v>1248.02</v>
      </c>
      <c r="D321">
        <v>1634.32</v>
      </c>
      <c r="E321">
        <v>386.29999999999995</v>
      </c>
      <c r="F321">
        <v>941.4</v>
      </c>
      <c r="G321">
        <v>2400</v>
      </c>
      <c r="H321">
        <v>1458.6</v>
      </c>
    </row>
    <row r="322" spans="1:8">
      <c r="A322" t="s">
        <v>101</v>
      </c>
      <c r="B322" t="s">
        <v>1146</v>
      </c>
      <c r="C322">
        <v>0</v>
      </c>
      <c r="D322">
        <v>0</v>
      </c>
      <c r="E322">
        <v>0</v>
      </c>
      <c r="F322">
        <v>2719.55</v>
      </c>
      <c r="G322">
        <v>2803.25</v>
      </c>
      <c r="H322">
        <v>83.699999999999818</v>
      </c>
    </row>
    <row r="323" spans="1:8">
      <c r="A323" t="s">
        <v>101</v>
      </c>
      <c r="B323" t="s">
        <v>1149</v>
      </c>
      <c r="C323">
        <v>2421.2199999999998</v>
      </c>
      <c r="D323">
        <v>2666.11</v>
      </c>
      <c r="E323">
        <v>244.89000000000033</v>
      </c>
      <c r="F323">
        <v>1717.78</v>
      </c>
      <c r="G323">
        <v>3062.23</v>
      </c>
      <c r="H323">
        <v>1344.45</v>
      </c>
    </row>
    <row r="324" spans="1:8">
      <c r="A324" t="s">
        <v>101</v>
      </c>
      <c r="B324" t="s">
        <v>1149</v>
      </c>
      <c r="C324">
        <v>2803.25</v>
      </c>
      <c r="D324">
        <v>3077.85</v>
      </c>
      <c r="E324">
        <v>274.59999999999991</v>
      </c>
      <c r="F324">
        <v>0</v>
      </c>
      <c r="G324">
        <v>0</v>
      </c>
      <c r="H324">
        <v>0</v>
      </c>
    </row>
    <row r="325" spans="1:8">
      <c r="A325" t="s">
        <v>101</v>
      </c>
      <c r="B325" t="s">
        <v>1152</v>
      </c>
      <c r="C325">
        <v>3095.54</v>
      </c>
      <c r="D325">
        <v>3623.45</v>
      </c>
      <c r="E325">
        <v>527.90999999999985</v>
      </c>
      <c r="F325">
        <v>3110.85</v>
      </c>
      <c r="G325">
        <v>3650</v>
      </c>
      <c r="H325">
        <v>539.15000000000009</v>
      </c>
    </row>
    <row r="326" spans="1:8">
      <c r="A326" t="s">
        <v>101</v>
      </c>
      <c r="B326" t="s">
        <v>1155</v>
      </c>
      <c r="C326">
        <v>3623.45</v>
      </c>
      <c r="D326">
        <v>4230.05</v>
      </c>
      <c r="E326">
        <v>606.60000000000036</v>
      </c>
      <c r="F326">
        <v>3650</v>
      </c>
      <c r="G326">
        <v>4237.95</v>
      </c>
      <c r="H326">
        <v>587.94999999999982</v>
      </c>
    </row>
    <row r="327" spans="1:8">
      <c r="A327" t="s">
        <v>101</v>
      </c>
      <c r="B327" t="s">
        <v>1158</v>
      </c>
      <c r="C327">
        <v>4230.05</v>
      </c>
      <c r="D327">
        <v>4279.67</v>
      </c>
      <c r="E327">
        <v>49.619999999999891</v>
      </c>
      <c r="F327">
        <v>0</v>
      </c>
      <c r="G327">
        <v>0</v>
      </c>
      <c r="H327">
        <v>0</v>
      </c>
    </row>
    <row r="328" spans="1:8">
      <c r="A328" t="s">
        <v>101</v>
      </c>
      <c r="B328" t="s">
        <v>1158</v>
      </c>
      <c r="C328">
        <v>4322.74</v>
      </c>
      <c r="D328">
        <v>4358.12</v>
      </c>
      <c r="E328">
        <v>35.380000000000109</v>
      </c>
      <c r="F328">
        <v>0</v>
      </c>
      <c r="G328">
        <v>0</v>
      </c>
      <c r="H328">
        <v>0</v>
      </c>
    </row>
    <row r="329" spans="1:8">
      <c r="A329" t="s">
        <v>101</v>
      </c>
      <c r="B329" t="s">
        <v>1160</v>
      </c>
      <c r="C329">
        <v>4230.05</v>
      </c>
      <c r="D329">
        <v>4340</v>
      </c>
      <c r="E329">
        <v>109.94999999999982</v>
      </c>
      <c r="F329">
        <v>4237.95</v>
      </c>
      <c r="G329">
        <v>4541.8500000000004</v>
      </c>
      <c r="H329">
        <v>303.90000000000055</v>
      </c>
    </row>
    <row r="330" spans="1:8">
      <c r="A330" t="s">
        <v>101</v>
      </c>
      <c r="B330" t="s">
        <v>1163</v>
      </c>
      <c r="C330">
        <v>4358.12</v>
      </c>
      <c r="D330">
        <v>4530.0600000000004</v>
      </c>
      <c r="E330">
        <v>171.94000000000051</v>
      </c>
      <c r="F330">
        <v>0</v>
      </c>
      <c r="G330">
        <v>0</v>
      </c>
      <c r="H330">
        <v>0</v>
      </c>
    </row>
    <row r="331" spans="1:8">
      <c r="A331" t="s">
        <v>101</v>
      </c>
      <c r="B331" t="s">
        <v>1165</v>
      </c>
      <c r="C331">
        <v>4530.58</v>
      </c>
      <c r="D331">
        <v>5296.16</v>
      </c>
      <c r="E331">
        <v>765.57999999999993</v>
      </c>
      <c r="F331">
        <v>4691.1000000000004</v>
      </c>
      <c r="G331">
        <v>4874.2700000000004</v>
      </c>
      <c r="H331">
        <v>183.17000000000007</v>
      </c>
    </row>
    <row r="332" spans="1:8">
      <c r="A332" t="s">
        <v>101</v>
      </c>
      <c r="B332" t="s">
        <v>1168</v>
      </c>
      <c r="C332">
        <v>5296.16</v>
      </c>
      <c r="D332">
        <v>5551.16</v>
      </c>
      <c r="E332">
        <v>255</v>
      </c>
      <c r="F332">
        <v>0</v>
      </c>
      <c r="G332">
        <v>0</v>
      </c>
      <c r="H332">
        <v>0</v>
      </c>
    </row>
    <row r="333" spans="1:8">
      <c r="A333" t="s">
        <v>101</v>
      </c>
      <c r="B333" t="s">
        <v>1170</v>
      </c>
      <c r="C333">
        <v>5551.16</v>
      </c>
      <c r="D333">
        <v>5591.26</v>
      </c>
      <c r="E333">
        <v>40.100000000000364</v>
      </c>
      <c r="F333">
        <v>0</v>
      </c>
      <c r="G333">
        <v>0</v>
      </c>
      <c r="H333">
        <v>0</v>
      </c>
    </row>
    <row r="334" spans="1:8">
      <c r="A334" t="s">
        <v>101</v>
      </c>
      <c r="B334" t="s">
        <v>1171</v>
      </c>
      <c r="C334">
        <v>5591.26</v>
      </c>
      <c r="D334">
        <v>5621.23</v>
      </c>
      <c r="E334">
        <v>29.969999999999345</v>
      </c>
      <c r="F334">
        <v>0</v>
      </c>
      <c r="G334">
        <v>0</v>
      </c>
      <c r="H334">
        <v>0</v>
      </c>
    </row>
    <row r="335" spans="1:8">
      <c r="A335" t="s">
        <v>101</v>
      </c>
      <c r="B335" t="s">
        <v>1172</v>
      </c>
      <c r="C335">
        <v>5621.23</v>
      </c>
      <c r="D335">
        <v>5651.19</v>
      </c>
      <c r="E335">
        <v>29.960000000000036</v>
      </c>
      <c r="F335">
        <v>0</v>
      </c>
      <c r="G335">
        <v>0</v>
      </c>
      <c r="H335">
        <v>0</v>
      </c>
    </row>
    <row r="336" spans="1:8">
      <c r="A336" t="s">
        <v>101</v>
      </c>
      <c r="B336" t="s">
        <v>1173</v>
      </c>
      <c r="C336">
        <v>5651.19</v>
      </c>
      <c r="D336">
        <v>5926.29</v>
      </c>
      <c r="E336">
        <v>275.10000000000036</v>
      </c>
      <c r="F336">
        <v>0</v>
      </c>
      <c r="G336">
        <v>0</v>
      </c>
      <c r="H336">
        <v>0</v>
      </c>
    </row>
    <row r="337" spans="1:8">
      <c r="A337" t="s">
        <v>101</v>
      </c>
      <c r="B337" t="s">
        <v>1174</v>
      </c>
      <c r="C337">
        <v>5926.29</v>
      </c>
      <c r="D337">
        <v>6013.62</v>
      </c>
      <c r="E337">
        <v>87.329999999999927</v>
      </c>
      <c r="F337">
        <v>0</v>
      </c>
      <c r="G337">
        <v>0</v>
      </c>
      <c r="H337">
        <v>0</v>
      </c>
    </row>
    <row r="338" spans="1:8">
      <c r="A338" t="s">
        <v>101</v>
      </c>
      <c r="B338" t="s">
        <v>1175</v>
      </c>
      <c r="C338">
        <v>6013.62</v>
      </c>
      <c r="D338">
        <v>6106.57</v>
      </c>
      <c r="E338">
        <v>92.949999999999818</v>
      </c>
      <c r="F338">
        <v>0</v>
      </c>
      <c r="G338">
        <v>0</v>
      </c>
      <c r="H338">
        <v>0</v>
      </c>
    </row>
    <row r="339" spans="1:8">
      <c r="A339" t="s">
        <v>101</v>
      </c>
      <c r="B339" t="s">
        <v>1177</v>
      </c>
      <c r="C339" t="s">
        <v>1179</v>
      </c>
      <c r="D339" t="s">
        <v>1180</v>
      </c>
      <c r="E339">
        <v>215.47</v>
      </c>
      <c r="F339" t="s">
        <v>1181</v>
      </c>
      <c r="G339" t="s">
        <v>1182</v>
      </c>
      <c r="H339">
        <v>938.2</v>
      </c>
    </row>
    <row r="340" spans="1:8">
      <c r="A340" t="s">
        <v>101</v>
      </c>
      <c r="B340" t="s">
        <v>1177</v>
      </c>
      <c r="C340">
        <v>0</v>
      </c>
      <c r="D340">
        <v>0</v>
      </c>
      <c r="E340">
        <v>0</v>
      </c>
      <c r="F340">
        <v>0</v>
      </c>
      <c r="G340">
        <v>0</v>
      </c>
      <c r="H340">
        <v>0</v>
      </c>
    </row>
    <row r="341" spans="1:8">
      <c r="A341" t="s">
        <v>101</v>
      </c>
      <c r="B341" t="s">
        <v>1184</v>
      </c>
      <c r="C341">
        <v>0</v>
      </c>
      <c r="D341">
        <v>0</v>
      </c>
      <c r="E341">
        <v>0</v>
      </c>
      <c r="F341">
        <v>5758.2</v>
      </c>
      <c r="G341">
        <v>6120</v>
      </c>
      <c r="H341">
        <v>361.80000000000018</v>
      </c>
    </row>
    <row r="342" spans="1:8">
      <c r="A342" t="s">
        <v>101</v>
      </c>
      <c r="B342" t="s">
        <v>1187</v>
      </c>
      <c r="C342">
        <v>6106.57</v>
      </c>
      <c r="D342">
        <v>6183.51</v>
      </c>
      <c r="E342">
        <v>76.940000000000509</v>
      </c>
      <c r="F342">
        <v>0</v>
      </c>
      <c r="G342">
        <v>0</v>
      </c>
      <c r="H342">
        <v>0</v>
      </c>
    </row>
    <row r="343" spans="1:8">
      <c r="A343" t="s">
        <v>101</v>
      </c>
      <c r="B343" t="s">
        <v>1189</v>
      </c>
      <c r="C343">
        <v>0</v>
      </c>
      <c r="D343">
        <v>0</v>
      </c>
      <c r="E343">
        <v>0</v>
      </c>
      <c r="F343">
        <v>6120</v>
      </c>
      <c r="G343">
        <v>6579.25</v>
      </c>
      <c r="H343">
        <v>459.25</v>
      </c>
    </row>
    <row r="344" spans="1:8">
      <c r="A344" t="s">
        <v>101</v>
      </c>
      <c r="B344" t="s">
        <v>1191</v>
      </c>
      <c r="C344">
        <v>6183.51</v>
      </c>
      <c r="D344">
        <v>6579.03</v>
      </c>
      <c r="E344">
        <v>395.51999999999953</v>
      </c>
      <c r="F344">
        <v>0</v>
      </c>
      <c r="G344">
        <v>0</v>
      </c>
      <c r="H344">
        <v>0</v>
      </c>
    </row>
    <row r="345" spans="1:8">
      <c r="A345" t="s">
        <v>101</v>
      </c>
      <c r="B345" t="s">
        <v>1192</v>
      </c>
      <c r="C345">
        <v>0</v>
      </c>
      <c r="D345">
        <v>0</v>
      </c>
      <c r="E345">
        <v>0</v>
      </c>
      <c r="F345">
        <v>6579.25</v>
      </c>
      <c r="G345">
        <v>7668.35</v>
      </c>
      <c r="H345">
        <v>1089.1000000000004</v>
      </c>
    </row>
    <row r="346" spans="1:8">
      <c r="A346" t="s">
        <v>101</v>
      </c>
      <c r="B346" t="s">
        <v>1195</v>
      </c>
      <c r="C346">
        <v>6579.03</v>
      </c>
      <c r="D346">
        <v>7016.2</v>
      </c>
      <c r="E346">
        <v>437.17000000000007</v>
      </c>
      <c r="F346">
        <v>0</v>
      </c>
      <c r="G346">
        <v>0</v>
      </c>
      <c r="H346">
        <v>0</v>
      </c>
    </row>
    <row r="347" spans="1:8">
      <c r="A347" t="s">
        <v>101</v>
      </c>
      <c r="B347" t="s">
        <v>1197</v>
      </c>
      <c r="C347">
        <v>7016.2</v>
      </c>
      <c r="D347">
        <v>7373.33</v>
      </c>
      <c r="E347">
        <v>357.13000000000011</v>
      </c>
      <c r="F347">
        <v>0</v>
      </c>
      <c r="G347">
        <v>0</v>
      </c>
      <c r="H347">
        <v>0</v>
      </c>
    </row>
    <row r="348" spans="1:8">
      <c r="A348" t="s">
        <v>101</v>
      </c>
      <c r="B348" t="s">
        <v>1199</v>
      </c>
      <c r="C348">
        <v>0</v>
      </c>
      <c r="D348">
        <v>0</v>
      </c>
      <c r="E348">
        <v>0</v>
      </c>
      <c r="F348">
        <v>7668.47</v>
      </c>
      <c r="G348">
        <v>8070</v>
      </c>
      <c r="H348">
        <v>401.52999999999975</v>
      </c>
    </row>
    <row r="349" spans="1:8">
      <c r="A349" t="s">
        <v>101</v>
      </c>
      <c r="B349" t="s">
        <v>1200</v>
      </c>
      <c r="C349">
        <v>0</v>
      </c>
      <c r="D349">
        <v>0</v>
      </c>
      <c r="E349">
        <v>0</v>
      </c>
      <c r="F349">
        <v>8070</v>
      </c>
      <c r="G349">
        <v>8417.4500000000007</v>
      </c>
      <c r="H349">
        <v>347.45000000000073</v>
      </c>
    </row>
    <row r="350" spans="1:8">
      <c r="A350" t="s">
        <v>101</v>
      </c>
      <c r="B350" t="s">
        <v>1202</v>
      </c>
      <c r="C350">
        <v>0</v>
      </c>
      <c r="D350">
        <v>0</v>
      </c>
      <c r="E350">
        <v>0</v>
      </c>
      <c r="F350">
        <v>8417.4500000000007</v>
      </c>
      <c r="G350">
        <v>8528.25</v>
      </c>
      <c r="H350">
        <v>110.79999999999927</v>
      </c>
    </row>
    <row r="351" spans="1:8">
      <c r="A351" t="s">
        <v>101</v>
      </c>
      <c r="B351" t="s">
        <v>1203</v>
      </c>
      <c r="C351">
        <v>7373.33</v>
      </c>
      <c r="D351">
        <v>8079.39</v>
      </c>
      <c r="E351">
        <v>706.0600000000004</v>
      </c>
      <c r="F351">
        <v>0</v>
      </c>
      <c r="G351">
        <v>0</v>
      </c>
      <c r="H351">
        <v>0</v>
      </c>
    </row>
    <row r="352" spans="1:8">
      <c r="A352" t="s">
        <v>101</v>
      </c>
      <c r="B352" t="s">
        <v>1206</v>
      </c>
      <c r="C352">
        <v>8079.39</v>
      </c>
      <c r="D352">
        <v>8106.39</v>
      </c>
      <c r="E352">
        <v>27</v>
      </c>
      <c r="F352">
        <v>0</v>
      </c>
      <c r="G352">
        <v>0</v>
      </c>
      <c r="H352">
        <v>0</v>
      </c>
    </row>
    <row r="353" spans="1:8">
      <c r="A353" t="s">
        <v>101</v>
      </c>
      <c r="B353" t="s">
        <v>156</v>
      </c>
      <c r="C353">
        <v>8106.39</v>
      </c>
      <c r="D353">
        <v>8518.39</v>
      </c>
      <c r="E353">
        <v>411.99999999999909</v>
      </c>
      <c r="F353">
        <v>0</v>
      </c>
      <c r="G353">
        <v>0</v>
      </c>
      <c r="H353">
        <v>0</v>
      </c>
    </row>
    <row r="354" spans="1:8">
      <c r="A354" t="s">
        <v>101</v>
      </c>
      <c r="B354" t="s">
        <v>167</v>
      </c>
      <c r="C354">
        <v>8518.39</v>
      </c>
      <c r="D354">
        <v>8652.7000000000007</v>
      </c>
      <c r="E354">
        <v>134.31000000000131</v>
      </c>
      <c r="F354">
        <v>8528.25</v>
      </c>
      <c r="G354">
        <v>8655.2000000000007</v>
      </c>
      <c r="H354">
        <v>126.95000000000073</v>
      </c>
    </row>
    <row r="355" spans="1:8">
      <c r="A355" t="s">
        <v>101</v>
      </c>
      <c r="B355" t="s">
        <v>132</v>
      </c>
      <c r="C355">
        <v>8652.7000000000007</v>
      </c>
      <c r="D355">
        <v>8954.07</v>
      </c>
      <c r="E355">
        <v>301.36999999999898</v>
      </c>
      <c r="F355">
        <v>0</v>
      </c>
      <c r="G355">
        <v>0</v>
      </c>
      <c r="H355">
        <v>0</v>
      </c>
    </row>
    <row r="356" spans="1:8">
      <c r="A356" t="s">
        <v>101</v>
      </c>
      <c r="B356" t="s">
        <v>131</v>
      </c>
      <c r="C356">
        <v>8954.07</v>
      </c>
      <c r="D356">
        <v>9018.7800000000007</v>
      </c>
      <c r="E356">
        <v>64.710000000000946</v>
      </c>
      <c r="F356">
        <v>0</v>
      </c>
      <c r="G356">
        <v>0</v>
      </c>
      <c r="H356">
        <v>0</v>
      </c>
    </row>
    <row r="357" spans="1:8">
      <c r="A357" t="s">
        <v>101</v>
      </c>
      <c r="B357" t="s">
        <v>130</v>
      </c>
      <c r="C357">
        <v>9018.7800000000007</v>
      </c>
      <c r="D357">
        <v>9248.98</v>
      </c>
      <c r="E357">
        <v>230.19999999999891</v>
      </c>
      <c r="F357">
        <v>0</v>
      </c>
      <c r="G357">
        <v>0</v>
      </c>
      <c r="H357">
        <v>0</v>
      </c>
    </row>
    <row r="358" spans="1:8">
      <c r="A358" t="s">
        <v>101</v>
      </c>
      <c r="B358" t="s">
        <v>1215</v>
      </c>
      <c r="C358">
        <v>9806.7999999999993</v>
      </c>
      <c r="D358">
        <v>9941.82</v>
      </c>
      <c r="E358">
        <v>135.02000000000044</v>
      </c>
      <c r="F358">
        <v>0</v>
      </c>
      <c r="G358">
        <v>0</v>
      </c>
      <c r="H358">
        <v>0</v>
      </c>
    </row>
    <row r="359" spans="1:8">
      <c r="A359" t="s">
        <v>101</v>
      </c>
      <c r="B359" t="s">
        <v>1218</v>
      </c>
      <c r="C359">
        <v>0</v>
      </c>
      <c r="D359">
        <v>0</v>
      </c>
      <c r="E359">
        <v>0</v>
      </c>
      <c r="F359">
        <v>9728</v>
      </c>
      <c r="G359" t="s">
        <v>1220</v>
      </c>
      <c r="H359">
        <v>199.63</v>
      </c>
    </row>
    <row r="360" spans="1:8">
      <c r="A360" t="s">
        <v>101</v>
      </c>
      <c r="B360" t="s">
        <v>1222</v>
      </c>
      <c r="C360">
        <v>0</v>
      </c>
      <c r="D360">
        <v>0</v>
      </c>
      <c r="E360">
        <v>0</v>
      </c>
      <c r="F360">
        <v>9647.58</v>
      </c>
      <c r="G360">
        <v>9728</v>
      </c>
      <c r="H360">
        <v>80.420000000000073</v>
      </c>
    </row>
    <row r="361" spans="1:8">
      <c r="A361" t="s">
        <v>101</v>
      </c>
      <c r="B361" t="s">
        <v>144</v>
      </c>
      <c r="C361">
        <v>9656.9500000000007</v>
      </c>
      <c r="D361">
        <v>9667.4500000000007</v>
      </c>
      <c r="E361">
        <v>10.5</v>
      </c>
      <c r="F361">
        <v>0</v>
      </c>
      <c r="G361">
        <v>0</v>
      </c>
      <c r="H361">
        <v>0</v>
      </c>
    </row>
    <row r="362" spans="1:8">
      <c r="A362" t="s">
        <v>101</v>
      </c>
      <c r="B362" t="s">
        <v>133</v>
      </c>
      <c r="C362">
        <v>9248.98</v>
      </c>
      <c r="D362">
        <v>9656.9500000000007</v>
      </c>
      <c r="E362">
        <v>407.97000000000116</v>
      </c>
      <c r="F362">
        <v>8655.2000000000007</v>
      </c>
      <c r="G362">
        <v>8997.3700000000008</v>
      </c>
      <c r="H362">
        <v>342.17000000000007</v>
      </c>
    </row>
    <row r="363" spans="1:8">
      <c r="A363" t="s">
        <v>101</v>
      </c>
      <c r="B363" t="s">
        <v>133</v>
      </c>
      <c r="C363">
        <v>0</v>
      </c>
      <c r="D363">
        <v>0</v>
      </c>
      <c r="E363">
        <v>0</v>
      </c>
      <c r="F363">
        <v>9451.89</v>
      </c>
      <c r="G363">
        <v>9647.58</v>
      </c>
      <c r="H363">
        <v>195.69000000000051</v>
      </c>
    </row>
    <row r="364" spans="1:8">
      <c r="A364" t="s">
        <v>101</v>
      </c>
      <c r="B364" t="s">
        <v>171</v>
      </c>
      <c r="C364">
        <v>9667.4500000000007</v>
      </c>
      <c r="D364">
        <v>9738.6</v>
      </c>
      <c r="E364">
        <v>71.149999999999636</v>
      </c>
      <c r="F364">
        <v>0</v>
      </c>
      <c r="G364">
        <v>0</v>
      </c>
      <c r="H364">
        <v>0</v>
      </c>
    </row>
    <row r="365" spans="1:8">
      <c r="A365" t="s">
        <v>101</v>
      </c>
      <c r="B365" t="s">
        <v>107</v>
      </c>
      <c r="C365">
        <v>9711.11</v>
      </c>
      <c r="D365">
        <v>9762.7000000000007</v>
      </c>
      <c r="E365">
        <v>51.590000000000146</v>
      </c>
      <c r="F365">
        <v>0</v>
      </c>
      <c r="G365">
        <v>0</v>
      </c>
      <c r="H365">
        <v>0</v>
      </c>
    </row>
    <row r="366" spans="1:8">
      <c r="A366" t="s">
        <v>101</v>
      </c>
      <c r="B366" t="s">
        <v>119</v>
      </c>
      <c r="C366">
        <v>9743.93</v>
      </c>
      <c r="D366">
        <v>9762.7000000000007</v>
      </c>
      <c r="E366">
        <v>18.770000000000437</v>
      </c>
      <c r="F366">
        <v>0</v>
      </c>
      <c r="G366">
        <v>0</v>
      </c>
      <c r="H366">
        <v>0</v>
      </c>
    </row>
    <row r="367" spans="1:8">
      <c r="A367" t="s">
        <v>101</v>
      </c>
      <c r="B367" t="s">
        <v>118</v>
      </c>
      <c r="C367">
        <v>9767.3700000000008</v>
      </c>
      <c r="D367">
        <v>9806.7999999999993</v>
      </c>
      <c r="E367">
        <v>39.429999999998472</v>
      </c>
      <c r="F367">
        <v>0</v>
      </c>
      <c r="G367">
        <v>0</v>
      </c>
      <c r="H367">
        <v>0</v>
      </c>
    </row>
    <row r="368" spans="1:8">
      <c r="A368" t="s">
        <v>101</v>
      </c>
      <c r="B368" t="s">
        <v>134</v>
      </c>
      <c r="C368">
        <v>0</v>
      </c>
      <c r="D368">
        <v>0</v>
      </c>
      <c r="E368">
        <v>0</v>
      </c>
      <c r="F368">
        <v>8997.3700000000008</v>
      </c>
      <c r="G368">
        <v>9451.89</v>
      </c>
      <c r="H368">
        <v>454.51999999999862</v>
      </c>
    </row>
    <row r="369" spans="1:8">
      <c r="A369" t="s">
        <v>101</v>
      </c>
      <c r="B369" t="s">
        <v>147</v>
      </c>
      <c r="C369">
        <v>9944.6</v>
      </c>
      <c r="D369">
        <v>10042.6</v>
      </c>
      <c r="E369">
        <v>98</v>
      </c>
      <c r="F369">
        <v>9928.7000000000007</v>
      </c>
      <c r="G369">
        <v>10017.6</v>
      </c>
      <c r="H369">
        <v>88.899999999999636</v>
      </c>
    </row>
    <row r="370" spans="1:8">
      <c r="A370" t="s">
        <v>101</v>
      </c>
      <c r="B370" t="s">
        <v>1237</v>
      </c>
      <c r="C370">
        <v>0</v>
      </c>
      <c r="D370">
        <v>0</v>
      </c>
      <c r="E370">
        <v>0</v>
      </c>
      <c r="F370">
        <v>9997.02</v>
      </c>
      <c r="G370">
        <v>10010</v>
      </c>
      <c r="H370">
        <v>12.979999999999563</v>
      </c>
    </row>
    <row r="371" spans="1:8">
      <c r="A371" t="s">
        <v>101</v>
      </c>
      <c r="B371" t="s">
        <v>116</v>
      </c>
      <c r="C371">
        <v>0</v>
      </c>
      <c r="D371">
        <v>0</v>
      </c>
      <c r="E371">
        <v>0</v>
      </c>
      <c r="F371">
        <v>10017.6</v>
      </c>
      <c r="G371">
        <v>10077.99</v>
      </c>
      <c r="H371">
        <v>60.389999999999418</v>
      </c>
    </row>
    <row r="372" spans="1:8">
      <c r="A372" t="s">
        <v>101</v>
      </c>
      <c r="B372" t="s">
        <v>115</v>
      </c>
      <c r="C372">
        <v>0</v>
      </c>
      <c r="D372">
        <v>0</v>
      </c>
      <c r="E372">
        <v>0</v>
      </c>
      <c r="F372">
        <v>10077.99</v>
      </c>
      <c r="G372">
        <v>10096.77</v>
      </c>
      <c r="H372">
        <v>18.780000000000655</v>
      </c>
    </row>
    <row r="373" spans="1:8">
      <c r="A373" t="s">
        <v>101</v>
      </c>
      <c r="B373" t="s">
        <v>125</v>
      </c>
      <c r="C373">
        <v>0</v>
      </c>
      <c r="D373">
        <v>0</v>
      </c>
      <c r="E373">
        <v>0</v>
      </c>
      <c r="F373">
        <v>10096.77</v>
      </c>
      <c r="G373">
        <v>10108.67</v>
      </c>
      <c r="H373">
        <v>11.899999999999636</v>
      </c>
    </row>
    <row r="374" spans="1:8">
      <c r="A374" t="s">
        <v>101</v>
      </c>
      <c r="B374" t="s">
        <v>113</v>
      </c>
      <c r="C374">
        <v>0</v>
      </c>
      <c r="D374">
        <v>0</v>
      </c>
      <c r="E374">
        <v>0</v>
      </c>
      <c r="F374">
        <v>10108.67</v>
      </c>
      <c r="G374">
        <v>10128.99</v>
      </c>
      <c r="H374">
        <v>20.319999999999709</v>
      </c>
    </row>
    <row r="375" spans="1:8">
      <c r="A375" t="s">
        <v>101</v>
      </c>
      <c r="B375" t="s">
        <v>111</v>
      </c>
      <c r="C375">
        <v>0</v>
      </c>
      <c r="D375">
        <v>0</v>
      </c>
      <c r="E375">
        <v>0</v>
      </c>
      <c r="F375">
        <v>10128.99</v>
      </c>
      <c r="G375">
        <v>10140.43</v>
      </c>
      <c r="H375">
        <v>11.440000000000509</v>
      </c>
    </row>
    <row r="376" spans="1:8">
      <c r="A376" t="s">
        <v>101</v>
      </c>
      <c r="B376" t="s">
        <v>124</v>
      </c>
      <c r="C376">
        <v>0</v>
      </c>
      <c r="D376">
        <v>0</v>
      </c>
      <c r="E376">
        <v>0</v>
      </c>
      <c r="F376">
        <v>10140.43</v>
      </c>
      <c r="G376">
        <v>10150.620000000001</v>
      </c>
      <c r="H376">
        <v>10.190000000000509</v>
      </c>
    </row>
    <row r="377" spans="1:8">
      <c r="A377" t="s">
        <v>101</v>
      </c>
      <c r="B377" t="s">
        <v>123</v>
      </c>
      <c r="C377">
        <v>0</v>
      </c>
      <c r="D377">
        <v>0</v>
      </c>
      <c r="E377">
        <v>0</v>
      </c>
      <c r="F377">
        <v>10150.06</v>
      </c>
      <c r="G377">
        <v>10160.030000000001</v>
      </c>
      <c r="H377">
        <v>9.9700000000011642</v>
      </c>
    </row>
    <row r="378" spans="1:8">
      <c r="A378" t="s">
        <v>101</v>
      </c>
      <c r="B378" t="s">
        <v>1245</v>
      </c>
      <c r="C378">
        <v>0</v>
      </c>
      <c r="D378">
        <v>0</v>
      </c>
      <c r="E378">
        <v>0</v>
      </c>
      <c r="F378">
        <v>10160.219999999999</v>
      </c>
      <c r="G378">
        <v>10176.9</v>
      </c>
      <c r="H378">
        <v>16.680000000000291</v>
      </c>
    </row>
    <row r="379" spans="1:8">
      <c r="A379" t="s">
        <v>101</v>
      </c>
      <c r="B379" t="s">
        <v>153</v>
      </c>
      <c r="C379">
        <v>0</v>
      </c>
      <c r="D379">
        <v>0</v>
      </c>
      <c r="E379">
        <v>0</v>
      </c>
      <c r="F379">
        <v>10160.030000000001</v>
      </c>
      <c r="G379">
        <v>10176.64</v>
      </c>
      <c r="H379">
        <v>16.609999999998763</v>
      </c>
    </row>
    <row r="380" spans="1:8">
      <c r="A380" t="s">
        <v>101</v>
      </c>
      <c r="B380" t="s">
        <v>1249</v>
      </c>
      <c r="C380">
        <v>0</v>
      </c>
      <c r="D380">
        <v>0</v>
      </c>
      <c r="E380">
        <v>0</v>
      </c>
      <c r="F380">
        <v>10176.64</v>
      </c>
      <c r="G380">
        <v>10180</v>
      </c>
      <c r="H380">
        <v>3.3600000000005821</v>
      </c>
    </row>
    <row r="381" spans="1:8">
      <c r="A381" t="s">
        <v>101</v>
      </c>
      <c r="B381" t="s">
        <v>1251</v>
      </c>
      <c r="C381">
        <v>0</v>
      </c>
      <c r="D381">
        <v>0</v>
      </c>
      <c r="E381">
        <v>0</v>
      </c>
      <c r="F381">
        <v>10181.74</v>
      </c>
      <c r="G381">
        <v>10191.15</v>
      </c>
      <c r="H381">
        <v>9.4099999999998545</v>
      </c>
    </row>
    <row r="382" spans="1:8">
      <c r="A382" t="s">
        <v>101</v>
      </c>
      <c r="B382" t="s">
        <v>122</v>
      </c>
      <c r="C382">
        <v>0</v>
      </c>
      <c r="D382">
        <v>0</v>
      </c>
      <c r="E382">
        <v>0</v>
      </c>
      <c r="F382">
        <v>10180</v>
      </c>
      <c r="G382">
        <v>10197.1</v>
      </c>
      <c r="H382">
        <v>17.100000000000364</v>
      </c>
    </row>
    <row r="383" spans="1:8">
      <c r="A383" t="s">
        <v>101</v>
      </c>
      <c r="B383" t="s">
        <v>1254</v>
      </c>
      <c r="C383">
        <v>0</v>
      </c>
      <c r="D383">
        <v>0</v>
      </c>
      <c r="E383">
        <v>0</v>
      </c>
      <c r="F383">
        <v>10191.15</v>
      </c>
      <c r="G383">
        <v>10198.1</v>
      </c>
      <c r="H383">
        <v>6.9500000000007276</v>
      </c>
    </row>
    <row r="384" spans="1:8">
      <c r="A384" t="s">
        <v>101</v>
      </c>
      <c r="B384" t="s">
        <v>1256</v>
      </c>
      <c r="C384">
        <v>0</v>
      </c>
      <c r="D384">
        <v>0</v>
      </c>
      <c r="E384">
        <v>0</v>
      </c>
      <c r="F384">
        <v>10198.1</v>
      </c>
      <c r="G384">
        <v>10210</v>
      </c>
      <c r="H384">
        <v>11.899999999999636</v>
      </c>
    </row>
    <row r="385" spans="1:8">
      <c r="A385" t="s">
        <v>101</v>
      </c>
      <c r="B385" t="s">
        <v>1258</v>
      </c>
      <c r="C385">
        <v>0</v>
      </c>
      <c r="D385">
        <v>0</v>
      </c>
      <c r="E385">
        <v>0</v>
      </c>
      <c r="F385">
        <v>10210</v>
      </c>
      <c r="G385">
        <v>10221.030000000001</v>
      </c>
      <c r="H385">
        <v>11.030000000000655</v>
      </c>
    </row>
    <row r="386" spans="1:8">
      <c r="A386" t="s">
        <v>101</v>
      </c>
      <c r="B386" t="s">
        <v>121</v>
      </c>
      <c r="C386">
        <v>0</v>
      </c>
      <c r="D386">
        <v>0</v>
      </c>
      <c r="E386">
        <v>0</v>
      </c>
      <c r="F386">
        <v>10197.1</v>
      </c>
      <c r="G386">
        <v>10216.028</v>
      </c>
      <c r="H386">
        <v>18.927999999999884</v>
      </c>
    </row>
    <row r="387" spans="1:8">
      <c r="A387" t="s">
        <v>101</v>
      </c>
      <c r="B387" t="s">
        <v>120</v>
      </c>
      <c r="C387">
        <v>0</v>
      </c>
      <c r="D387">
        <v>0</v>
      </c>
      <c r="E387">
        <v>0</v>
      </c>
      <c r="F387" t="s">
        <v>1263</v>
      </c>
      <c r="G387" t="s">
        <v>1264</v>
      </c>
      <c r="H387">
        <v>13.97</v>
      </c>
    </row>
    <row r="388" spans="1:8">
      <c r="A388" t="s">
        <v>101</v>
      </c>
      <c r="B388" t="s">
        <v>1265</v>
      </c>
      <c r="C388">
        <v>0</v>
      </c>
      <c r="D388">
        <v>0</v>
      </c>
      <c r="E388">
        <v>0</v>
      </c>
      <c r="F388">
        <v>10221.030000000001</v>
      </c>
      <c r="G388">
        <v>10238.200000000001</v>
      </c>
      <c r="H388">
        <v>17.170000000000073</v>
      </c>
    </row>
    <row r="389" spans="1:8">
      <c r="A389" t="s">
        <v>101</v>
      </c>
      <c r="B389" t="s">
        <v>152</v>
      </c>
      <c r="C389">
        <v>0</v>
      </c>
      <c r="D389">
        <v>0</v>
      </c>
      <c r="E389">
        <v>0</v>
      </c>
      <c r="F389">
        <v>10230</v>
      </c>
      <c r="G389">
        <v>10238</v>
      </c>
      <c r="H389">
        <v>8</v>
      </c>
    </row>
    <row r="390" spans="1:8">
      <c r="A390" t="s">
        <v>101</v>
      </c>
      <c r="B390" t="s">
        <v>1269</v>
      </c>
      <c r="C390">
        <v>0</v>
      </c>
      <c r="D390">
        <v>0</v>
      </c>
      <c r="E390">
        <v>0</v>
      </c>
      <c r="F390">
        <v>10238.200000000001</v>
      </c>
      <c r="G390">
        <v>10246.31</v>
      </c>
      <c r="H390">
        <v>8.1099999999987631</v>
      </c>
    </row>
    <row r="391" spans="1:8">
      <c r="A391" t="s">
        <v>101</v>
      </c>
      <c r="B391" t="s">
        <v>1271</v>
      </c>
      <c r="C391">
        <v>0</v>
      </c>
      <c r="D391">
        <v>0</v>
      </c>
      <c r="E391">
        <v>0</v>
      </c>
      <c r="F391">
        <v>10238.200000000001</v>
      </c>
      <c r="G391">
        <v>10256.700000000001</v>
      </c>
      <c r="H391">
        <v>18.5</v>
      </c>
    </row>
    <row r="392" spans="1:8">
      <c r="A392" t="s">
        <v>101</v>
      </c>
      <c r="B392" t="s">
        <v>150</v>
      </c>
      <c r="C392">
        <v>0</v>
      </c>
      <c r="D392">
        <v>0</v>
      </c>
      <c r="E392">
        <v>0</v>
      </c>
      <c r="F392">
        <v>10246.31</v>
      </c>
      <c r="G392">
        <v>10256.61</v>
      </c>
      <c r="H392">
        <v>10.300000000001091</v>
      </c>
    </row>
    <row r="393" spans="1:8">
      <c r="A393" t="s">
        <v>101</v>
      </c>
      <c r="B393" t="s">
        <v>149</v>
      </c>
      <c r="C393">
        <v>0</v>
      </c>
      <c r="D393">
        <v>0</v>
      </c>
      <c r="E393">
        <v>0</v>
      </c>
      <c r="F393">
        <v>10256.61</v>
      </c>
      <c r="G393">
        <v>10275.5</v>
      </c>
      <c r="H393">
        <v>18.889999999999418</v>
      </c>
    </row>
    <row r="394" spans="1:8">
      <c r="A394" t="s">
        <v>101</v>
      </c>
      <c r="B394" t="s">
        <v>109</v>
      </c>
      <c r="C394">
        <v>0</v>
      </c>
      <c r="D394">
        <v>0</v>
      </c>
      <c r="E394">
        <v>0</v>
      </c>
      <c r="F394">
        <v>10275.5</v>
      </c>
      <c r="G394">
        <v>10286.35</v>
      </c>
      <c r="H394">
        <v>10.850000000000364</v>
      </c>
    </row>
    <row r="395" spans="1:8">
      <c r="A395" t="s">
        <v>101</v>
      </c>
      <c r="B395" t="s">
        <v>146</v>
      </c>
      <c r="C395">
        <v>10315.030000000001</v>
      </c>
      <c r="D395">
        <v>10513</v>
      </c>
      <c r="E395">
        <v>197.96999999999935</v>
      </c>
      <c r="F395">
        <v>10305.52</v>
      </c>
      <c r="G395">
        <v>10531.92</v>
      </c>
      <c r="H395">
        <v>226.39999999999964</v>
      </c>
    </row>
    <row r="396" spans="1:8">
      <c r="A396" t="s">
        <v>101</v>
      </c>
      <c r="B396" t="s">
        <v>1281</v>
      </c>
      <c r="C396">
        <v>0</v>
      </c>
      <c r="D396">
        <v>0</v>
      </c>
      <c r="E396">
        <v>0</v>
      </c>
      <c r="F396">
        <v>10531.92</v>
      </c>
      <c r="G396">
        <v>10576.22</v>
      </c>
      <c r="H396">
        <v>44.299999999999272</v>
      </c>
    </row>
    <row r="397" spans="1:8">
      <c r="A397" t="s">
        <v>101</v>
      </c>
      <c r="B397" t="s">
        <v>129</v>
      </c>
      <c r="C397">
        <v>10042.6</v>
      </c>
      <c r="D397">
        <v>10113</v>
      </c>
      <c r="E397">
        <v>70.399999999999636</v>
      </c>
      <c r="F397">
        <v>10187.85</v>
      </c>
      <c r="G397">
        <v>10294.299999999999</v>
      </c>
      <c r="H397">
        <v>106.44999999999891</v>
      </c>
    </row>
    <row r="398" spans="1:8">
      <c r="A398" t="s">
        <v>101</v>
      </c>
      <c r="B398" t="s">
        <v>129</v>
      </c>
      <c r="C398">
        <v>0</v>
      </c>
      <c r="D398">
        <v>0</v>
      </c>
      <c r="E398">
        <v>0</v>
      </c>
      <c r="F398">
        <v>0</v>
      </c>
      <c r="G398">
        <v>0</v>
      </c>
      <c r="H398">
        <v>0</v>
      </c>
    </row>
    <row r="399" spans="1:8">
      <c r="A399" t="s">
        <v>101</v>
      </c>
      <c r="B399" t="s">
        <v>1286</v>
      </c>
      <c r="C399">
        <v>10113</v>
      </c>
      <c r="D399">
        <v>10187.85</v>
      </c>
      <c r="E399">
        <v>74.850000000000364</v>
      </c>
      <c r="F399">
        <v>0</v>
      </c>
      <c r="G399">
        <v>0</v>
      </c>
      <c r="H399">
        <v>0</v>
      </c>
    </row>
    <row r="400" spans="1:8">
      <c r="A400" t="s">
        <v>101</v>
      </c>
      <c r="B400" t="s">
        <v>1289</v>
      </c>
      <c r="C400">
        <v>10513</v>
      </c>
      <c r="D400">
        <v>10567.7</v>
      </c>
      <c r="E400">
        <v>54.700000000000728</v>
      </c>
      <c r="F400">
        <v>0</v>
      </c>
      <c r="G400">
        <v>0</v>
      </c>
      <c r="H400">
        <v>0</v>
      </c>
    </row>
    <row r="401" spans="1:8">
      <c r="A401" t="s">
        <v>101</v>
      </c>
      <c r="B401" t="s">
        <v>172</v>
      </c>
      <c r="C401">
        <v>10549.3</v>
      </c>
      <c r="D401">
        <v>10558</v>
      </c>
      <c r="E401">
        <v>8.7000000000007276</v>
      </c>
      <c r="F401">
        <v>0</v>
      </c>
      <c r="G401">
        <v>0</v>
      </c>
      <c r="H401">
        <v>0</v>
      </c>
    </row>
    <row r="402" spans="1:8">
      <c r="A402" t="s">
        <v>101</v>
      </c>
      <c r="B402" t="s">
        <v>105</v>
      </c>
      <c r="C402">
        <v>10554.42</v>
      </c>
      <c r="D402">
        <v>10580.08</v>
      </c>
      <c r="E402">
        <v>25.659999999999854</v>
      </c>
      <c r="F402">
        <v>0</v>
      </c>
      <c r="G402">
        <v>0</v>
      </c>
      <c r="H402">
        <v>0</v>
      </c>
    </row>
    <row r="403" spans="1:8">
      <c r="A403" t="s">
        <v>101</v>
      </c>
      <c r="B403" t="s">
        <v>1296</v>
      </c>
      <c r="C403">
        <v>10580.08</v>
      </c>
      <c r="D403">
        <v>10606.64</v>
      </c>
      <c r="E403">
        <v>26.559999999999491</v>
      </c>
      <c r="F403">
        <v>0</v>
      </c>
      <c r="G403">
        <v>0</v>
      </c>
      <c r="H403">
        <v>0</v>
      </c>
    </row>
    <row r="404" spans="1:8">
      <c r="A404" t="s">
        <v>101</v>
      </c>
      <c r="B404" t="s">
        <v>1299</v>
      </c>
      <c r="C404">
        <v>10606.64</v>
      </c>
      <c r="D404">
        <v>10663.79</v>
      </c>
      <c r="E404">
        <v>57.150000000001455</v>
      </c>
      <c r="F404">
        <v>0</v>
      </c>
      <c r="G404">
        <v>0</v>
      </c>
      <c r="H404">
        <v>0</v>
      </c>
    </row>
    <row r="405" spans="1:8">
      <c r="A405" t="s">
        <v>101</v>
      </c>
      <c r="B405" t="s">
        <v>1302</v>
      </c>
      <c r="C405">
        <v>10636.4</v>
      </c>
      <c r="D405">
        <v>10664.79</v>
      </c>
      <c r="E405">
        <v>28.390000000001237</v>
      </c>
      <c r="F405">
        <v>0</v>
      </c>
      <c r="G405">
        <v>0</v>
      </c>
      <c r="H405">
        <v>0</v>
      </c>
    </row>
    <row r="406" spans="1:8">
      <c r="A406" t="s">
        <v>101</v>
      </c>
      <c r="B406" t="s">
        <v>1305</v>
      </c>
      <c r="C406">
        <v>10629.08</v>
      </c>
      <c r="D406">
        <v>10636.4</v>
      </c>
      <c r="E406">
        <v>7.319999999999709</v>
      </c>
      <c r="F406">
        <v>0</v>
      </c>
      <c r="G406">
        <v>0</v>
      </c>
      <c r="H406">
        <v>0</v>
      </c>
    </row>
    <row r="407" spans="1:8">
      <c r="A407" t="s">
        <v>101</v>
      </c>
      <c r="B407" t="s">
        <v>1308</v>
      </c>
      <c r="C407">
        <v>10675.43</v>
      </c>
      <c r="D407">
        <v>10743.84</v>
      </c>
      <c r="E407">
        <v>68.409999999999854</v>
      </c>
      <c r="F407">
        <v>0</v>
      </c>
      <c r="G407">
        <v>0</v>
      </c>
      <c r="H407">
        <v>0</v>
      </c>
    </row>
    <row r="408" spans="1:8">
      <c r="A408" t="s">
        <v>101</v>
      </c>
      <c r="B408" t="s">
        <v>1311</v>
      </c>
      <c r="C408">
        <v>0</v>
      </c>
      <c r="D408">
        <v>0</v>
      </c>
      <c r="E408">
        <v>0</v>
      </c>
      <c r="F408">
        <v>10576.22</v>
      </c>
      <c r="G408">
        <v>10672.19</v>
      </c>
      <c r="H408">
        <v>95.970000000001164</v>
      </c>
    </row>
    <row r="409" spans="1:8">
      <c r="A409" t="s">
        <v>101</v>
      </c>
      <c r="B409" t="s">
        <v>1313</v>
      </c>
      <c r="C409">
        <v>10743.84</v>
      </c>
      <c r="D409">
        <v>11720</v>
      </c>
      <c r="E409">
        <v>976.15999999999985</v>
      </c>
      <c r="F409">
        <v>0</v>
      </c>
      <c r="G409">
        <v>0</v>
      </c>
      <c r="H409">
        <v>0</v>
      </c>
    </row>
    <row r="410" spans="1:8">
      <c r="A410" t="s">
        <v>101</v>
      </c>
      <c r="B410" t="s">
        <v>1315</v>
      </c>
      <c r="C410">
        <v>10669.37</v>
      </c>
      <c r="D410">
        <v>11458.87</v>
      </c>
      <c r="E410">
        <v>789.5</v>
      </c>
      <c r="F410">
        <v>10672.18</v>
      </c>
      <c r="G410">
        <v>11427.8</v>
      </c>
      <c r="H410">
        <v>755.61999999999898</v>
      </c>
    </row>
    <row r="411" spans="1:8">
      <c r="A411" t="s">
        <v>101</v>
      </c>
      <c r="B411" t="s">
        <v>1317</v>
      </c>
      <c r="C411">
        <v>11458.87</v>
      </c>
      <c r="D411">
        <v>11864.1</v>
      </c>
      <c r="E411">
        <v>405.22999999999956</v>
      </c>
      <c r="F411">
        <v>11427.8</v>
      </c>
      <c r="G411">
        <v>11857.07</v>
      </c>
      <c r="H411">
        <v>429.27000000000044</v>
      </c>
    </row>
    <row r="412" spans="1:8">
      <c r="A412" t="s">
        <v>101</v>
      </c>
      <c r="B412" t="s">
        <v>1317</v>
      </c>
      <c r="C412">
        <v>0</v>
      </c>
      <c r="D412">
        <v>0</v>
      </c>
      <c r="E412">
        <v>0</v>
      </c>
      <c r="F412">
        <v>12049.74</v>
      </c>
      <c r="G412">
        <v>12110</v>
      </c>
      <c r="H412">
        <v>60.260000000000218</v>
      </c>
    </row>
    <row r="413" spans="1:8">
      <c r="A413" t="s">
        <v>101</v>
      </c>
      <c r="B413" t="s">
        <v>1320</v>
      </c>
      <c r="C413">
        <v>12110</v>
      </c>
      <c r="D413">
        <v>12667.65</v>
      </c>
      <c r="E413">
        <v>557.64999999999964</v>
      </c>
      <c r="F413">
        <v>0</v>
      </c>
      <c r="G413">
        <v>0</v>
      </c>
      <c r="H413">
        <v>0</v>
      </c>
    </row>
    <row r="414" spans="1:8">
      <c r="A414" t="s">
        <v>101</v>
      </c>
      <c r="B414" t="s">
        <v>1322</v>
      </c>
      <c r="C414">
        <v>11813.35</v>
      </c>
      <c r="D414">
        <v>12112.55</v>
      </c>
      <c r="E414">
        <v>299.19999999999891</v>
      </c>
      <c r="F414">
        <v>11839.41</v>
      </c>
      <c r="G414">
        <v>12082.03</v>
      </c>
      <c r="H414">
        <v>242.6200000000008</v>
      </c>
    </row>
    <row r="415" spans="1:8">
      <c r="A415" t="s">
        <v>101</v>
      </c>
      <c r="B415" t="s">
        <v>1325</v>
      </c>
      <c r="C415">
        <v>12112.55</v>
      </c>
      <c r="D415">
        <v>12747.65</v>
      </c>
      <c r="E415">
        <v>635.10000000000036</v>
      </c>
      <c r="F415">
        <v>0</v>
      </c>
      <c r="G415">
        <v>0</v>
      </c>
      <c r="H415">
        <v>0</v>
      </c>
    </row>
    <row r="416" spans="1:8">
      <c r="A416" t="s">
        <v>101</v>
      </c>
      <c r="B416" t="s">
        <v>1327</v>
      </c>
      <c r="C416">
        <v>12749.26</v>
      </c>
      <c r="D416">
        <v>13321.62</v>
      </c>
      <c r="E416">
        <v>572.36000000000058</v>
      </c>
      <c r="F416">
        <v>12669.32</v>
      </c>
      <c r="G416">
        <v>13546.89</v>
      </c>
      <c r="H416">
        <v>877.56999999999971</v>
      </c>
    </row>
    <row r="417" spans="1:8">
      <c r="A417" t="s">
        <v>101</v>
      </c>
      <c r="B417" t="s">
        <v>1330</v>
      </c>
      <c r="C417">
        <v>13321.62</v>
      </c>
      <c r="D417">
        <v>14216.46</v>
      </c>
      <c r="E417">
        <v>894.83999999999833</v>
      </c>
      <c r="F417">
        <v>13359.84</v>
      </c>
      <c r="G417">
        <v>14591.73</v>
      </c>
      <c r="H417">
        <v>1231.8899999999994</v>
      </c>
    </row>
    <row r="418" spans="1:8">
      <c r="A418" t="s">
        <v>101</v>
      </c>
      <c r="B418" t="s">
        <v>1330</v>
      </c>
      <c r="C418">
        <v>0</v>
      </c>
      <c r="D418">
        <v>0</v>
      </c>
      <c r="E418">
        <v>0</v>
      </c>
      <c r="F418">
        <v>14691.26</v>
      </c>
      <c r="G418">
        <v>15405.05</v>
      </c>
      <c r="H418">
        <v>713.78999999999905</v>
      </c>
    </row>
    <row r="419" spans="1:8">
      <c r="A419" t="s">
        <v>101</v>
      </c>
      <c r="B419" t="s">
        <v>1333</v>
      </c>
      <c r="C419">
        <v>14726.72</v>
      </c>
      <c r="D419">
        <v>15395.05</v>
      </c>
      <c r="E419">
        <v>668.32999999999993</v>
      </c>
      <c r="F419">
        <v>14698.54</v>
      </c>
      <c r="G419">
        <v>15404.05</v>
      </c>
      <c r="H419">
        <v>705.5099999999984</v>
      </c>
    </row>
    <row r="420" spans="1:8">
      <c r="A420" t="s">
        <v>101</v>
      </c>
      <c r="B420" t="s">
        <v>1335</v>
      </c>
      <c r="C420">
        <v>14216.45</v>
      </c>
      <c r="D420">
        <v>14617.95</v>
      </c>
      <c r="E420">
        <v>401.5</v>
      </c>
      <c r="F420">
        <v>0</v>
      </c>
      <c r="G420">
        <v>0</v>
      </c>
      <c r="H420">
        <v>0</v>
      </c>
    </row>
    <row r="421" spans="1:8">
      <c r="A421" t="s">
        <v>101</v>
      </c>
      <c r="B421" t="s">
        <v>165</v>
      </c>
      <c r="C421">
        <v>14617.95</v>
      </c>
      <c r="D421">
        <v>14726.72</v>
      </c>
      <c r="E421">
        <v>108.76999999999862</v>
      </c>
      <c r="F421">
        <v>14571.93</v>
      </c>
      <c r="G421">
        <v>14691.26</v>
      </c>
      <c r="H421">
        <v>119.32999999999993</v>
      </c>
    </row>
    <row r="422" spans="1:8">
      <c r="A422" t="s">
        <v>101</v>
      </c>
      <c r="B422" t="s">
        <v>165</v>
      </c>
      <c r="C422">
        <v>15600.04</v>
      </c>
      <c r="D422">
        <v>15744.89</v>
      </c>
      <c r="E422">
        <v>144.84999999999854</v>
      </c>
      <c r="F422">
        <v>15676.94</v>
      </c>
      <c r="G422">
        <v>15840.75</v>
      </c>
      <c r="H422">
        <v>163.80999999999949</v>
      </c>
    </row>
    <row r="423" spans="1:8">
      <c r="A423" t="s">
        <v>101</v>
      </c>
      <c r="B423" t="s">
        <v>165</v>
      </c>
      <c r="C423">
        <v>30306.43</v>
      </c>
      <c r="D423">
        <v>30344.95</v>
      </c>
      <c r="E423">
        <v>38.520000000000437</v>
      </c>
      <c r="F423">
        <v>30315.07</v>
      </c>
      <c r="G423">
        <v>30425.11</v>
      </c>
      <c r="H423">
        <v>110.04000000000087</v>
      </c>
    </row>
    <row r="424" spans="1:8">
      <c r="A424" t="s">
        <v>101</v>
      </c>
      <c r="B424" t="s">
        <v>1340</v>
      </c>
      <c r="C424">
        <v>15299.73</v>
      </c>
      <c r="D424">
        <v>15600.04</v>
      </c>
      <c r="E424">
        <v>300.31000000000131</v>
      </c>
      <c r="F424">
        <v>15301.78</v>
      </c>
      <c r="G424">
        <v>15609.56</v>
      </c>
      <c r="H424">
        <v>307.77999999999884</v>
      </c>
    </row>
    <row r="425" spans="1:8">
      <c r="A425" t="s">
        <v>101</v>
      </c>
      <c r="B425" t="s">
        <v>159</v>
      </c>
      <c r="C425">
        <v>0</v>
      </c>
      <c r="D425">
        <v>0</v>
      </c>
      <c r="E425">
        <v>0</v>
      </c>
      <c r="F425">
        <v>15405.05</v>
      </c>
      <c r="G425">
        <v>15591.21</v>
      </c>
      <c r="H425">
        <v>186.15999999999985</v>
      </c>
    </row>
    <row r="426" spans="1:8">
      <c r="A426" t="s">
        <v>101</v>
      </c>
      <c r="B426" t="s">
        <v>1345</v>
      </c>
      <c r="C426">
        <v>0</v>
      </c>
      <c r="D426">
        <v>0</v>
      </c>
      <c r="E426">
        <v>0</v>
      </c>
      <c r="F426">
        <v>15591.21</v>
      </c>
      <c r="G426">
        <v>15610</v>
      </c>
      <c r="H426">
        <v>18.790000000000873</v>
      </c>
    </row>
    <row r="427" spans="1:8">
      <c r="A427" t="s">
        <v>101</v>
      </c>
      <c r="B427" t="s">
        <v>1348</v>
      </c>
      <c r="C427">
        <v>0</v>
      </c>
      <c r="D427">
        <v>0</v>
      </c>
      <c r="E427">
        <v>0</v>
      </c>
      <c r="F427">
        <v>15610</v>
      </c>
      <c r="G427">
        <v>15630.06</v>
      </c>
      <c r="H427">
        <v>20.059999999999491</v>
      </c>
    </row>
    <row r="428" spans="1:8">
      <c r="A428" t="s">
        <v>101</v>
      </c>
      <c r="B428" t="s">
        <v>1351</v>
      </c>
      <c r="C428">
        <v>0</v>
      </c>
      <c r="D428">
        <v>0</v>
      </c>
      <c r="E428">
        <v>0</v>
      </c>
      <c r="F428">
        <v>15630.06</v>
      </c>
      <c r="G428">
        <v>15654.36</v>
      </c>
      <c r="H428">
        <v>24.300000000001091</v>
      </c>
    </row>
    <row r="429" spans="1:8">
      <c r="A429" t="s">
        <v>101</v>
      </c>
      <c r="B429" t="s">
        <v>1354</v>
      </c>
      <c r="C429">
        <v>0</v>
      </c>
      <c r="D429">
        <v>0</v>
      </c>
      <c r="E429">
        <v>0</v>
      </c>
      <c r="F429">
        <v>15654.36</v>
      </c>
      <c r="G429">
        <v>15676.94</v>
      </c>
      <c r="H429">
        <v>22.579999999999927</v>
      </c>
    </row>
    <row r="430" spans="1:8">
      <c r="A430" t="s">
        <v>101</v>
      </c>
      <c r="B430" t="s">
        <v>163</v>
      </c>
      <c r="C430">
        <v>15744.89</v>
      </c>
      <c r="D430">
        <v>16455.28</v>
      </c>
      <c r="E430">
        <v>710.38999999999942</v>
      </c>
      <c r="F430">
        <v>15770.02</v>
      </c>
      <c r="G430">
        <v>16455.28</v>
      </c>
      <c r="H430">
        <v>685.2599999999984</v>
      </c>
    </row>
    <row r="431" spans="1:8">
      <c r="A431" t="s">
        <v>101</v>
      </c>
      <c r="B431" t="s">
        <v>163</v>
      </c>
      <c r="C431">
        <v>29900</v>
      </c>
      <c r="D431">
        <v>30306.560000000001</v>
      </c>
      <c r="E431">
        <v>406.56000000000131</v>
      </c>
      <c r="F431">
        <v>29900</v>
      </c>
      <c r="G431">
        <v>30181.08</v>
      </c>
      <c r="H431">
        <v>281.08000000000175</v>
      </c>
    </row>
    <row r="432" spans="1:8">
      <c r="A432" t="s">
        <v>101</v>
      </c>
      <c r="B432" t="s">
        <v>163</v>
      </c>
      <c r="C432">
        <v>0</v>
      </c>
      <c r="D432">
        <v>0</v>
      </c>
      <c r="E432">
        <v>0</v>
      </c>
      <c r="F432">
        <v>30280.82</v>
      </c>
      <c r="G432">
        <v>30354.91</v>
      </c>
      <c r="H432">
        <v>74.090000000000146</v>
      </c>
    </row>
    <row r="433" spans="1:8">
      <c r="A433" t="s">
        <v>101</v>
      </c>
      <c r="B433" t="s">
        <v>163</v>
      </c>
      <c r="C433">
        <v>0</v>
      </c>
      <c r="D433">
        <v>0</v>
      </c>
      <c r="E433">
        <v>0</v>
      </c>
      <c r="F433">
        <v>30437.37</v>
      </c>
      <c r="G433">
        <v>30497.33</v>
      </c>
      <c r="H433">
        <v>59.960000000002765</v>
      </c>
    </row>
    <row r="434" spans="1:8">
      <c r="A434" t="s">
        <v>101</v>
      </c>
      <c r="B434" t="s">
        <v>1359</v>
      </c>
      <c r="C434">
        <v>30344.95</v>
      </c>
      <c r="D434">
        <v>30480.61</v>
      </c>
      <c r="E434">
        <v>135.65999999999985</v>
      </c>
      <c r="F434">
        <v>30425.11</v>
      </c>
      <c r="G434">
        <v>30478.47</v>
      </c>
      <c r="H434">
        <v>53.360000000000582</v>
      </c>
    </row>
    <row r="435" spans="1:8">
      <c r="A435" t="s">
        <v>101</v>
      </c>
      <c r="B435" t="s">
        <v>161</v>
      </c>
      <c r="C435">
        <v>30480.82</v>
      </c>
      <c r="D435">
        <v>32469.25</v>
      </c>
      <c r="E435">
        <v>1988.4300000000003</v>
      </c>
      <c r="F435">
        <v>30440</v>
      </c>
      <c r="G435">
        <v>31277.9</v>
      </c>
      <c r="H435">
        <v>837.90000000000146</v>
      </c>
    </row>
    <row r="436" spans="1:8">
      <c r="A436" t="s">
        <v>101</v>
      </c>
      <c r="B436" t="s">
        <v>161</v>
      </c>
      <c r="C436">
        <v>0</v>
      </c>
      <c r="D436">
        <v>0</v>
      </c>
      <c r="E436">
        <v>0</v>
      </c>
      <c r="F436">
        <v>31927.8</v>
      </c>
      <c r="G436">
        <v>32458.3</v>
      </c>
      <c r="H436">
        <v>530.5</v>
      </c>
    </row>
    <row r="437" spans="1:8">
      <c r="A437" t="s">
        <v>101</v>
      </c>
      <c r="B437" t="s">
        <v>127</v>
      </c>
      <c r="C437">
        <v>0</v>
      </c>
      <c r="D437">
        <v>0</v>
      </c>
      <c r="E437">
        <v>0</v>
      </c>
      <c r="F437">
        <v>31653.7</v>
      </c>
      <c r="G437">
        <v>31945.83</v>
      </c>
      <c r="H437">
        <v>292.13000000000102</v>
      </c>
    </row>
    <row r="438" spans="1:8">
      <c r="A438" t="s">
        <v>101</v>
      </c>
      <c r="B438" t="s">
        <v>1366</v>
      </c>
      <c r="C438">
        <v>32464.6</v>
      </c>
      <c r="D438">
        <v>32866.339999999997</v>
      </c>
      <c r="E438">
        <v>401.73999999999796</v>
      </c>
      <c r="F438">
        <v>32458.7</v>
      </c>
      <c r="G438">
        <v>32862</v>
      </c>
      <c r="H438">
        <v>403.29999999999927</v>
      </c>
    </row>
    <row r="439" spans="1:8">
      <c r="A439" t="s">
        <v>101</v>
      </c>
      <c r="B439" t="s">
        <v>1369</v>
      </c>
      <c r="C439">
        <v>32872.65</v>
      </c>
      <c r="D439">
        <v>32890</v>
      </c>
      <c r="E439">
        <v>17.349999999998545</v>
      </c>
      <c r="F439">
        <v>0</v>
      </c>
      <c r="G439">
        <v>0</v>
      </c>
      <c r="H439">
        <v>0</v>
      </c>
    </row>
    <row r="440" spans="1:8">
      <c r="A440" t="s">
        <v>101</v>
      </c>
      <c r="B440" t="s">
        <v>135</v>
      </c>
      <c r="C440">
        <v>0</v>
      </c>
      <c r="D440">
        <v>0</v>
      </c>
      <c r="E440">
        <v>0</v>
      </c>
      <c r="F440">
        <v>337.28</v>
      </c>
      <c r="G440">
        <v>370.28</v>
      </c>
      <c r="H440">
        <v>33</v>
      </c>
    </row>
    <row r="441" spans="1:8">
      <c r="A441" t="s">
        <v>101</v>
      </c>
      <c r="B441" t="s">
        <v>1371</v>
      </c>
      <c r="C441">
        <v>32908.699999999997</v>
      </c>
      <c r="D441">
        <v>33058.5</v>
      </c>
      <c r="E441">
        <v>149.80000000000291</v>
      </c>
      <c r="F441">
        <v>32895.15</v>
      </c>
      <c r="G441">
        <v>33066.300000000003</v>
      </c>
      <c r="H441">
        <v>171.15000000000146</v>
      </c>
    </row>
    <row r="442" spans="1:8">
      <c r="A442" t="s">
        <v>101</v>
      </c>
      <c r="B442" t="s">
        <v>1374</v>
      </c>
      <c r="C442">
        <v>33115.019999999997</v>
      </c>
      <c r="D442">
        <v>33213.11</v>
      </c>
      <c r="E442">
        <v>98.090000000003783</v>
      </c>
      <c r="F442">
        <v>33120.199999999997</v>
      </c>
      <c r="G442">
        <v>33224.31</v>
      </c>
      <c r="H442">
        <v>104.11000000000058</v>
      </c>
    </row>
    <row r="443" spans="1:8">
      <c r="A443" t="s">
        <v>101</v>
      </c>
      <c r="B443" t="s">
        <v>1374</v>
      </c>
      <c r="C443">
        <v>33204.07</v>
      </c>
      <c r="D443">
        <v>33213.11</v>
      </c>
      <c r="E443">
        <v>9.0400000000008731</v>
      </c>
      <c r="F443">
        <v>33200.42</v>
      </c>
      <c r="G443">
        <v>33224.31</v>
      </c>
      <c r="H443">
        <v>23.889999999999418</v>
      </c>
    </row>
    <row r="444" spans="1:8">
      <c r="A444" t="s">
        <v>101</v>
      </c>
      <c r="B444" t="s">
        <v>1377</v>
      </c>
      <c r="C444">
        <v>33171.9</v>
      </c>
      <c r="D444">
        <v>33209.660000000003</v>
      </c>
      <c r="E444">
        <v>37.760000000002037</v>
      </c>
      <c r="F444">
        <v>33181.800000000003</v>
      </c>
      <c r="G444">
        <v>33200.050000000003</v>
      </c>
      <c r="H444">
        <v>18.25</v>
      </c>
    </row>
    <row r="445" spans="1:8">
      <c r="A445" t="s">
        <v>101</v>
      </c>
      <c r="B445" t="s">
        <v>1380</v>
      </c>
      <c r="C445">
        <v>33232.199999999997</v>
      </c>
      <c r="D445">
        <v>33898.89</v>
      </c>
      <c r="E445">
        <v>666.69000000000233</v>
      </c>
      <c r="F445">
        <v>33256.83</v>
      </c>
      <c r="G445">
        <v>33882.99</v>
      </c>
      <c r="H445">
        <v>626.15999999999622</v>
      </c>
    </row>
    <row r="446" spans="1:8">
      <c r="A446" t="s">
        <v>101</v>
      </c>
      <c r="B446" t="s">
        <v>1383</v>
      </c>
      <c r="C446">
        <v>0</v>
      </c>
      <c r="D446">
        <v>0</v>
      </c>
      <c r="E446">
        <v>0</v>
      </c>
      <c r="F446">
        <v>33882.99</v>
      </c>
      <c r="G446">
        <v>33902.769999999997</v>
      </c>
      <c r="H446">
        <v>19.779999999998836</v>
      </c>
    </row>
    <row r="447" spans="1:8">
      <c r="A447" t="s">
        <v>101</v>
      </c>
      <c r="B447" t="s">
        <v>139</v>
      </c>
      <c r="C447">
        <v>33475.68</v>
      </c>
      <c r="D447">
        <v>33706.199999999997</v>
      </c>
      <c r="E447">
        <v>230.5199999999968</v>
      </c>
      <c r="F447">
        <v>33902.769999999997</v>
      </c>
      <c r="G447">
        <v>34174.269999999997</v>
      </c>
      <c r="H447">
        <v>271.5</v>
      </c>
    </row>
    <row r="448" spans="1:8">
      <c r="A448" t="s">
        <v>101</v>
      </c>
      <c r="B448" t="s">
        <v>139</v>
      </c>
      <c r="C448">
        <v>33898.89</v>
      </c>
      <c r="D448">
        <v>34133.71</v>
      </c>
      <c r="E448">
        <v>234.81999999999971</v>
      </c>
      <c r="F448">
        <v>0</v>
      </c>
      <c r="G448">
        <v>0</v>
      </c>
      <c r="H448">
        <v>0</v>
      </c>
    </row>
    <row r="449" spans="1:8">
      <c r="A449" t="s">
        <v>101</v>
      </c>
      <c r="B449" t="s">
        <v>143</v>
      </c>
      <c r="C449">
        <v>0</v>
      </c>
      <c r="D449">
        <v>0</v>
      </c>
      <c r="E449">
        <v>0</v>
      </c>
      <c r="F449">
        <v>34174.269999999997</v>
      </c>
      <c r="G449">
        <v>34806.81</v>
      </c>
      <c r="H449">
        <v>632.54000000000087</v>
      </c>
    </row>
    <row r="450" spans="1:8">
      <c r="A450" t="s">
        <v>101</v>
      </c>
      <c r="B450" t="s">
        <v>103</v>
      </c>
      <c r="C450">
        <v>34113.75</v>
      </c>
      <c r="D450">
        <v>34167.97</v>
      </c>
      <c r="E450">
        <v>54.220000000001164</v>
      </c>
      <c r="F450">
        <v>0</v>
      </c>
      <c r="G450">
        <v>0</v>
      </c>
      <c r="H450">
        <v>0</v>
      </c>
    </row>
    <row r="451" spans="1:8">
      <c r="A451" t="s">
        <v>101</v>
      </c>
      <c r="B451" t="s">
        <v>140</v>
      </c>
      <c r="C451">
        <v>34133.71</v>
      </c>
      <c r="D451">
        <v>34622.410000000003</v>
      </c>
      <c r="E451">
        <v>488.70000000000437</v>
      </c>
      <c r="F451">
        <v>0</v>
      </c>
      <c r="G451">
        <v>0</v>
      </c>
      <c r="H451">
        <v>0</v>
      </c>
    </row>
    <row r="452" spans="1:8">
      <c r="A452" t="s">
        <v>101</v>
      </c>
      <c r="B452" t="s">
        <v>142</v>
      </c>
      <c r="C452">
        <v>34657.21</v>
      </c>
      <c r="D452">
        <v>34807.15</v>
      </c>
      <c r="E452">
        <v>149.94000000000233</v>
      </c>
      <c r="F452">
        <v>0</v>
      </c>
      <c r="G452">
        <v>0</v>
      </c>
      <c r="H452">
        <v>0</v>
      </c>
    </row>
    <row r="453" spans="1:8">
      <c r="A453" t="s">
        <v>101</v>
      </c>
      <c r="B453" t="s">
        <v>141</v>
      </c>
      <c r="C453">
        <v>34622.410000000003</v>
      </c>
      <c r="D453">
        <v>34657.21</v>
      </c>
      <c r="E453">
        <v>34.799999999995634</v>
      </c>
      <c r="F453">
        <v>0</v>
      </c>
      <c r="G453">
        <v>0</v>
      </c>
      <c r="H453">
        <v>0</v>
      </c>
    </row>
    <row r="454" spans="1:8">
      <c r="A454" t="s">
        <v>101</v>
      </c>
      <c r="B454" t="s">
        <v>136</v>
      </c>
      <c r="C454">
        <v>34820.83</v>
      </c>
      <c r="D454">
        <v>35369.449999999997</v>
      </c>
      <c r="E454">
        <v>548.61999999999534</v>
      </c>
      <c r="F454">
        <v>34806.81</v>
      </c>
      <c r="G454">
        <v>35968.6</v>
      </c>
      <c r="H454">
        <v>1161.7900000000009</v>
      </c>
    </row>
    <row r="455" spans="1:8">
      <c r="A455" t="s">
        <v>101</v>
      </c>
      <c r="B455" t="s">
        <v>1395</v>
      </c>
      <c r="C455">
        <v>35369.449999999997</v>
      </c>
      <c r="D455">
        <v>35417.800000000003</v>
      </c>
      <c r="E455">
        <v>48.35</v>
      </c>
      <c r="F455">
        <v>0</v>
      </c>
      <c r="G455">
        <v>0</v>
      </c>
      <c r="H455">
        <v>0</v>
      </c>
    </row>
    <row r="456" spans="1:8">
      <c r="A456" t="s">
        <v>101</v>
      </c>
      <c r="B456" t="s">
        <v>137</v>
      </c>
      <c r="C456">
        <v>35417.800000000003</v>
      </c>
      <c r="D456">
        <v>35975.58</v>
      </c>
      <c r="E456">
        <v>557.77999999999884</v>
      </c>
      <c r="F456">
        <v>0</v>
      </c>
      <c r="G456">
        <v>0</v>
      </c>
      <c r="H456">
        <v>0</v>
      </c>
    </row>
    <row r="457" spans="1:8">
      <c r="A457" t="s">
        <v>101</v>
      </c>
      <c r="B457" t="s">
        <v>138</v>
      </c>
      <c r="C457">
        <v>35975.58</v>
      </c>
      <c r="D457">
        <v>36397.800000000003</v>
      </c>
      <c r="E457">
        <v>422.22000000000116</v>
      </c>
      <c r="F457">
        <v>0</v>
      </c>
      <c r="G457">
        <v>0</v>
      </c>
      <c r="H457">
        <v>0</v>
      </c>
    </row>
    <row r="458" spans="1:8">
      <c r="A458" t="s">
        <v>101</v>
      </c>
      <c r="B458" t="s">
        <v>1399</v>
      </c>
      <c r="C458">
        <v>36396.6</v>
      </c>
      <c r="D458" t="s">
        <v>1401</v>
      </c>
      <c r="E458">
        <v>1073.03</v>
      </c>
      <c r="F458">
        <v>36366.550000000003</v>
      </c>
      <c r="G458">
        <v>37422.67</v>
      </c>
      <c r="H458">
        <v>1056.1199999999953</v>
      </c>
    </row>
    <row r="459" spans="1:8">
      <c r="A459" t="s">
        <v>101</v>
      </c>
      <c r="B459" t="s">
        <v>158</v>
      </c>
      <c r="C459">
        <v>37470.480000000003</v>
      </c>
      <c r="D459">
        <v>40093.5</v>
      </c>
      <c r="E459">
        <v>2623.0199999999968</v>
      </c>
      <c r="F459">
        <v>39885.83</v>
      </c>
      <c r="G459">
        <v>40100</v>
      </c>
      <c r="H459">
        <v>214.16999999999825</v>
      </c>
    </row>
    <row r="460" spans="1:8">
      <c r="A460" t="s">
        <v>101</v>
      </c>
      <c r="B460" t="s">
        <v>158</v>
      </c>
      <c r="C460">
        <v>40194</v>
      </c>
      <c r="D460">
        <v>40242.33</v>
      </c>
      <c r="E460">
        <v>48.330000000001746</v>
      </c>
      <c r="F460">
        <v>40225.050000000003</v>
      </c>
      <c r="G460">
        <v>40228.9</v>
      </c>
      <c r="H460">
        <v>3.8499999999985448</v>
      </c>
    </row>
    <row r="461" spans="1:8">
      <c r="A461" t="s">
        <v>173</v>
      </c>
      <c r="B461" t="s">
        <v>183</v>
      </c>
      <c r="C461">
        <v>0</v>
      </c>
      <c r="D461">
        <v>112.93</v>
      </c>
      <c r="E461">
        <v>112.93</v>
      </c>
      <c r="F461">
        <v>0</v>
      </c>
      <c r="G461">
        <v>0</v>
      </c>
      <c r="H461">
        <v>0</v>
      </c>
    </row>
    <row r="462" spans="1:8">
      <c r="A462" t="s">
        <v>173</v>
      </c>
      <c r="B462" t="s">
        <v>182</v>
      </c>
      <c r="C462">
        <v>112.93</v>
      </c>
      <c r="D462">
        <v>171.75</v>
      </c>
      <c r="E462">
        <v>58.819999999999993</v>
      </c>
      <c r="F462">
        <v>0</v>
      </c>
      <c r="G462">
        <v>0</v>
      </c>
      <c r="H462">
        <v>0</v>
      </c>
    </row>
    <row r="463" spans="1:8">
      <c r="A463" t="s">
        <v>173</v>
      </c>
      <c r="B463" t="s">
        <v>180</v>
      </c>
      <c r="C463">
        <v>171.75</v>
      </c>
      <c r="D463">
        <v>332.84</v>
      </c>
      <c r="E463">
        <v>161.08999999999997</v>
      </c>
      <c r="F463">
        <v>0</v>
      </c>
      <c r="G463">
        <v>0</v>
      </c>
      <c r="H463">
        <v>0</v>
      </c>
    </row>
    <row r="464" spans="1:8">
      <c r="A464" t="s">
        <v>173</v>
      </c>
      <c r="B464" t="s">
        <v>1407</v>
      </c>
      <c r="C464">
        <v>27.98</v>
      </c>
      <c r="D464">
        <v>326.19</v>
      </c>
      <c r="E464">
        <v>298.20999999999998</v>
      </c>
      <c r="F464">
        <v>0</v>
      </c>
      <c r="G464">
        <v>0</v>
      </c>
      <c r="H464">
        <v>0</v>
      </c>
    </row>
    <row r="465" spans="1:8">
      <c r="A465" t="s">
        <v>173</v>
      </c>
      <c r="B465" t="s">
        <v>1410</v>
      </c>
      <c r="C465">
        <v>331.8</v>
      </c>
      <c r="D465">
        <v>1874.7</v>
      </c>
      <c r="E465">
        <v>1542.9</v>
      </c>
      <c r="F465">
        <v>0</v>
      </c>
      <c r="G465">
        <v>1779.5</v>
      </c>
      <c r="H465">
        <v>1779.5</v>
      </c>
    </row>
    <row r="466" spans="1:8">
      <c r="A466" t="s">
        <v>173</v>
      </c>
      <c r="B466" t="s">
        <v>1412</v>
      </c>
      <c r="C466">
        <v>1758.4</v>
      </c>
      <c r="D466">
        <v>1990</v>
      </c>
      <c r="E466">
        <v>231.59999999999991</v>
      </c>
      <c r="F466">
        <v>0</v>
      </c>
      <c r="G466">
        <v>0</v>
      </c>
      <c r="H466">
        <v>0</v>
      </c>
    </row>
    <row r="467" spans="1:8">
      <c r="A467" t="s">
        <v>173</v>
      </c>
      <c r="B467" t="s">
        <v>203</v>
      </c>
      <c r="C467">
        <v>0</v>
      </c>
      <c r="D467">
        <v>0</v>
      </c>
      <c r="E467">
        <v>0</v>
      </c>
      <c r="F467">
        <v>1771.4</v>
      </c>
      <c r="G467">
        <v>2090</v>
      </c>
      <c r="H467">
        <v>318.59999999999991</v>
      </c>
    </row>
    <row r="468" spans="1:8">
      <c r="A468" t="s">
        <v>173</v>
      </c>
      <c r="B468" t="s">
        <v>1417</v>
      </c>
      <c r="C468">
        <v>1990</v>
      </c>
      <c r="D468">
        <v>2074.7600000000002</v>
      </c>
      <c r="E468">
        <v>84.760000000000218</v>
      </c>
      <c r="F468">
        <v>0</v>
      </c>
      <c r="G468">
        <v>0</v>
      </c>
      <c r="H468">
        <v>0</v>
      </c>
    </row>
    <row r="469" spans="1:8">
      <c r="A469" t="s">
        <v>173</v>
      </c>
      <c r="B469" t="s">
        <v>1420</v>
      </c>
      <c r="C469">
        <v>0</v>
      </c>
      <c r="D469">
        <v>0</v>
      </c>
      <c r="E469">
        <v>0</v>
      </c>
      <c r="F469">
        <v>2090</v>
      </c>
      <c r="G469">
        <v>2135.96</v>
      </c>
      <c r="H469">
        <v>45.960000000000036</v>
      </c>
    </row>
    <row r="470" spans="1:8">
      <c r="A470" t="s">
        <v>173</v>
      </c>
      <c r="B470" t="s">
        <v>1423</v>
      </c>
      <c r="C470">
        <v>2074.7600000000002</v>
      </c>
      <c r="D470">
        <v>2168.77</v>
      </c>
      <c r="E470">
        <v>94.009999999999764</v>
      </c>
      <c r="F470">
        <v>0</v>
      </c>
      <c r="G470">
        <v>0</v>
      </c>
      <c r="H470">
        <v>0</v>
      </c>
    </row>
    <row r="471" spans="1:8">
      <c r="A471" t="s">
        <v>173</v>
      </c>
      <c r="B471" t="s">
        <v>1426</v>
      </c>
      <c r="C471">
        <v>0</v>
      </c>
      <c r="D471">
        <v>0</v>
      </c>
      <c r="E471">
        <v>0</v>
      </c>
      <c r="F471">
        <v>2135.96</v>
      </c>
      <c r="G471">
        <v>2201.84</v>
      </c>
      <c r="H471">
        <v>65.880000000000109</v>
      </c>
    </row>
    <row r="472" spans="1:8">
      <c r="A472" t="s">
        <v>173</v>
      </c>
      <c r="B472" t="s">
        <v>1429</v>
      </c>
      <c r="C472">
        <v>2168.7600000000002</v>
      </c>
      <c r="D472">
        <v>2274.4</v>
      </c>
      <c r="E472">
        <v>105.63999999999987</v>
      </c>
      <c r="F472">
        <v>0</v>
      </c>
      <c r="G472">
        <v>0</v>
      </c>
      <c r="H472">
        <v>0</v>
      </c>
    </row>
    <row r="473" spans="1:8">
      <c r="A473" t="s">
        <v>173</v>
      </c>
      <c r="B473" t="s">
        <v>1432</v>
      </c>
      <c r="C473">
        <v>2279.4499999999998</v>
      </c>
      <c r="D473">
        <v>2326.52</v>
      </c>
      <c r="E473">
        <v>47.070000000000164</v>
      </c>
      <c r="F473">
        <v>0</v>
      </c>
      <c r="G473">
        <v>0</v>
      </c>
      <c r="H473">
        <v>0</v>
      </c>
    </row>
    <row r="474" spans="1:8">
      <c r="A474" t="s">
        <v>173</v>
      </c>
      <c r="B474" t="s">
        <v>1435</v>
      </c>
      <c r="C474">
        <v>0</v>
      </c>
      <c r="D474">
        <v>0</v>
      </c>
      <c r="E474">
        <v>0</v>
      </c>
      <c r="F474">
        <v>2201.84</v>
      </c>
      <c r="G474">
        <v>2322.2800000000002</v>
      </c>
      <c r="H474">
        <v>120.44000000000005</v>
      </c>
    </row>
    <row r="475" spans="1:8">
      <c r="A475" t="s">
        <v>173</v>
      </c>
      <c r="B475" t="s">
        <v>1437</v>
      </c>
      <c r="C475">
        <v>2326.52</v>
      </c>
      <c r="D475">
        <v>2398.5700000000002</v>
      </c>
      <c r="E475">
        <v>72.050000000000182</v>
      </c>
      <c r="F475">
        <v>0</v>
      </c>
      <c r="G475">
        <v>0</v>
      </c>
      <c r="H475">
        <v>0</v>
      </c>
    </row>
    <row r="476" spans="1:8">
      <c r="A476" t="s">
        <v>173</v>
      </c>
      <c r="B476" t="s">
        <v>178</v>
      </c>
      <c r="C476">
        <v>2398.5700000000002</v>
      </c>
      <c r="D476">
        <v>2539.38</v>
      </c>
      <c r="E476">
        <v>140.80999999999995</v>
      </c>
      <c r="F476">
        <v>0</v>
      </c>
      <c r="G476">
        <v>0</v>
      </c>
      <c r="H476">
        <v>0</v>
      </c>
    </row>
    <row r="477" spans="1:8">
      <c r="A477" t="s">
        <v>173</v>
      </c>
      <c r="B477" t="s">
        <v>1440</v>
      </c>
      <c r="C477">
        <v>2505.9499999999998</v>
      </c>
      <c r="D477">
        <v>2546.66</v>
      </c>
      <c r="E477">
        <v>40.710000000000036</v>
      </c>
      <c r="F477">
        <v>0</v>
      </c>
      <c r="G477">
        <v>0</v>
      </c>
      <c r="H477">
        <v>0</v>
      </c>
    </row>
    <row r="478" spans="1:8">
      <c r="A478" t="s">
        <v>173</v>
      </c>
      <c r="B478" t="s">
        <v>1443</v>
      </c>
      <c r="C478">
        <v>2539.38</v>
      </c>
      <c r="D478">
        <v>2636.9</v>
      </c>
      <c r="E478">
        <v>97.519999999999982</v>
      </c>
      <c r="F478">
        <v>2546.66</v>
      </c>
      <c r="G478">
        <v>2664.21</v>
      </c>
      <c r="H478">
        <v>117.55000000000018</v>
      </c>
    </row>
    <row r="479" spans="1:8">
      <c r="A479" t="s">
        <v>173</v>
      </c>
      <c r="B479" t="s">
        <v>197</v>
      </c>
      <c r="C479">
        <v>2664.21</v>
      </c>
      <c r="D479">
        <v>2750</v>
      </c>
      <c r="E479">
        <v>85.789999999999964</v>
      </c>
      <c r="F479">
        <v>0</v>
      </c>
      <c r="G479">
        <v>0</v>
      </c>
      <c r="H479">
        <v>0</v>
      </c>
    </row>
    <row r="480" spans="1:8">
      <c r="A480" t="s">
        <v>173</v>
      </c>
      <c r="B480" t="s">
        <v>1448</v>
      </c>
      <c r="C480">
        <v>0</v>
      </c>
      <c r="D480">
        <v>0</v>
      </c>
      <c r="E480">
        <v>0</v>
      </c>
      <c r="F480">
        <v>2322.2800000000002</v>
      </c>
      <c r="G480">
        <v>2867.53</v>
      </c>
      <c r="H480">
        <v>545.25</v>
      </c>
    </row>
    <row r="481" spans="1:8">
      <c r="A481" t="s">
        <v>173</v>
      </c>
      <c r="B481" t="s">
        <v>1451</v>
      </c>
      <c r="C481">
        <v>2713.3</v>
      </c>
      <c r="D481">
        <v>2757.9</v>
      </c>
      <c r="E481">
        <v>44.599999999999909</v>
      </c>
      <c r="F481">
        <v>0</v>
      </c>
      <c r="G481">
        <v>0</v>
      </c>
      <c r="H481">
        <v>0</v>
      </c>
    </row>
    <row r="482" spans="1:8">
      <c r="A482" t="s">
        <v>173</v>
      </c>
      <c r="B482" t="s">
        <v>1454</v>
      </c>
      <c r="C482">
        <v>2711.8</v>
      </c>
      <c r="D482">
        <v>2756.86</v>
      </c>
      <c r="E482">
        <v>45.059999999999945</v>
      </c>
      <c r="F482">
        <v>0</v>
      </c>
      <c r="G482">
        <v>0</v>
      </c>
      <c r="H482">
        <v>0</v>
      </c>
    </row>
    <row r="483" spans="1:8">
      <c r="A483" t="s">
        <v>173</v>
      </c>
      <c r="B483" t="s">
        <v>1457</v>
      </c>
      <c r="C483">
        <v>0</v>
      </c>
      <c r="D483">
        <v>0</v>
      </c>
      <c r="E483">
        <v>0</v>
      </c>
      <c r="F483">
        <v>2711.8</v>
      </c>
      <c r="G483">
        <v>2756.86</v>
      </c>
      <c r="H483">
        <v>45.059999999999945</v>
      </c>
    </row>
    <row r="484" spans="1:8">
      <c r="A484" t="s">
        <v>173</v>
      </c>
      <c r="B484" t="s">
        <v>1460</v>
      </c>
      <c r="C484">
        <v>2713.3</v>
      </c>
      <c r="D484">
        <v>2757.9</v>
      </c>
      <c r="E484">
        <v>44.599999999999909</v>
      </c>
      <c r="F484">
        <v>2751.47</v>
      </c>
      <c r="G484">
        <v>2898.18</v>
      </c>
      <c r="H484">
        <v>146.71000000000004</v>
      </c>
    </row>
    <row r="485" spans="1:8">
      <c r="A485" t="s">
        <v>173</v>
      </c>
      <c r="B485" t="s">
        <v>176</v>
      </c>
      <c r="C485">
        <v>2762.61</v>
      </c>
      <c r="D485">
        <v>2812.66</v>
      </c>
      <c r="E485">
        <v>50.049999999999727</v>
      </c>
      <c r="F485">
        <v>0</v>
      </c>
      <c r="G485">
        <v>0</v>
      </c>
      <c r="H485">
        <v>0</v>
      </c>
    </row>
    <row r="486" spans="1:8">
      <c r="A486" t="s">
        <v>173</v>
      </c>
      <c r="B486" t="s">
        <v>1465</v>
      </c>
      <c r="C486">
        <v>2804.4</v>
      </c>
      <c r="D486">
        <v>2863.76</v>
      </c>
      <c r="E486">
        <v>59.360000000000127</v>
      </c>
      <c r="F486">
        <v>0</v>
      </c>
      <c r="G486">
        <v>0</v>
      </c>
      <c r="H486">
        <v>0</v>
      </c>
    </row>
    <row r="487" spans="1:8">
      <c r="A487" t="s">
        <v>173</v>
      </c>
      <c r="B487" t="s">
        <v>420</v>
      </c>
      <c r="C487">
        <v>2812.66</v>
      </c>
      <c r="D487">
        <v>2878</v>
      </c>
      <c r="E487">
        <v>65.340000000000146</v>
      </c>
      <c r="F487">
        <v>3190</v>
      </c>
      <c r="G487">
        <v>3210.4</v>
      </c>
      <c r="H487">
        <v>20.400000000000091</v>
      </c>
    </row>
    <row r="488" spans="1:8">
      <c r="A488" t="s">
        <v>173</v>
      </c>
      <c r="B488" t="s">
        <v>420</v>
      </c>
      <c r="C488">
        <v>3125</v>
      </c>
      <c r="D488">
        <v>3170</v>
      </c>
      <c r="E488">
        <v>45</v>
      </c>
      <c r="F488">
        <v>0</v>
      </c>
      <c r="G488">
        <v>0</v>
      </c>
      <c r="H488">
        <v>0</v>
      </c>
    </row>
    <row r="489" spans="1:8">
      <c r="A489" t="s">
        <v>173</v>
      </c>
      <c r="B489" t="s">
        <v>1470</v>
      </c>
      <c r="C489">
        <v>2918.07</v>
      </c>
      <c r="D489">
        <v>3094.06</v>
      </c>
      <c r="E489">
        <v>175.98999999999978</v>
      </c>
      <c r="F489">
        <v>2867.53</v>
      </c>
      <c r="G489">
        <v>3208.75</v>
      </c>
      <c r="H489">
        <v>341.2199999999998</v>
      </c>
    </row>
    <row r="490" spans="1:8">
      <c r="A490" t="s">
        <v>173</v>
      </c>
      <c r="B490" t="s">
        <v>1473</v>
      </c>
      <c r="C490">
        <v>0</v>
      </c>
      <c r="D490">
        <v>0</v>
      </c>
      <c r="E490">
        <v>0</v>
      </c>
      <c r="F490">
        <v>3236.19</v>
      </c>
      <c r="G490">
        <v>3596.7</v>
      </c>
      <c r="H490">
        <v>360.50999999999976</v>
      </c>
    </row>
    <row r="491" spans="1:8">
      <c r="A491" t="s">
        <v>173</v>
      </c>
      <c r="B491" t="s">
        <v>419</v>
      </c>
      <c r="C491">
        <v>3170</v>
      </c>
      <c r="D491">
        <v>3889.2</v>
      </c>
      <c r="E491">
        <v>719.19999999999982</v>
      </c>
      <c r="F491">
        <v>3210.4</v>
      </c>
      <c r="G491">
        <v>3279.25</v>
      </c>
      <c r="H491">
        <v>68.849999999999909</v>
      </c>
    </row>
    <row r="492" spans="1:8">
      <c r="A492" t="s">
        <v>173</v>
      </c>
      <c r="B492" t="s">
        <v>1477</v>
      </c>
      <c r="C492">
        <v>0</v>
      </c>
      <c r="D492">
        <v>0</v>
      </c>
      <c r="E492">
        <v>0</v>
      </c>
      <c r="F492">
        <v>3596.96</v>
      </c>
      <c r="G492">
        <v>3692.04</v>
      </c>
      <c r="H492">
        <v>95.079999999999927</v>
      </c>
    </row>
    <row r="493" spans="1:8">
      <c r="A493" t="s">
        <v>173</v>
      </c>
      <c r="B493" t="s">
        <v>174</v>
      </c>
      <c r="C493">
        <v>3932.25</v>
      </c>
      <c r="D493">
        <v>4016</v>
      </c>
      <c r="E493">
        <v>83.75</v>
      </c>
      <c r="F493">
        <v>3694.68</v>
      </c>
      <c r="G493">
        <v>4071.64</v>
      </c>
      <c r="H493">
        <v>376.96000000000004</v>
      </c>
    </row>
    <row r="494" spans="1:8">
      <c r="A494" t="s">
        <v>173</v>
      </c>
      <c r="B494" t="s">
        <v>174</v>
      </c>
      <c r="C494">
        <v>0</v>
      </c>
      <c r="D494">
        <v>0</v>
      </c>
      <c r="E494">
        <v>0</v>
      </c>
      <c r="F494">
        <v>4231</v>
      </c>
      <c r="G494">
        <v>4340.6000000000004</v>
      </c>
      <c r="H494">
        <v>109.60000000000036</v>
      </c>
    </row>
    <row r="495" spans="1:8">
      <c r="A495" t="s">
        <v>173</v>
      </c>
      <c r="B495" t="s">
        <v>184</v>
      </c>
      <c r="C495">
        <v>3941.84</v>
      </c>
      <c r="D495">
        <v>4156.3999999999996</v>
      </c>
      <c r="E495">
        <v>214.55999999999949</v>
      </c>
      <c r="F495">
        <v>4106.68</v>
      </c>
      <c r="G495">
        <v>4156.2299999999996</v>
      </c>
      <c r="H495">
        <v>49.549999999999272</v>
      </c>
    </row>
    <row r="496" spans="1:8">
      <c r="A496" t="s">
        <v>173</v>
      </c>
      <c r="B496" t="s">
        <v>1484</v>
      </c>
      <c r="C496">
        <v>4156.3999999999996</v>
      </c>
      <c r="D496">
        <v>4552.05</v>
      </c>
      <c r="E496">
        <v>395.65000000000055</v>
      </c>
      <c r="F496">
        <v>4156.2299999999996</v>
      </c>
      <c r="G496">
        <v>4505</v>
      </c>
      <c r="H496">
        <v>348.77000000000044</v>
      </c>
    </row>
    <row r="497" spans="1:8">
      <c r="A497" t="s">
        <v>173</v>
      </c>
      <c r="B497" t="s">
        <v>196</v>
      </c>
      <c r="C497">
        <v>4557.95</v>
      </c>
      <c r="D497">
        <v>4629.45</v>
      </c>
      <c r="E497">
        <v>71.5</v>
      </c>
      <c r="F497">
        <v>4340.6000000000004</v>
      </c>
      <c r="G497">
        <v>4647.2</v>
      </c>
      <c r="H497">
        <v>306.59999999999945</v>
      </c>
    </row>
    <row r="498" spans="1:8">
      <c r="A498" t="s">
        <v>173</v>
      </c>
      <c r="B498" t="s">
        <v>196</v>
      </c>
      <c r="C498">
        <v>0</v>
      </c>
      <c r="D498">
        <v>0</v>
      </c>
      <c r="E498">
        <v>0</v>
      </c>
      <c r="F498">
        <v>0</v>
      </c>
      <c r="G498">
        <v>0</v>
      </c>
      <c r="H498">
        <v>0</v>
      </c>
    </row>
    <row r="499" spans="1:8">
      <c r="A499" t="s">
        <v>173</v>
      </c>
      <c r="B499" t="s">
        <v>1489</v>
      </c>
      <c r="C499">
        <v>0</v>
      </c>
      <c r="D499">
        <v>0</v>
      </c>
      <c r="E499">
        <v>0</v>
      </c>
      <c r="F499">
        <v>4617.6000000000004</v>
      </c>
      <c r="G499">
        <v>4674.57</v>
      </c>
      <c r="H499">
        <v>56.969999999999345</v>
      </c>
    </row>
    <row r="500" spans="1:8">
      <c r="A500" t="s">
        <v>173</v>
      </c>
      <c r="B500" t="s">
        <v>193</v>
      </c>
      <c r="C500">
        <v>4629.45</v>
      </c>
      <c r="D500">
        <v>4800.3</v>
      </c>
      <c r="E500">
        <v>170.85000000000036</v>
      </c>
      <c r="F500">
        <v>4669.37</v>
      </c>
      <c r="G500">
        <v>4856.8500000000004</v>
      </c>
      <c r="H500">
        <v>187.48000000000047</v>
      </c>
    </row>
    <row r="501" spans="1:8">
      <c r="A501" t="s">
        <v>173</v>
      </c>
      <c r="B501" t="s">
        <v>194</v>
      </c>
      <c r="C501">
        <v>4776.2</v>
      </c>
      <c r="D501">
        <v>4853.17</v>
      </c>
      <c r="E501">
        <v>76.970000000000255</v>
      </c>
      <c r="F501">
        <v>0</v>
      </c>
      <c r="G501">
        <v>0</v>
      </c>
      <c r="H501">
        <v>0</v>
      </c>
    </row>
    <row r="502" spans="1:8">
      <c r="A502" t="s">
        <v>173</v>
      </c>
      <c r="B502" t="s">
        <v>1496</v>
      </c>
      <c r="C502">
        <v>4853.17</v>
      </c>
      <c r="D502">
        <v>5064.8900000000003</v>
      </c>
      <c r="E502">
        <v>211.72000000000025</v>
      </c>
      <c r="F502">
        <v>0</v>
      </c>
      <c r="G502">
        <v>0</v>
      </c>
      <c r="H502">
        <v>0</v>
      </c>
    </row>
    <row r="503" spans="1:8">
      <c r="A503" t="s">
        <v>173</v>
      </c>
      <c r="B503" t="s">
        <v>189</v>
      </c>
      <c r="C503">
        <v>5265.98</v>
      </c>
      <c r="D503">
        <v>5467.4</v>
      </c>
      <c r="E503">
        <v>201.42000000000007</v>
      </c>
      <c r="F503">
        <v>5119.05</v>
      </c>
      <c r="G503">
        <v>5511.3</v>
      </c>
      <c r="H503">
        <v>392.25</v>
      </c>
    </row>
    <row r="504" spans="1:8">
      <c r="A504" t="s">
        <v>173</v>
      </c>
      <c r="B504" t="s">
        <v>1501</v>
      </c>
      <c r="C504">
        <v>5150.3500000000004</v>
      </c>
      <c r="D504">
        <v>5220</v>
      </c>
      <c r="E504">
        <v>69.649999999999636</v>
      </c>
      <c r="F504">
        <v>5511.3</v>
      </c>
      <c r="G504">
        <v>6001.75</v>
      </c>
      <c r="H504">
        <v>490.44999999999982</v>
      </c>
    </row>
    <row r="505" spans="1:8">
      <c r="A505" t="s">
        <v>173</v>
      </c>
      <c r="B505" t="s">
        <v>1501</v>
      </c>
      <c r="C505">
        <v>5467.4</v>
      </c>
      <c r="D505">
        <v>5953.9</v>
      </c>
      <c r="E505">
        <v>486.5</v>
      </c>
      <c r="F505">
        <v>0</v>
      </c>
      <c r="G505">
        <v>0</v>
      </c>
      <c r="H505">
        <v>0</v>
      </c>
    </row>
    <row r="506" spans="1:8">
      <c r="A506" t="s">
        <v>173</v>
      </c>
      <c r="B506" t="s">
        <v>418</v>
      </c>
      <c r="C506">
        <v>0</v>
      </c>
      <c r="D506">
        <v>0</v>
      </c>
      <c r="E506">
        <v>0</v>
      </c>
      <c r="F506">
        <v>5972</v>
      </c>
      <c r="G506">
        <v>6278</v>
      </c>
      <c r="H506">
        <v>306</v>
      </c>
    </row>
    <row r="507" spans="1:8">
      <c r="A507" t="s">
        <v>173</v>
      </c>
      <c r="B507" t="s">
        <v>1506</v>
      </c>
      <c r="C507">
        <v>5925</v>
      </c>
      <c r="D507">
        <v>6280</v>
      </c>
      <c r="E507">
        <v>355</v>
      </c>
      <c r="F507">
        <v>0</v>
      </c>
      <c r="G507">
        <v>0</v>
      </c>
      <c r="H507">
        <v>0</v>
      </c>
    </row>
    <row r="508" spans="1:8">
      <c r="A508" t="s">
        <v>173</v>
      </c>
      <c r="B508" t="s">
        <v>417</v>
      </c>
      <c r="C508">
        <v>6280</v>
      </c>
      <c r="D508">
        <v>6376.45</v>
      </c>
      <c r="E508">
        <v>96.449999999999818</v>
      </c>
      <c r="F508">
        <v>6981</v>
      </c>
      <c r="G508">
        <v>6415.96</v>
      </c>
      <c r="H508">
        <v>-565.04</v>
      </c>
    </row>
    <row r="509" spans="1:8">
      <c r="A509" t="s">
        <v>173</v>
      </c>
      <c r="B509" t="s">
        <v>187</v>
      </c>
      <c r="C509">
        <v>6450</v>
      </c>
      <c r="D509">
        <v>6624.72</v>
      </c>
      <c r="E509">
        <v>174.72000000000025</v>
      </c>
      <c r="F509">
        <v>6409.7</v>
      </c>
      <c r="G509">
        <v>6615.9</v>
      </c>
      <c r="H509">
        <v>206.19999999999982</v>
      </c>
    </row>
    <row r="510" spans="1:8">
      <c r="A510" t="s">
        <v>173</v>
      </c>
      <c r="B510" t="s">
        <v>1512</v>
      </c>
      <c r="C510">
        <v>0</v>
      </c>
      <c r="D510">
        <v>0</v>
      </c>
      <c r="E510">
        <v>0</v>
      </c>
      <c r="F510">
        <v>6578.65</v>
      </c>
      <c r="G510">
        <v>6604.85</v>
      </c>
      <c r="H510">
        <v>26.200000000000728</v>
      </c>
    </row>
    <row r="511" spans="1:8">
      <c r="A511" t="s">
        <v>173</v>
      </c>
      <c r="B511" t="s">
        <v>192</v>
      </c>
      <c r="C511">
        <v>6604.85</v>
      </c>
      <c r="D511">
        <v>6892.65</v>
      </c>
      <c r="E511">
        <v>287.79999999999927</v>
      </c>
      <c r="F511">
        <v>0</v>
      </c>
      <c r="G511">
        <v>0</v>
      </c>
      <c r="H511">
        <v>0</v>
      </c>
    </row>
    <row r="512" spans="1:8">
      <c r="A512" t="s">
        <v>173</v>
      </c>
      <c r="B512" t="s">
        <v>201</v>
      </c>
      <c r="C512">
        <v>0</v>
      </c>
      <c r="D512">
        <v>0</v>
      </c>
      <c r="E512">
        <v>0</v>
      </c>
      <c r="F512">
        <v>6624.72</v>
      </c>
      <c r="G512">
        <v>6851.5</v>
      </c>
      <c r="H512">
        <v>226.77999999999975</v>
      </c>
    </row>
    <row r="513" spans="1:8">
      <c r="A513" t="s">
        <v>173</v>
      </c>
      <c r="B513" t="s">
        <v>190</v>
      </c>
      <c r="C513">
        <v>0</v>
      </c>
      <c r="D513">
        <v>0</v>
      </c>
      <c r="E513">
        <v>0</v>
      </c>
      <c r="F513">
        <v>6851.5</v>
      </c>
      <c r="G513">
        <v>6993.29</v>
      </c>
      <c r="H513">
        <v>141.78999999999996</v>
      </c>
    </row>
    <row r="514" spans="1:8">
      <c r="A514" t="s">
        <v>173</v>
      </c>
      <c r="B514" t="s">
        <v>1520</v>
      </c>
      <c r="C514">
        <v>6925</v>
      </c>
      <c r="D514">
        <v>6953.92</v>
      </c>
      <c r="E514">
        <v>28.920000000000073</v>
      </c>
      <c r="F514">
        <v>0</v>
      </c>
      <c r="G514">
        <v>0</v>
      </c>
      <c r="H514">
        <v>0</v>
      </c>
    </row>
    <row r="515" spans="1:8">
      <c r="A515" t="s">
        <v>173</v>
      </c>
      <c r="B515" t="s">
        <v>1523</v>
      </c>
      <c r="C515">
        <v>0</v>
      </c>
      <c r="D515">
        <v>0</v>
      </c>
      <c r="E515">
        <v>0</v>
      </c>
      <c r="F515">
        <v>0</v>
      </c>
      <c r="G515">
        <v>110</v>
      </c>
      <c r="H515">
        <v>110</v>
      </c>
    </row>
    <row r="516" spans="1:8">
      <c r="A516" t="s">
        <v>173</v>
      </c>
      <c r="B516" t="s">
        <v>1523</v>
      </c>
      <c r="C516">
        <v>0</v>
      </c>
      <c r="D516">
        <v>0</v>
      </c>
      <c r="E516">
        <v>0</v>
      </c>
      <c r="F516">
        <v>7004.3</v>
      </c>
      <c r="G516">
        <v>7050.15</v>
      </c>
      <c r="H516">
        <v>45.849999999999454</v>
      </c>
    </row>
    <row r="517" spans="1:8">
      <c r="A517" t="s">
        <v>173</v>
      </c>
      <c r="B517" t="s">
        <v>1526</v>
      </c>
      <c r="C517">
        <v>0</v>
      </c>
      <c r="D517">
        <v>243.98</v>
      </c>
      <c r="E517">
        <v>243.98</v>
      </c>
      <c r="F517">
        <v>7129.79</v>
      </c>
      <c r="G517">
        <v>7390.07</v>
      </c>
      <c r="H517">
        <v>260.27999999999975</v>
      </c>
    </row>
    <row r="518" spans="1:8">
      <c r="A518" t="s">
        <v>173</v>
      </c>
      <c r="B518" t="s">
        <v>199</v>
      </c>
      <c r="C518">
        <v>6978.8</v>
      </c>
      <c r="D518">
        <v>7335.33</v>
      </c>
      <c r="E518">
        <v>356.52999999999975</v>
      </c>
      <c r="F518">
        <v>0</v>
      </c>
      <c r="G518">
        <v>0</v>
      </c>
      <c r="H518">
        <v>0</v>
      </c>
    </row>
    <row r="519" spans="1:8">
      <c r="A519" t="s">
        <v>205</v>
      </c>
      <c r="B519" t="s">
        <v>215</v>
      </c>
      <c r="C519">
        <v>40283.29</v>
      </c>
      <c r="D519">
        <v>40753.26</v>
      </c>
      <c r="E519">
        <v>469.97000000000116</v>
      </c>
      <c r="F519">
        <v>35968.6</v>
      </c>
      <c r="G519">
        <v>39885.83</v>
      </c>
      <c r="H519">
        <v>3917.2300000000032</v>
      </c>
    </row>
    <row r="520" spans="1:8">
      <c r="A520" t="s">
        <v>205</v>
      </c>
      <c r="B520" t="s">
        <v>215</v>
      </c>
      <c r="C520">
        <v>0</v>
      </c>
      <c r="D520">
        <v>0</v>
      </c>
      <c r="E520">
        <v>0</v>
      </c>
      <c r="F520">
        <v>40268.89</v>
      </c>
      <c r="G520">
        <v>40762.75</v>
      </c>
      <c r="H520">
        <v>493.86000000000058</v>
      </c>
    </row>
    <row r="521" spans="1:8">
      <c r="A521" t="s">
        <v>205</v>
      </c>
      <c r="B521" t="s">
        <v>1532</v>
      </c>
      <c r="C521">
        <v>0</v>
      </c>
      <c r="D521">
        <v>0</v>
      </c>
      <c r="E521">
        <v>0</v>
      </c>
      <c r="F521">
        <v>40100</v>
      </c>
      <c r="G521">
        <v>40225.050000000003</v>
      </c>
      <c r="H521">
        <v>125.05000000000291</v>
      </c>
    </row>
    <row r="522" spans="1:8">
      <c r="A522" t="s">
        <v>205</v>
      </c>
      <c r="B522" t="s">
        <v>1535</v>
      </c>
      <c r="C522">
        <v>40893.89</v>
      </c>
      <c r="D522">
        <v>40931.620000000003</v>
      </c>
      <c r="E522">
        <v>37.730000000003201</v>
      </c>
      <c r="F522">
        <v>40900</v>
      </c>
      <c r="G522">
        <v>40944.67</v>
      </c>
      <c r="H522">
        <v>44.669999999998254</v>
      </c>
    </row>
    <row r="523" spans="1:8">
      <c r="A523" t="s">
        <v>205</v>
      </c>
      <c r="B523" t="s">
        <v>1535</v>
      </c>
      <c r="C523">
        <v>40970.86</v>
      </c>
      <c r="D523">
        <v>41063.97</v>
      </c>
      <c r="E523">
        <v>93.110000000000582</v>
      </c>
      <c r="F523">
        <v>40986.480000000003</v>
      </c>
      <c r="G523">
        <v>41054.36</v>
      </c>
      <c r="H523">
        <v>67.879999999997381</v>
      </c>
    </row>
    <row r="524" spans="1:8">
      <c r="A524" t="s">
        <v>205</v>
      </c>
      <c r="B524" t="s">
        <v>1538</v>
      </c>
      <c r="C524">
        <v>0</v>
      </c>
      <c r="D524">
        <v>0</v>
      </c>
      <c r="E524">
        <v>0</v>
      </c>
      <c r="F524">
        <v>41163.199999999997</v>
      </c>
      <c r="G524">
        <v>41291.75</v>
      </c>
      <c r="H524">
        <v>128.55000000000291</v>
      </c>
    </row>
    <row r="525" spans="1:8">
      <c r="A525" t="s">
        <v>205</v>
      </c>
      <c r="B525" t="s">
        <v>210</v>
      </c>
      <c r="C525">
        <v>41063.97</v>
      </c>
      <c r="D525">
        <v>41203.699999999997</v>
      </c>
      <c r="E525">
        <v>139.72999999999593</v>
      </c>
      <c r="F525">
        <v>41054.36</v>
      </c>
      <c r="G525">
        <v>41196.800000000003</v>
      </c>
      <c r="H525">
        <v>142.44000000000233</v>
      </c>
    </row>
    <row r="526" spans="1:8">
      <c r="A526" t="s">
        <v>205</v>
      </c>
      <c r="B526" t="s">
        <v>1541</v>
      </c>
      <c r="C526">
        <v>41291.75</v>
      </c>
      <c r="D526">
        <v>41402.25</v>
      </c>
      <c r="E526">
        <v>110.5</v>
      </c>
      <c r="F526">
        <v>0</v>
      </c>
      <c r="G526">
        <v>0</v>
      </c>
      <c r="H526">
        <v>0</v>
      </c>
    </row>
    <row r="527" spans="1:8">
      <c r="A527" t="s">
        <v>205</v>
      </c>
      <c r="B527" t="s">
        <v>1543</v>
      </c>
      <c r="C527">
        <v>41203.730000000003</v>
      </c>
      <c r="D527">
        <v>42157.19</v>
      </c>
      <c r="E527">
        <v>953.45999999999913</v>
      </c>
      <c r="F527">
        <v>41196.800000000003</v>
      </c>
      <c r="G527">
        <v>42149.25</v>
      </c>
      <c r="H527">
        <v>952.44999999999709</v>
      </c>
    </row>
    <row r="528" spans="1:8">
      <c r="A528" t="s">
        <v>205</v>
      </c>
      <c r="B528" t="s">
        <v>1546</v>
      </c>
      <c r="C528">
        <v>42157.19</v>
      </c>
      <c r="D528">
        <v>42268.95</v>
      </c>
      <c r="E528">
        <v>111.75999999999476</v>
      </c>
      <c r="F528">
        <v>42149.25</v>
      </c>
      <c r="G528">
        <v>42247.6</v>
      </c>
      <c r="H528">
        <v>98.349999999998545</v>
      </c>
    </row>
    <row r="529" spans="1:8">
      <c r="A529" t="s">
        <v>205</v>
      </c>
      <c r="B529" t="s">
        <v>224</v>
      </c>
      <c r="C529">
        <v>42268.95</v>
      </c>
      <c r="D529">
        <v>42653.82</v>
      </c>
      <c r="E529">
        <v>384.87000000000262</v>
      </c>
      <c r="F529">
        <v>42247.6</v>
      </c>
      <c r="G529">
        <v>42596.9</v>
      </c>
      <c r="H529">
        <v>349.30000000000291</v>
      </c>
    </row>
    <row r="530" spans="1:8">
      <c r="A530" t="s">
        <v>205</v>
      </c>
      <c r="B530" t="s">
        <v>225</v>
      </c>
      <c r="C530">
        <v>42653.82</v>
      </c>
      <c r="D530">
        <v>43202.27</v>
      </c>
      <c r="E530">
        <v>548.44999999999709</v>
      </c>
      <c r="F530">
        <v>42979.1</v>
      </c>
      <c r="G530">
        <v>43015.5</v>
      </c>
      <c r="H530">
        <v>36.400000000001455</v>
      </c>
    </row>
    <row r="531" spans="1:8">
      <c r="A531" t="s">
        <v>205</v>
      </c>
      <c r="B531" t="s">
        <v>213</v>
      </c>
      <c r="C531">
        <v>0</v>
      </c>
      <c r="D531">
        <v>0</v>
      </c>
      <c r="E531">
        <v>0</v>
      </c>
      <c r="F531">
        <v>42596.9</v>
      </c>
      <c r="G531">
        <v>42657.61</v>
      </c>
      <c r="H531">
        <v>60.709999999999127</v>
      </c>
    </row>
    <row r="532" spans="1:8">
      <c r="A532" t="s">
        <v>205</v>
      </c>
      <c r="B532" t="s">
        <v>1554</v>
      </c>
      <c r="C532">
        <v>0</v>
      </c>
      <c r="D532">
        <v>0</v>
      </c>
      <c r="E532">
        <v>0</v>
      </c>
      <c r="F532">
        <v>42657.61</v>
      </c>
      <c r="G532">
        <v>42672.51</v>
      </c>
      <c r="H532">
        <v>14.900000000001455</v>
      </c>
    </row>
    <row r="533" spans="1:8">
      <c r="A533" t="s">
        <v>205</v>
      </c>
      <c r="B533" t="s">
        <v>1557</v>
      </c>
      <c r="C533">
        <v>0</v>
      </c>
      <c r="D533">
        <v>0</v>
      </c>
      <c r="E533">
        <v>0</v>
      </c>
      <c r="F533">
        <v>42672.51</v>
      </c>
      <c r="G533">
        <v>42684.67</v>
      </c>
      <c r="H533">
        <v>12.159999999996217</v>
      </c>
    </row>
    <row r="534" spans="1:8">
      <c r="A534" t="s">
        <v>205</v>
      </c>
      <c r="B534" t="s">
        <v>1560</v>
      </c>
      <c r="C534">
        <v>0</v>
      </c>
      <c r="D534">
        <v>0</v>
      </c>
      <c r="E534">
        <v>0</v>
      </c>
      <c r="F534">
        <v>42684.67</v>
      </c>
      <c r="G534">
        <v>42700</v>
      </c>
      <c r="H534">
        <v>15.330000000001746</v>
      </c>
    </row>
    <row r="535" spans="1:8">
      <c r="A535" t="s">
        <v>205</v>
      </c>
      <c r="B535" t="s">
        <v>1563</v>
      </c>
      <c r="C535">
        <v>0</v>
      </c>
      <c r="D535">
        <v>0</v>
      </c>
      <c r="E535">
        <v>0</v>
      </c>
      <c r="F535">
        <v>42700</v>
      </c>
      <c r="G535">
        <v>42714.15</v>
      </c>
      <c r="H535">
        <v>14.150000000001455</v>
      </c>
    </row>
    <row r="536" spans="1:8">
      <c r="A536" t="s">
        <v>205</v>
      </c>
      <c r="B536" t="s">
        <v>206</v>
      </c>
      <c r="C536">
        <v>0</v>
      </c>
      <c r="D536">
        <v>0</v>
      </c>
      <c r="E536">
        <v>0</v>
      </c>
      <c r="F536">
        <v>42714.15</v>
      </c>
      <c r="G536">
        <v>42735.69</v>
      </c>
      <c r="H536">
        <v>21.540000000000873</v>
      </c>
    </row>
    <row r="537" spans="1:8">
      <c r="A537" t="s">
        <v>205</v>
      </c>
      <c r="B537" t="s">
        <v>1567</v>
      </c>
      <c r="C537">
        <v>0</v>
      </c>
      <c r="D537">
        <v>0</v>
      </c>
      <c r="E537">
        <v>0</v>
      </c>
      <c r="F537">
        <v>42735.69</v>
      </c>
      <c r="G537">
        <v>42754.21</v>
      </c>
      <c r="H537">
        <v>18.519999999996799</v>
      </c>
    </row>
    <row r="538" spans="1:8">
      <c r="A538" t="s">
        <v>205</v>
      </c>
      <c r="B538" t="s">
        <v>1569</v>
      </c>
      <c r="C538">
        <v>0</v>
      </c>
      <c r="D538">
        <v>0</v>
      </c>
      <c r="E538">
        <v>0</v>
      </c>
      <c r="F538">
        <v>42754.21</v>
      </c>
      <c r="G538">
        <v>42769</v>
      </c>
      <c r="H538">
        <v>14.790000000000873</v>
      </c>
    </row>
    <row r="539" spans="1:8">
      <c r="A539" t="s">
        <v>205</v>
      </c>
      <c r="B539" t="s">
        <v>222</v>
      </c>
      <c r="C539">
        <v>0</v>
      </c>
      <c r="D539">
        <v>0</v>
      </c>
      <c r="E539">
        <v>0</v>
      </c>
      <c r="F539">
        <v>42787.040000000001</v>
      </c>
      <c r="G539">
        <v>42809.14</v>
      </c>
      <c r="H539">
        <v>22.099999999998545</v>
      </c>
    </row>
    <row r="540" spans="1:8">
      <c r="A540" t="s">
        <v>205</v>
      </c>
      <c r="B540" t="s">
        <v>212</v>
      </c>
      <c r="C540">
        <v>0</v>
      </c>
      <c r="D540">
        <v>0</v>
      </c>
      <c r="E540">
        <v>0</v>
      </c>
      <c r="F540">
        <v>42786.16</v>
      </c>
      <c r="G540">
        <v>42913.33</v>
      </c>
      <c r="H540">
        <v>127.16999999999825</v>
      </c>
    </row>
    <row r="541" spans="1:8">
      <c r="A541" t="s">
        <v>205</v>
      </c>
      <c r="B541" t="s">
        <v>1573</v>
      </c>
      <c r="C541">
        <v>0</v>
      </c>
      <c r="D541">
        <v>0</v>
      </c>
      <c r="E541">
        <v>0</v>
      </c>
      <c r="F541">
        <v>42913.33</v>
      </c>
      <c r="G541">
        <v>43109.39</v>
      </c>
      <c r="H541">
        <v>196.05999999999767</v>
      </c>
    </row>
    <row r="542" spans="1:8">
      <c r="A542" t="s">
        <v>205</v>
      </c>
      <c r="B542" t="s">
        <v>1576</v>
      </c>
      <c r="C542">
        <v>0</v>
      </c>
      <c r="D542">
        <v>0</v>
      </c>
      <c r="E542">
        <v>0</v>
      </c>
      <c r="F542">
        <v>43137.23</v>
      </c>
      <c r="G542">
        <v>43173.15</v>
      </c>
      <c r="H542">
        <v>35.919999999998254</v>
      </c>
    </row>
    <row r="543" spans="1:8">
      <c r="A543" t="s">
        <v>205</v>
      </c>
      <c r="B543" t="s">
        <v>1578</v>
      </c>
      <c r="C543">
        <v>43215.82</v>
      </c>
      <c r="D543">
        <v>43576.9</v>
      </c>
      <c r="E543">
        <v>361.08000000000175</v>
      </c>
      <c r="F543">
        <v>43201.9</v>
      </c>
      <c r="G543">
        <v>43337.1</v>
      </c>
      <c r="H543">
        <v>135.19999999999709</v>
      </c>
    </row>
    <row r="544" spans="1:8">
      <c r="A544" t="s">
        <v>205</v>
      </c>
      <c r="B544" t="s">
        <v>1581</v>
      </c>
      <c r="C544">
        <v>43266.3</v>
      </c>
      <c r="D544">
        <v>43270.3</v>
      </c>
      <c r="E544">
        <v>4</v>
      </c>
      <c r="F544">
        <v>0</v>
      </c>
      <c r="G544">
        <v>0</v>
      </c>
      <c r="H544">
        <v>0</v>
      </c>
    </row>
    <row r="545" spans="1:8">
      <c r="A545" t="s">
        <v>205</v>
      </c>
      <c r="B545" t="s">
        <v>1584</v>
      </c>
      <c r="C545">
        <v>43270.3</v>
      </c>
      <c r="D545">
        <v>43280</v>
      </c>
      <c r="E545">
        <v>9.6999999999970896</v>
      </c>
      <c r="F545">
        <v>0</v>
      </c>
      <c r="G545">
        <v>0</v>
      </c>
      <c r="H545">
        <v>0</v>
      </c>
    </row>
    <row r="546" spans="1:8">
      <c r="A546" t="s">
        <v>205</v>
      </c>
      <c r="B546" t="s">
        <v>1587</v>
      </c>
      <c r="C546">
        <v>43280</v>
      </c>
      <c r="D546">
        <v>43290.400000000001</v>
      </c>
      <c r="E546">
        <v>10.400000000001455</v>
      </c>
      <c r="F546">
        <v>0</v>
      </c>
      <c r="G546">
        <v>0</v>
      </c>
      <c r="H546">
        <v>0</v>
      </c>
    </row>
    <row r="547" spans="1:8">
      <c r="A547" t="s">
        <v>205</v>
      </c>
      <c r="B547" t="s">
        <v>424</v>
      </c>
      <c r="C547">
        <v>0</v>
      </c>
      <c r="D547">
        <v>0</v>
      </c>
      <c r="E547">
        <v>0</v>
      </c>
      <c r="F547">
        <v>43249.5</v>
      </c>
      <c r="G547">
        <v>43266.3</v>
      </c>
      <c r="H547">
        <v>16.80000000000291</v>
      </c>
    </row>
    <row r="548" spans="1:8">
      <c r="A548" t="s">
        <v>205</v>
      </c>
      <c r="B548" t="s">
        <v>1590</v>
      </c>
      <c r="C548">
        <v>0</v>
      </c>
      <c r="D548">
        <v>0</v>
      </c>
      <c r="E548">
        <v>0</v>
      </c>
      <c r="F548">
        <v>43201.9</v>
      </c>
      <c r="G548">
        <v>43326.67</v>
      </c>
      <c r="H548">
        <v>124.7699999999968</v>
      </c>
    </row>
    <row r="549" spans="1:8">
      <c r="A549" t="s">
        <v>205</v>
      </c>
      <c r="B549" t="s">
        <v>1590</v>
      </c>
      <c r="C549">
        <v>0</v>
      </c>
      <c r="D549">
        <v>0</v>
      </c>
      <c r="E549">
        <v>0</v>
      </c>
      <c r="F549">
        <v>43387.1</v>
      </c>
      <c r="G549">
        <v>43560</v>
      </c>
      <c r="H549">
        <v>172.90000000000146</v>
      </c>
    </row>
    <row r="550" spans="1:8">
      <c r="A550" t="s">
        <v>205</v>
      </c>
      <c r="B550" t="s">
        <v>1594</v>
      </c>
      <c r="C550">
        <v>0</v>
      </c>
      <c r="D550">
        <v>0</v>
      </c>
      <c r="E550">
        <v>0</v>
      </c>
      <c r="F550">
        <v>43261.3</v>
      </c>
      <c r="G550">
        <v>43275.5</v>
      </c>
      <c r="H550">
        <v>14.19999999999709</v>
      </c>
    </row>
    <row r="551" spans="1:8">
      <c r="A551" t="s">
        <v>205</v>
      </c>
      <c r="B551" t="s">
        <v>1597</v>
      </c>
      <c r="C551">
        <v>0</v>
      </c>
      <c r="D551">
        <v>0</v>
      </c>
      <c r="E551">
        <v>0</v>
      </c>
      <c r="F551">
        <v>43292.35</v>
      </c>
      <c r="G551">
        <v>43302.25</v>
      </c>
      <c r="H551">
        <v>9.9000000000014552</v>
      </c>
    </row>
    <row r="552" spans="1:8">
      <c r="A552" t="s">
        <v>205</v>
      </c>
      <c r="B552" t="s">
        <v>1600</v>
      </c>
      <c r="C552">
        <v>0</v>
      </c>
      <c r="D552">
        <v>0</v>
      </c>
      <c r="E552">
        <v>0</v>
      </c>
      <c r="F552">
        <v>43326.67</v>
      </c>
      <c r="G552">
        <v>43387.1</v>
      </c>
      <c r="H552">
        <v>60.430000000000291</v>
      </c>
    </row>
    <row r="553" spans="1:8">
      <c r="A553" t="s">
        <v>205</v>
      </c>
      <c r="B553" t="s">
        <v>1603</v>
      </c>
      <c r="C553">
        <v>43576.9</v>
      </c>
      <c r="D553">
        <v>43697.46</v>
      </c>
      <c r="E553">
        <v>120.55999999999767</v>
      </c>
      <c r="F553">
        <v>0</v>
      </c>
      <c r="G553">
        <v>0</v>
      </c>
      <c r="H553">
        <v>0</v>
      </c>
    </row>
    <row r="554" spans="1:8">
      <c r="A554" t="s">
        <v>205</v>
      </c>
      <c r="B554" t="s">
        <v>1606</v>
      </c>
      <c r="C554">
        <v>43697.45</v>
      </c>
      <c r="D554">
        <v>44361.1</v>
      </c>
      <c r="E554">
        <v>663.65000000000146</v>
      </c>
      <c r="F554">
        <v>0</v>
      </c>
      <c r="G554">
        <v>0</v>
      </c>
      <c r="H554">
        <v>0</v>
      </c>
    </row>
    <row r="555" spans="1:8">
      <c r="A555" t="s">
        <v>205</v>
      </c>
      <c r="B555" t="s">
        <v>1608</v>
      </c>
      <c r="C555">
        <v>0</v>
      </c>
      <c r="D555">
        <v>0</v>
      </c>
      <c r="E555">
        <v>0</v>
      </c>
      <c r="F555">
        <v>43560</v>
      </c>
      <c r="G555">
        <v>44126.879999999997</v>
      </c>
      <c r="H555">
        <v>566.87999999999738</v>
      </c>
    </row>
    <row r="556" spans="1:8">
      <c r="A556" t="s">
        <v>205</v>
      </c>
      <c r="B556" t="s">
        <v>1611</v>
      </c>
      <c r="C556">
        <v>0</v>
      </c>
      <c r="D556">
        <v>0</v>
      </c>
      <c r="E556">
        <v>0</v>
      </c>
      <c r="F556">
        <v>44126.879999999997</v>
      </c>
      <c r="G556">
        <v>44168.480000000003</v>
      </c>
      <c r="H556">
        <v>41.600000000005821</v>
      </c>
    </row>
    <row r="557" spans="1:8">
      <c r="A557" t="s">
        <v>205</v>
      </c>
      <c r="B557" t="s">
        <v>1614</v>
      </c>
      <c r="C557">
        <v>0</v>
      </c>
      <c r="D557">
        <v>0</v>
      </c>
      <c r="E557">
        <v>0</v>
      </c>
      <c r="F557">
        <v>44168.480000000003</v>
      </c>
      <c r="G557">
        <v>44182.67</v>
      </c>
      <c r="H557">
        <v>14.189999999995052</v>
      </c>
    </row>
    <row r="558" spans="1:8">
      <c r="A558" t="s">
        <v>205</v>
      </c>
      <c r="B558" t="s">
        <v>1617</v>
      </c>
      <c r="C558">
        <v>0</v>
      </c>
      <c r="D558">
        <v>0</v>
      </c>
      <c r="E558">
        <v>0</v>
      </c>
      <c r="F558">
        <v>44182.67</v>
      </c>
      <c r="G558">
        <v>44209.120000000003</v>
      </c>
      <c r="H558">
        <v>26.450000000004366</v>
      </c>
    </row>
    <row r="559" spans="1:8">
      <c r="A559" t="s">
        <v>205</v>
      </c>
      <c r="B559" t="s">
        <v>1620</v>
      </c>
      <c r="C559">
        <v>0</v>
      </c>
      <c r="D559">
        <v>0</v>
      </c>
      <c r="E559">
        <v>0</v>
      </c>
      <c r="F559">
        <v>44209.120000000003</v>
      </c>
      <c r="G559">
        <v>44261.27</v>
      </c>
      <c r="H559">
        <v>52.149999999994179</v>
      </c>
    </row>
    <row r="560" spans="1:8">
      <c r="A560" t="s">
        <v>205</v>
      </c>
      <c r="B560" t="s">
        <v>1623</v>
      </c>
      <c r="C560">
        <v>0</v>
      </c>
      <c r="D560">
        <v>0</v>
      </c>
      <c r="E560">
        <v>0</v>
      </c>
      <c r="F560">
        <v>44261.27</v>
      </c>
      <c r="G560">
        <v>44367.92</v>
      </c>
      <c r="H560">
        <v>106.65000000000146</v>
      </c>
    </row>
    <row r="561" spans="1:8">
      <c r="A561" t="s">
        <v>205</v>
      </c>
      <c r="B561" t="s">
        <v>208</v>
      </c>
      <c r="C561">
        <v>0</v>
      </c>
      <c r="D561">
        <v>0</v>
      </c>
      <c r="E561">
        <v>0</v>
      </c>
      <c r="F561">
        <v>44367.92</v>
      </c>
      <c r="G561">
        <v>44486.5</v>
      </c>
      <c r="H561">
        <v>118.58000000000175</v>
      </c>
    </row>
    <row r="562" spans="1:8">
      <c r="A562" t="s">
        <v>205</v>
      </c>
      <c r="B562" t="s">
        <v>1628</v>
      </c>
      <c r="C562">
        <v>0</v>
      </c>
      <c r="D562">
        <v>0</v>
      </c>
      <c r="E562">
        <v>0</v>
      </c>
      <c r="F562">
        <v>44486.5</v>
      </c>
      <c r="G562">
        <v>44519.53</v>
      </c>
      <c r="H562">
        <v>33.029999999998836</v>
      </c>
    </row>
    <row r="563" spans="1:8">
      <c r="A563" t="s">
        <v>205</v>
      </c>
      <c r="B563" t="s">
        <v>1631</v>
      </c>
      <c r="C563">
        <v>0</v>
      </c>
      <c r="D563">
        <v>0</v>
      </c>
      <c r="E563">
        <v>0</v>
      </c>
      <c r="F563">
        <v>44519.53</v>
      </c>
      <c r="G563">
        <v>44582.95</v>
      </c>
      <c r="H563">
        <v>63.419999999998254</v>
      </c>
    </row>
    <row r="564" spans="1:8">
      <c r="A564" t="s">
        <v>205</v>
      </c>
      <c r="B564" t="s">
        <v>1634</v>
      </c>
      <c r="C564">
        <v>0</v>
      </c>
      <c r="D564">
        <v>0</v>
      </c>
      <c r="E564">
        <v>0</v>
      </c>
      <c r="F564">
        <v>44582.95</v>
      </c>
      <c r="G564">
        <v>44598.11</v>
      </c>
      <c r="H564">
        <v>15.160000000003492</v>
      </c>
    </row>
    <row r="565" spans="1:8">
      <c r="A565" t="s">
        <v>205</v>
      </c>
      <c r="B565" t="s">
        <v>1637</v>
      </c>
      <c r="C565">
        <v>0</v>
      </c>
      <c r="D565">
        <v>0</v>
      </c>
      <c r="E565">
        <v>0</v>
      </c>
      <c r="F565">
        <v>44598.11</v>
      </c>
      <c r="G565">
        <v>44679.81</v>
      </c>
      <c r="H565">
        <v>81.69999999999709</v>
      </c>
    </row>
    <row r="566" spans="1:8">
      <c r="A566" t="s">
        <v>205</v>
      </c>
      <c r="B566" t="s">
        <v>228</v>
      </c>
      <c r="C566">
        <v>44376.3</v>
      </c>
      <c r="D566">
        <v>44668.22</v>
      </c>
      <c r="E566">
        <v>291.91999999999825</v>
      </c>
      <c r="F566">
        <v>0</v>
      </c>
      <c r="G566">
        <v>0</v>
      </c>
      <c r="H566">
        <v>0</v>
      </c>
    </row>
    <row r="567" spans="1:8">
      <c r="A567" t="s">
        <v>205</v>
      </c>
      <c r="B567" t="s">
        <v>1641</v>
      </c>
      <c r="C567">
        <v>44668.22</v>
      </c>
      <c r="D567">
        <v>44704.08</v>
      </c>
      <c r="E567">
        <v>35.860000000000582</v>
      </c>
      <c r="F567">
        <v>0</v>
      </c>
      <c r="G567">
        <v>0</v>
      </c>
      <c r="H567">
        <v>0</v>
      </c>
    </row>
    <row r="568" spans="1:8">
      <c r="A568" t="s">
        <v>205</v>
      </c>
      <c r="B568" t="s">
        <v>217</v>
      </c>
      <c r="C568">
        <v>44734.27</v>
      </c>
      <c r="D568">
        <v>45607.47</v>
      </c>
      <c r="E568">
        <v>873.20000000000437</v>
      </c>
      <c r="F568">
        <v>44690.94</v>
      </c>
      <c r="G568">
        <v>45848.5</v>
      </c>
      <c r="H568">
        <v>1157.5599999999977</v>
      </c>
    </row>
    <row r="569" spans="1:8">
      <c r="A569" t="s">
        <v>205</v>
      </c>
      <c r="B569" t="s">
        <v>219</v>
      </c>
      <c r="C569">
        <v>45607.47</v>
      </c>
      <c r="D569">
        <v>46107.76</v>
      </c>
      <c r="E569">
        <v>500.29000000000087</v>
      </c>
      <c r="F569">
        <v>45594.81</v>
      </c>
      <c r="G569">
        <v>45763.199999999997</v>
      </c>
      <c r="H569">
        <v>168.38999999999942</v>
      </c>
    </row>
    <row r="570" spans="1:8">
      <c r="A570" t="s">
        <v>205</v>
      </c>
      <c r="B570" t="s">
        <v>221</v>
      </c>
      <c r="C570">
        <v>46107.76</v>
      </c>
      <c r="D570">
        <v>47599.54</v>
      </c>
      <c r="E570">
        <v>1491.7799999999988</v>
      </c>
      <c r="F570">
        <v>45848.5</v>
      </c>
      <c r="G570">
        <v>47605.53</v>
      </c>
      <c r="H570">
        <v>1757.0299999999988</v>
      </c>
    </row>
    <row r="571" spans="1:8">
      <c r="A571" t="s">
        <v>205</v>
      </c>
      <c r="B571" t="s">
        <v>1647</v>
      </c>
      <c r="C571">
        <v>47599.54</v>
      </c>
      <c r="D571">
        <v>49929.79</v>
      </c>
      <c r="E571">
        <v>2330.25</v>
      </c>
      <c r="F571">
        <v>47605.53</v>
      </c>
      <c r="G571">
        <v>48440.09</v>
      </c>
      <c r="H571">
        <v>834.55999999999767</v>
      </c>
    </row>
    <row r="572" spans="1:8">
      <c r="A572" t="s">
        <v>205</v>
      </c>
      <c r="B572" t="s">
        <v>1647</v>
      </c>
      <c r="C572">
        <v>0</v>
      </c>
      <c r="D572">
        <v>0</v>
      </c>
      <c r="E572">
        <v>0</v>
      </c>
      <c r="F572">
        <v>49401.19</v>
      </c>
      <c r="G572">
        <v>49920.08</v>
      </c>
      <c r="H572">
        <v>518.88999999999942</v>
      </c>
    </row>
    <row r="573" spans="1:8">
      <c r="A573" t="s">
        <v>205</v>
      </c>
      <c r="B573" t="s">
        <v>1650</v>
      </c>
      <c r="C573">
        <v>0</v>
      </c>
      <c r="D573">
        <v>0</v>
      </c>
      <c r="E573">
        <v>0</v>
      </c>
      <c r="F573">
        <v>48584.21</v>
      </c>
      <c r="G573">
        <v>49401.19</v>
      </c>
      <c r="H573">
        <v>816.9800000000032</v>
      </c>
    </row>
    <row r="574" spans="1:8">
      <c r="A574" t="s">
        <v>205</v>
      </c>
      <c r="B574" t="s">
        <v>1652</v>
      </c>
      <c r="C574">
        <v>49933.16</v>
      </c>
      <c r="D574">
        <v>50017.73</v>
      </c>
      <c r="E574">
        <v>84.569999999999709</v>
      </c>
      <c r="F574">
        <v>49923.82</v>
      </c>
      <c r="G574">
        <v>50012.2</v>
      </c>
      <c r="H574">
        <v>88.379999999997381</v>
      </c>
    </row>
    <row r="575" spans="1:8">
      <c r="A575" t="s">
        <v>205</v>
      </c>
      <c r="B575" t="s">
        <v>1655</v>
      </c>
      <c r="C575">
        <v>50017.73</v>
      </c>
      <c r="D575">
        <v>50668.53</v>
      </c>
      <c r="E575">
        <v>650.79999999999563</v>
      </c>
      <c r="F575">
        <v>50012.2</v>
      </c>
      <c r="G575">
        <v>50672.86</v>
      </c>
      <c r="H575">
        <v>660.66000000000349</v>
      </c>
    </row>
    <row r="576" spans="1:8">
      <c r="A576" t="s">
        <v>205</v>
      </c>
      <c r="B576" t="s">
        <v>1658</v>
      </c>
      <c r="C576">
        <v>50668.53</v>
      </c>
      <c r="D576">
        <v>51261.01</v>
      </c>
      <c r="E576">
        <v>592.4800000000032</v>
      </c>
      <c r="F576">
        <v>50672.86</v>
      </c>
      <c r="G576">
        <v>51269</v>
      </c>
      <c r="H576">
        <v>596.13999999999942</v>
      </c>
    </row>
    <row r="577" spans="1:8">
      <c r="A577" t="s">
        <v>205</v>
      </c>
      <c r="B577" t="s">
        <v>1661</v>
      </c>
      <c r="C577">
        <v>51261.01</v>
      </c>
      <c r="D577">
        <v>51723.1</v>
      </c>
      <c r="E577">
        <v>462.08999999999651</v>
      </c>
      <c r="F577">
        <v>0</v>
      </c>
      <c r="G577">
        <v>0</v>
      </c>
      <c r="H577">
        <v>0</v>
      </c>
    </row>
    <row r="578" spans="1:8">
      <c r="A578" t="s">
        <v>205</v>
      </c>
      <c r="B578" t="s">
        <v>1664</v>
      </c>
      <c r="C578">
        <v>0</v>
      </c>
      <c r="D578">
        <v>0</v>
      </c>
      <c r="E578">
        <v>0</v>
      </c>
      <c r="F578">
        <v>51269</v>
      </c>
      <c r="G578">
        <v>52364.800000000003</v>
      </c>
      <c r="H578">
        <v>1095.8000000000029</v>
      </c>
    </row>
    <row r="579" spans="1:8">
      <c r="A579" t="s">
        <v>205</v>
      </c>
      <c r="B579" t="s">
        <v>1667</v>
      </c>
      <c r="C579">
        <v>51760.5</v>
      </c>
      <c r="D579">
        <v>51808.5</v>
      </c>
      <c r="E579">
        <v>48</v>
      </c>
      <c r="F579">
        <v>0</v>
      </c>
      <c r="G579">
        <v>0</v>
      </c>
      <c r="H579">
        <v>0</v>
      </c>
    </row>
    <row r="580" spans="1:8">
      <c r="A580" t="s">
        <v>205</v>
      </c>
      <c r="B580" t="s">
        <v>1669</v>
      </c>
      <c r="C580">
        <v>51723.1</v>
      </c>
      <c r="D580">
        <v>51759.7</v>
      </c>
      <c r="E580">
        <v>36.599999999998545</v>
      </c>
      <c r="F580">
        <v>51727.1</v>
      </c>
      <c r="G580">
        <v>51768.9</v>
      </c>
      <c r="H580">
        <v>41.80000000000291</v>
      </c>
    </row>
    <row r="581" spans="1:8">
      <c r="A581" t="s">
        <v>205</v>
      </c>
      <c r="B581" t="s">
        <v>1669</v>
      </c>
      <c r="C581">
        <v>52214.5</v>
      </c>
      <c r="D581">
        <v>52339.6</v>
      </c>
      <c r="E581">
        <v>125.09999999999854</v>
      </c>
      <c r="F581">
        <v>52210.15</v>
      </c>
      <c r="G581">
        <v>52351.58</v>
      </c>
      <c r="H581">
        <v>141.43000000000029</v>
      </c>
    </row>
    <row r="582" spans="1:8">
      <c r="A582" t="s">
        <v>205</v>
      </c>
      <c r="B582" t="s">
        <v>1672</v>
      </c>
      <c r="C582">
        <v>52364.73</v>
      </c>
      <c r="D582">
        <v>54448.2</v>
      </c>
      <c r="E582">
        <v>2083.4699999999939</v>
      </c>
      <c r="F582">
        <v>52383.83</v>
      </c>
      <c r="G582">
        <v>52963.360000000001</v>
      </c>
      <c r="H582">
        <v>579.52999999999884</v>
      </c>
    </row>
    <row r="583" spans="1:8">
      <c r="A583" t="s">
        <v>205</v>
      </c>
      <c r="B583" t="s">
        <v>1675</v>
      </c>
      <c r="C583">
        <v>0</v>
      </c>
      <c r="D583">
        <v>0</v>
      </c>
      <c r="E583">
        <v>0</v>
      </c>
      <c r="F583">
        <v>52963.360000000001</v>
      </c>
      <c r="G583">
        <v>54118.8</v>
      </c>
      <c r="H583">
        <v>1155.4400000000023</v>
      </c>
    </row>
    <row r="584" spans="1:8">
      <c r="A584" t="s">
        <v>205</v>
      </c>
      <c r="B584" t="s">
        <v>1678</v>
      </c>
      <c r="C584">
        <v>0</v>
      </c>
      <c r="D584">
        <v>0</v>
      </c>
      <c r="E584">
        <v>0</v>
      </c>
      <c r="F584">
        <v>54118.8</v>
      </c>
      <c r="G584">
        <v>54224.2</v>
      </c>
      <c r="H584">
        <v>105.39999999999418</v>
      </c>
    </row>
    <row r="585" spans="1:8">
      <c r="A585" t="s">
        <v>205</v>
      </c>
      <c r="B585" t="s">
        <v>1681</v>
      </c>
      <c r="C585">
        <v>0</v>
      </c>
      <c r="D585">
        <v>0</v>
      </c>
      <c r="E585">
        <v>0</v>
      </c>
      <c r="F585">
        <v>54224.2</v>
      </c>
      <c r="G585">
        <v>54290</v>
      </c>
      <c r="H585">
        <v>65.80000000000291</v>
      </c>
    </row>
    <row r="586" spans="1:8">
      <c r="A586" t="s">
        <v>205</v>
      </c>
      <c r="B586" t="s">
        <v>1684</v>
      </c>
      <c r="C586">
        <v>0</v>
      </c>
      <c r="D586">
        <v>0</v>
      </c>
      <c r="E586">
        <v>0</v>
      </c>
      <c r="F586">
        <v>54277.9</v>
      </c>
      <c r="G586">
        <v>54299.8</v>
      </c>
      <c r="H586">
        <v>21.900000000001455</v>
      </c>
    </row>
    <row r="587" spans="1:8">
      <c r="A587" t="s">
        <v>205</v>
      </c>
      <c r="B587" t="s">
        <v>1687</v>
      </c>
      <c r="C587">
        <v>0</v>
      </c>
      <c r="D587">
        <v>0</v>
      </c>
      <c r="E587">
        <v>0</v>
      </c>
      <c r="F587">
        <v>54299.8</v>
      </c>
      <c r="G587">
        <v>54330.7</v>
      </c>
      <c r="H587">
        <v>30.899999999994179</v>
      </c>
    </row>
    <row r="588" spans="1:8">
      <c r="A588" t="s">
        <v>229</v>
      </c>
      <c r="B588" t="s">
        <v>356</v>
      </c>
      <c r="C588">
        <v>0</v>
      </c>
      <c r="D588">
        <v>0</v>
      </c>
      <c r="E588">
        <v>0</v>
      </c>
      <c r="F588">
        <v>54440</v>
      </c>
      <c r="G588">
        <v>54555.83</v>
      </c>
      <c r="H588">
        <v>115.83000000000175</v>
      </c>
    </row>
    <row r="589" spans="1:8">
      <c r="A589" t="s">
        <v>229</v>
      </c>
      <c r="B589" t="s">
        <v>266</v>
      </c>
      <c r="C589">
        <v>54531</v>
      </c>
      <c r="D589">
        <v>54867.49</v>
      </c>
      <c r="E589">
        <v>336.48999999999796</v>
      </c>
      <c r="F589">
        <v>54533</v>
      </c>
      <c r="G589">
        <v>54867.88</v>
      </c>
      <c r="H589">
        <v>334.87999999999738</v>
      </c>
    </row>
    <row r="590" spans="1:8">
      <c r="A590" t="s">
        <v>229</v>
      </c>
      <c r="B590" t="s">
        <v>369</v>
      </c>
      <c r="C590">
        <v>54867.15</v>
      </c>
      <c r="D590">
        <v>55043.4</v>
      </c>
      <c r="E590">
        <v>176.25</v>
      </c>
      <c r="F590">
        <v>54878.6</v>
      </c>
      <c r="G590">
        <v>55043.5</v>
      </c>
      <c r="H590">
        <v>164.90000000000146</v>
      </c>
    </row>
    <row r="591" spans="1:8">
      <c r="A591" t="s">
        <v>229</v>
      </c>
      <c r="B591" t="s">
        <v>391</v>
      </c>
      <c r="C591">
        <v>55080.67</v>
      </c>
      <c r="D591">
        <v>55266.42</v>
      </c>
      <c r="E591">
        <v>185.75</v>
      </c>
      <c r="F591">
        <v>55084.52</v>
      </c>
      <c r="G591">
        <v>55303.34</v>
      </c>
      <c r="H591">
        <v>218.81999999999971</v>
      </c>
    </row>
    <row r="592" spans="1:8">
      <c r="A592" t="s">
        <v>229</v>
      </c>
      <c r="B592" t="s">
        <v>340</v>
      </c>
      <c r="C592">
        <v>55321.95</v>
      </c>
      <c r="D592">
        <v>55353.72</v>
      </c>
      <c r="E592">
        <v>31.770000000004075</v>
      </c>
      <c r="F592">
        <v>0</v>
      </c>
      <c r="G592">
        <v>370</v>
      </c>
      <c r="H592">
        <v>370</v>
      </c>
    </row>
    <row r="593" spans="1:8">
      <c r="A593" t="s">
        <v>229</v>
      </c>
      <c r="B593" t="s">
        <v>251</v>
      </c>
      <c r="C593">
        <v>55353.73</v>
      </c>
      <c r="D593">
        <v>55464.73</v>
      </c>
      <c r="E593">
        <v>111</v>
      </c>
      <c r="F593">
        <v>55304.82</v>
      </c>
      <c r="G593">
        <v>55461.919999999998</v>
      </c>
      <c r="H593">
        <v>157.09999999999854</v>
      </c>
    </row>
    <row r="594" spans="1:8">
      <c r="A594" t="s">
        <v>229</v>
      </c>
      <c r="B594" t="s">
        <v>251</v>
      </c>
      <c r="C594">
        <v>61600</v>
      </c>
      <c r="D594">
        <v>61928.98</v>
      </c>
      <c r="E594">
        <v>328.9800000000032</v>
      </c>
      <c r="F594">
        <v>61600</v>
      </c>
      <c r="G594">
        <v>61823.22</v>
      </c>
      <c r="H594">
        <v>223.22000000000116</v>
      </c>
    </row>
    <row r="595" spans="1:8">
      <c r="A595" t="s">
        <v>229</v>
      </c>
      <c r="B595" t="s">
        <v>318</v>
      </c>
      <c r="C595">
        <v>0</v>
      </c>
      <c r="D595">
        <v>0</v>
      </c>
      <c r="E595">
        <v>0</v>
      </c>
      <c r="F595">
        <v>61825.37</v>
      </c>
      <c r="G595">
        <v>61890.53</v>
      </c>
      <c r="H595">
        <v>65.159999999996217</v>
      </c>
    </row>
    <row r="596" spans="1:8">
      <c r="A596" t="s">
        <v>229</v>
      </c>
      <c r="B596" t="s">
        <v>388</v>
      </c>
      <c r="C596">
        <v>61928.5</v>
      </c>
      <c r="D596">
        <v>62157.9</v>
      </c>
      <c r="E596">
        <v>229.40000000000146</v>
      </c>
      <c r="F596">
        <v>61965</v>
      </c>
      <c r="G596">
        <v>62021.55</v>
      </c>
      <c r="H596">
        <v>56.55000000000291</v>
      </c>
    </row>
    <row r="597" spans="1:8">
      <c r="A597" t="s">
        <v>229</v>
      </c>
      <c r="B597" t="s">
        <v>388</v>
      </c>
      <c r="C597">
        <v>62273.8</v>
      </c>
      <c r="D597">
        <v>62695.3</v>
      </c>
      <c r="E597">
        <v>421.5</v>
      </c>
      <c r="F597">
        <v>62425.7</v>
      </c>
      <c r="G597">
        <v>62686.9</v>
      </c>
      <c r="H597">
        <v>261.20000000000437</v>
      </c>
    </row>
    <row r="598" spans="1:8">
      <c r="A598" t="s">
        <v>229</v>
      </c>
      <c r="B598" t="s">
        <v>254</v>
      </c>
      <c r="C598">
        <v>0</v>
      </c>
      <c r="D598">
        <v>0</v>
      </c>
      <c r="E598">
        <v>0</v>
      </c>
      <c r="F598">
        <v>62026.97</v>
      </c>
      <c r="G598">
        <v>62110.239999999998</v>
      </c>
      <c r="H598">
        <v>83.269999999996799</v>
      </c>
    </row>
    <row r="599" spans="1:8">
      <c r="A599" t="s">
        <v>229</v>
      </c>
      <c r="B599" t="s">
        <v>349</v>
      </c>
      <c r="C599">
        <v>62111.33</v>
      </c>
      <c r="D599">
        <v>62378.27</v>
      </c>
      <c r="E599">
        <v>266.93999999999505</v>
      </c>
      <c r="F599">
        <v>62152.85</v>
      </c>
      <c r="G599">
        <v>62281.35</v>
      </c>
      <c r="H599">
        <v>128.5</v>
      </c>
    </row>
    <row r="600" spans="1:8">
      <c r="A600" t="s">
        <v>229</v>
      </c>
      <c r="B600" t="s">
        <v>355</v>
      </c>
      <c r="C600">
        <v>0</v>
      </c>
      <c r="D600">
        <v>0</v>
      </c>
      <c r="E600">
        <v>0</v>
      </c>
      <c r="F600">
        <v>62377.07</v>
      </c>
      <c r="G600">
        <v>62637.98</v>
      </c>
      <c r="H600">
        <v>260.91000000000349</v>
      </c>
    </row>
    <row r="601" spans="1:8">
      <c r="A601" t="s">
        <v>229</v>
      </c>
      <c r="B601" t="s">
        <v>317</v>
      </c>
      <c r="C601">
        <v>62695.3</v>
      </c>
      <c r="D601">
        <v>63297.14</v>
      </c>
      <c r="E601">
        <v>601.83999999999651</v>
      </c>
      <c r="F601">
        <v>62686.9</v>
      </c>
      <c r="G601">
        <v>63302.54</v>
      </c>
      <c r="H601">
        <v>615.63999999999942</v>
      </c>
    </row>
    <row r="602" spans="1:8">
      <c r="A602" t="s">
        <v>229</v>
      </c>
      <c r="B602" t="s">
        <v>317</v>
      </c>
      <c r="C602">
        <v>63355.14</v>
      </c>
      <c r="D602">
        <v>63381.24</v>
      </c>
      <c r="E602">
        <v>26.099999999998545</v>
      </c>
      <c r="F602">
        <v>62868.9</v>
      </c>
      <c r="G602">
        <v>63302.54</v>
      </c>
      <c r="H602">
        <v>433.63999999999942</v>
      </c>
    </row>
    <row r="603" spans="1:8">
      <c r="A603" t="s">
        <v>229</v>
      </c>
      <c r="B603" t="s">
        <v>264</v>
      </c>
      <c r="C603">
        <v>0</v>
      </c>
      <c r="D603">
        <v>0</v>
      </c>
      <c r="E603">
        <v>0</v>
      </c>
      <c r="F603">
        <v>62635.26</v>
      </c>
      <c r="G603">
        <v>62859.56</v>
      </c>
      <c r="H603">
        <v>224.29999999999563</v>
      </c>
    </row>
    <row r="604" spans="1:8">
      <c r="A604" t="s">
        <v>229</v>
      </c>
      <c r="B604" t="s">
        <v>264</v>
      </c>
      <c r="C604">
        <v>0</v>
      </c>
      <c r="D604">
        <v>0</v>
      </c>
      <c r="E604">
        <v>0</v>
      </c>
      <c r="F604">
        <v>62872.639999999999</v>
      </c>
      <c r="G604">
        <v>62901.94</v>
      </c>
      <c r="H604">
        <v>29.30000000000291</v>
      </c>
    </row>
    <row r="605" spans="1:8">
      <c r="A605" t="s">
        <v>229</v>
      </c>
      <c r="B605" t="s">
        <v>264</v>
      </c>
      <c r="C605">
        <v>0</v>
      </c>
      <c r="D605">
        <v>0</v>
      </c>
      <c r="E605">
        <v>0</v>
      </c>
      <c r="F605">
        <v>62956.82</v>
      </c>
      <c r="G605">
        <v>62968.05</v>
      </c>
      <c r="H605">
        <v>11.230000000003201</v>
      </c>
    </row>
    <row r="606" spans="1:8">
      <c r="A606" t="s">
        <v>229</v>
      </c>
      <c r="B606" t="s">
        <v>264</v>
      </c>
      <c r="C606">
        <v>0</v>
      </c>
      <c r="D606">
        <v>0</v>
      </c>
      <c r="E606">
        <v>0</v>
      </c>
      <c r="F606">
        <v>63098.78</v>
      </c>
      <c r="G606">
        <v>63122.1</v>
      </c>
      <c r="H606">
        <v>23.319999999999709</v>
      </c>
    </row>
    <row r="607" spans="1:8">
      <c r="A607" t="s">
        <v>229</v>
      </c>
      <c r="B607" t="s">
        <v>264</v>
      </c>
      <c r="C607">
        <v>0</v>
      </c>
      <c r="D607">
        <v>0</v>
      </c>
      <c r="E607">
        <v>0</v>
      </c>
      <c r="F607">
        <v>63130</v>
      </c>
      <c r="G607">
        <v>63412.26</v>
      </c>
      <c r="H607">
        <v>282.26000000000204</v>
      </c>
    </row>
    <row r="608" spans="1:8">
      <c r="A608" t="s">
        <v>229</v>
      </c>
      <c r="B608" t="s">
        <v>320</v>
      </c>
      <c r="C608">
        <v>0</v>
      </c>
      <c r="D608">
        <v>0</v>
      </c>
      <c r="E608">
        <v>0</v>
      </c>
      <c r="F608">
        <v>62901.74</v>
      </c>
      <c r="G608">
        <v>62907.85</v>
      </c>
      <c r="H608">
        <v>6.1100000000005821</v>
      </c>
    </row>
    <row r="609" spans="1:8">
      <c r="A609" t="s">
        <v>229</v>
      </c>
      <c r="B609" t="s">
        <v>321</v>
      </c>
      <c r="C609">
        <v>0</v>
      </c>
      <c r="D609">
        <v>0</v>
      </c>
      <c r="E609">
        <v>0</v>
      </c>
      <c r="F609">
        <v>62950.05</v>
      </c>
      <c r="G609">
        <v>62957.07</v>
      </c>
      <c r="H609">
        <v>7.0199999999967986</v>
      </c>
    </row>
    <row r="610" spans="1:8">
      <c r="A610" t="s">
        <v>229</v>
      </c>
      <c r="B610" t="s">
        <v>255</v>
      </c>
      <c r="C610">
        <v>0</v>
      </c>
      <c r="D610">
        <v>0</v>
      </c>
      <c r="E610">
        <v>0</v>
      </c>
      <c r="F610">
        <v>62968.05</v>
      </c>
      <c r="G610">
        <v>62974.78</v>
      </c>
      <c r="H610">
        <v>6.7299999999959255</v>
      </c>
    </row>
    <row r="611" spans="1:8">
      <c r="A611" t="s">
        <v>229</v>
      </c>
      <c r="B611" t="s">
        <v>322</v>
      </c>
      <c r="C611">
        <v>0</v>
      </c>
      <c r="D611">
        <v>0</v>
      </c>
      <c r="E611">
        <v>0</v>
      </c>
      <c r="F611">
        <v>62974.78</v>
      </c>
      <c r="G611">
        <v>62982.44</v>
      </c>
      <c r="H611">
        <v>7.6600000000034925</v>
      </c>
    </row>
    <row r="612" spans="1:8">
      <c r="A612" t="s">
        <v>229</v>
      </c>
      <c r="B612" t="s">
        <v>323</v>
      </c>
      <c r="C612">
        <v>0</v>
      </c>
      <c r="D612">
        <v>0</v>
      </c>
      <c r="E612">
        <v>0</v>
      </c>
      <c r="F612">
        <v>62982.44</v>
      </c>
      <c r="G612">
        <v>62992.22</v>
      </c>
      <c r="H612">
        <v>9.7799999999988358</v>
      </c>
    </row>
    <row r="613" spans="1:8">
      <c r="A613" t="s">
        <v>229</v>
      </c>
      <c r="B613" t="s">
        <v>324</v>
      </c>
      <c r="C613">
        <v>0</v>
      </c>
      <c r="D613">
        <v>0</v>
      </c>
      <c r="E613">
        <v>0</v>
      </c>
      <c r="F613">
        <v>62991.77</v>
      </c>
      <c r="G613">
        <v>62996.15</v>
      </c>
      <c r="H613">
        <v>4.3800000000046566</v>
      </c>
    </row>
    <row r="614" spans="1:8">
      <c r="A614" t="s">
        <v>229</v>
      </c>
      <c r="B614" t="s">
        <v>325</v>
      </c>
      <c r="C614">
        <v>0</v>
      </c>
      <c r="D614">
        <v>0</v>
      </c>
      <c r="E614">
        <v>0</v>
      </c>
      <c r="F614">
        <v>62996.15</v>
      </c>
      <c r="G614">
        <v>63000.7</v>
      </c>
      <c r="H614">
        <v>4.5499999999956344</v>
      </c>
    </row>
    <row r="615" spans="1:8">
      <c r="A615" t="s">
        <v>229</v>
      </c>
      <c r="B615" t="s">
        <v>326</v>
      </c>
      <c r="C615">
        <v>0</v>
      </c>
      <c r="D615">
        <v>0</v>
      </c>
      <c r="E615">
        <v>0</v>
      </c>
      <c r="F615">
        <v>63000.7</v>
      </c>
      <c r="G615">
        <v>63005.43</v>
      </c>
      <c r="H615">
        <v>4.7300000000032014</v>
      </c>
    </row>
    <row r="616" spans="1:8">
      <c r="A616" t="s">
        <v>229</v>
      </c>
      <c r="B616" t="s">
        <v>327</v>
      </c>
      <c r="C616">
        <v>0</v>
      </c>
      <c r="D616">
        <v>0</v>
      </c>
      <c r="E616">
        <v>0</v>
      </c>
      <c r="F616">
        <v>63005.43</v>
      </c>
      <c r="G616">
        <v>63009.66</v>
      </c>
      <c r="H616">
        <v>4.2300000000032014</v>
      </c>
    </row>
    <row r="617" spans="1:8">
      <c r="A617" t="s">
        <v>229</v>
      </c>
      <c r="B617" t="s">
        <v>328</v>
      </c>
      <c r="C617">
        <v>0</v>
      </c>
      <c r="D617">
        <v>0</v>
      </c>
      <c r="E617">
        <v>0</v>
      </c>
      <c r="F617">
        <v>63009.66</v>
      </c>
      <c r="G617">
        <v>63015.58</v>
      </c>
      <c r="H617">
        <v>5.9199999999982538</v>
      </c>
    </row>
    <row r="618" spans="1:8">
      <c r="A618" t="s">
        <v>229</v>
      </c>
      <c r="B618" t="s">
        <v>329</v>
      </c>
      <c r="C618">
        <v>0</v>
      </c>
      <c r="D618">
        <v>0</v>
      </c>
      <c r="E618">
        <v>0</v>
      </c>
      <c r="F618">
        <v>63015.58</v>
      </c>
      <c r="G618">
        <v>63021.83</v>
      </c>
      <c r="H618">
        <v>6.25</v>
      </c>
    </row>
    <row r="619" spans="1:8">
      <c r="A619" t="s">
        <v>229</v>
      </c>
      <c r="B619" t="s">
        <v>330</v>
      </c>
      <c r="C619">
        <v>0</v>
      </c>
      <c r="D619">
        <v>0</v>
      </c>
      <c r="E619">
        <v>0</v>
      </c>
      <c r="F619">
        <v>63021.83</v>
      </c>
      <c r="G619">
        <v>63035.199999999997</v>
      </c>
      <c r="H619">
        <v>13.369999999995343</v>
      </c>
    </row>
    <row r="620" spans="1:8">
      <c r="A620" t="s">
        <v>229</v>
      </c>
      <c r="B620" t="s">
        <v>331</v>
      </c>
      <c r="C620">
        <v>0</v>
      </c>
      <c r="D620">
        <v>0</v>
      </c>
      <c r="E620">
        <v>0</v>
      </c>
      <c r="F620">
        <v>63035.199999999997</v>
      </c>
      <c r="G620">
        <v>63049.69</v>
      </c>
      <c r="H620">
        <v>14.490000000005239</v>
      </c>
    </row>
    <row r="621" spans="1:8">
      <c r="A621" t="s">
        <v>229</v>
      </c>
      <c r="B621" t="s">
        <v>332</v>
      </c>
      <c r="C621">
        <v>0</v>
      </c>
      <c r="D621">
        <v>0</v>
      </c>
      <c r="E621">
        <v>0</v>
      </c>
      <c r="F621">
        <v>63049.69</v>
      </c>
      <c r="G621">
        <v>63054</v>
      </c>
      <c r="H621">
        <v>4.3099999999976717</v>
      </c>
    </row>
    <row r="622" spans="1:8">
      <c r="A622" t="s">
        <v>229</v>
      </c>
      <c r="B622" t="s">
        <v>333</v>
      </c>
      <c r="C622">
        <v>0</v>
      </c>
      <c r="D622">
        <v>0</v>
      </c>
      <c r="E622">
        <v>0</v>
      </c>
      <c r="F622">
        <v>63054</v>
      </c>
      <c r="G622">
        <v>63062.84</v>
      </c>
      <c r="H622">
        <v>8.8399999999965075</v>
      </c>
    </row>
    <row r="623" spans="1:8">
      <c r="A623" t="s">
        <v>229</v>
      </c>
      <c r="B623" t="s">
        <v>257</v>
      </c>
      <c r="C623">
        <v>0</v>
      </c>
      <c r="D623">
        <v>0</v>
      </c>
      <c r="E623">
        <v>0</v>
      </c>
      <c r="F623">
        <v>63062.84</v>
      </c>
      <c r="G623">
        <v>63074.68</v>
      </c>
      <c r="H623">
        <v>11.840000000003783</v>
      </c>
    </row>
    <row r="624" spans="1:8">
      <c r="A624" t="s">
        <v>229</v>
      </c>
      <c r="B624" t="s">
        <v>259</v>
      </c>
      <c r="C624">
        <v>0</v>
      </c>
      <c r="D624">
        <v>0</v>
      </c>
      <c r="E624">
        <v>0</v>
      </c>
      <c r="F624">
        <v>63062.84</v>
      </c>
      <c r="G624">
        <v>63074.68</v>
      </c>
      <c r="H624">
        <v>11.840000000003783</v>
      </c>
    </row>
    <row r="625" spans="1:8">
      <c r="A625" t="s">
        <v>229</v>
      </c>
      <c r="B625" t="s">
        <v>260</v>
      </c>
      <c r="C625">
        <v>0</v>
      </c>
      <c r="D625">
        <v>0</v>
      </c>
      <c r="E625">
        <v>0</v>
      </c>
      <c r="F625">
        <v>63062.84</v>
      </c>
      <c r="G625">
        <v>63074.68</v>
      </c>
      <c r="H625">
        <v>11.840000000003783</v>
      </c>
    </row>
    <row r="626" spans="1:8">
      <c r="A626" t="s">
        <v>229</v>
      </c>
      <c r="B626" t="s">
        <v>261</v>
      </c>
      <c r="C626">
        <v>0</v>
      </c>
      <c r="D626">
        <v>0</v>
      </c>
      <c r="E626">
        <v>0</v>
      </c>
      <c r="F626">
        <v>63062.84</v>
      </c>
      <c r="G626">
        <v>63074.68</v>
      </c>
      <c r="H626">
        <v>11.840000000003783</v>
      </c>
    </row>
    <row r="627" spans="1:8">
      <c r="A627" t="s">
        <v>229</v>
      </c>
      <c r="B627" t="s">
        <v>262</v>
      </c>
      <c r="C627">
        <v>0</v>
      </c>
      <c r="D627">
        <v>0</v>
      </c>
      <c r="E627">
        <v>0</v>
      </c>
      <c r="F627">
        <v>63074.68</v>
      </c>
      <c r="G627">
        <v>63084.7</v>
      </c>
      <c r="H627">
        <v>10.019999999996799</v>
      </c>
    </row>
    <row r="628" spans="1:8">
      <c r="A628" t="s">
        <v>229</v>
      </c>
      <c r="B628" t="s">
        <v>263</v>
      </c>
      <c r="C628">
        <v>0</v>
      </c>
      <c r="D628">
        <v>0</v>
      </c>
      <c r="E628">
        <v>0</v>
      </c>
      <c r="F628">
        <v>63084.7</v>
      </c>
      <c r="G628">
        <v>63089.919999999998</v>
      </c>
      <c r="H628">
        <v>5.2200000000011642</v>
      </c>
    </row>
    <row r="629" spans="1:8">
      <c r="A629" t="s">
        <v>229</v>
      </c>
      <c r="B629" t="s">
        <v>334</v>
      </c>
      <c r="C629">
        <v>0</v>
      </c>
      <c r="D629">
        <v>0</v>
      </c>
      <c r="E629">
        <v>0</v>
      </c>
      <c r="F629">
        <v>63089.72</v>
      </c>
      <c r="G629">
        <v>63098.78</v>
      </c>
      <c r="H629">
        <v>9.0599999999976717</v>
      </c>
    </row>
    <row r="630" spans="1:8">
      <c r="A630" t="s">
        <v>229</v>
      </c>
      <c r="B630" t="s">
        <v>335</v>
      </c>
      <c r="C630">
        <v>0</v>
      </c>
      <c r="D630">
        <v>0</v>
      </c>
      <c r="E630">
        <v>0</v>
      </c>
      <c r="F630">
        <v>63122.1</v>
      </c>
      <c r="G630">
        <v>63130</v>
      </c>
      <c r="H630">
        <v>7.9000000000014552</v>
      </c>
    </row>
    <row r="631" spans="1:8">
      <c r="A631" t="s">
        <v>229</v>
      </c>
      <c r="B631" t="s">
        <v>371</v>
      </c>
      <c r="C631">
        <v>63302.54</v>
      </c>
      <c r="D631">
        <v>63402.12</v>
      </c>
      <c r="E631">
        <v>99.580000000001746</v>
      </c>
      <c r="F631">
        <v>63297.14</v>
      </c>
      <c r="G631">
        <v>63407.07</v>
      </c>
      <c r="H631">
        <v>109.93000000000029</v>
      </c>
    </row>
    <row r="632" spans="1:8">
      <c r="A632" t="s">
        <v>229</v>
      </c>
      <c r="B632" t="s">
        <v>383</v>
      </c>
      <c r="C632">
        <v>63407.07</v>
      </c>
      <c r="D632">
        <v>63641.68</v>
      </c>
      <c r="E632">
        <v>234.61000000000058</v>
      </c>
      <c r="F632">
        <v>63412.26</v>
      </c>
      <c r="G632">
        <v>63649.64</v>
      </c>
      <c r="H632">
        <v>237.37999999999738</v>
      </c>
    </row>
    <row r="633" spans="1:8">
      <c r="A633" t="s">
        <v>229</v>
      </c>
      <c r="B633" t="s">
        <v>235</v>
      </c>
      <c r="C633">
        <v>63658.720000000001</v>
      </c>
      <c r="D633">
        <v>64129.26</v>
      </c>
      <c r="E633">
        <v>470.54000000000087</v>
      </c>
      <c r="F633">
        <v>63663.38</v>
      </c>
      <c r="G633">
        <v>64135.07</v>
      </c>
      <c r="H633">
        <v>471.69000000000233</v>
      </c>
    </row>
    <row r="634" spans="1:8">
      <c r="A634" t="s">
        <v>229</v>
      </c>
      <c r="B634" t="s">
        <v>337</v>
      </c>
      <c r="C634">
        <v>64129.26</v>
      </c>
      <c r="D634">
        <v>64370.25</v>
      </c>
      <c r="E634">
        <v>240.98999999999796</v>
      </c>
      <c r="F634">
        <v>64135.07</v>
      </c>
      <c r="G634">
        <v>64372.77</v>
      </c>
      <c r="H634">
        <v>237.69999999999709</v>
      </c>
    </row>
    <row r="635" spans="1:8">
      <c r="A635" t="s">
        <v>229</v>
      </c>
      <c r="B635" t="s">
        <v>345</v>
      </c>
      <c r="C635">
        <v>64370.239999999998</v>
      </c>
      <c r="D635">
        <v>64719.1</v>
      </c>
      <c r="E635">
        <v>348.86000000000058</v>
      </c>
      <c r="F635">
        <v>64372.62</v>
      </c>
      <c r="G635">
        <v>64728.17</v>
      </c>
      <c r="H635">
        <v>355.54999999999563</v>
      </c>
    </row>
    <row r="636" spans="1:8">
      <c r="A636" t="s">
        <v>229</v>
      </c>
      <c r="B636" t="s">
        <v>1737</v>
      </c>
      <c r="C636">
        <v>64462</v>
      </c>
      <c r="D636">
        <v>64540</v>
      </c>
      <c r="E636">
        <v>78</v>
      </c>
      <c r="F636">
        <v>0</v>
      </c>
      <c r="G636">
        <v>0</v>
      </c>
      <c r="H636">
        <v>0</v>
      </c>
    </row>
    <row r="637" spans="1:8">
      <c r="A637" t="s">
        <v>229</v>
      </c>
      <c r="B637" t="s">
        <v>384</v>
      </c>
      <c r="C637">
        <v>64724.31</v>
      </c>
      <c r="D637">
        <v>65726.100000000006</v>
      </c>
      <c r="E637">
        <v>1001.7900000000081</v>
      </c>
      <c r="F637">
        <v>64732.26</v>
      </c>
      <c r="G637">
        <v>65738.539999999994</v>
      </c>
      <c r="H637">
        <v>1006.2799999999916</v>
      </c>
    </row>
    <row r="638" spans="1:8">
      <c r="A638" t="s">
        <v>229</v>
      </c>
      <c r="B638" t="s">
        <v>231</v>
      </c>
      <c r="C638">
        <v>0</v>
      </c>
      <c r="D638">
        <v>0</v>
      </c>
      <c r="E638">
        <v>0</v>
      </c>
      <c r="F638">
        <v>65761.509999999995</v>
      </c>
      <c r="G638">
        <v>66281.63</v>
      </c>
      <c r="H638">
        <v>520.1200000000099</v>
      </c>
    </row>
    <row r="639" spans="1:8">
      <c r="A639" t="s">
        <v>229</v>
      </c>
      <c r="B639" t="s">
        <v>231</v>
      </c>
      <c r="C639">
        <v>0</v>
      </c>
      <c r="D639">
        <v>0</v>
      </c>
      <c r="E639">
        <v>0</v>
      </c>
      <c r="F639">
        <v>66372.53</v>
      </c>
      <c r="G639">
        <v>67217.2</v>
      </c>
      <c r="H639">
        <v>844.66999999999825</v>
      </c>
    </row>
    <row r="640" spans="1:8">
      <c r="A640" t="s">
        <v>229</v>
      </c>
      <c r="B640" t="s">
        <v>365</v>
      </c>
      <c r="C640">
        <v>65754.179999999993</v>
      </c>
      <c r="D640">
        <v>66649.33</v>
      </c>
      <c r="E640">
        <v>895.15000000000873</v>
      </c>
      <c r="F640">
        <v>65758.13</v>
      </c>
      <c r="G640">
        <v>66670.84</v>
      </c>
      <c r="H640">
        <v>912.70999999999185</v>
      </c>
    </row>
    <row r="641" spans="1:8">
      <c r="A641" t="s">
        <v>229</v>
      </c>
      <c r="B641" t="s">
        <v>1743</v>
      </c>
      <c r="C641">
        <v>66649.33</v>
      </c>
      <c r="D641">
        <v>66918.990000000005</v>
      </c>
      <c r="E641">
        <v>269.66000000000349</v>
      </c>
      <c r="F641">
        <v>66670.84</v>
      </c>
      <c r="G641">
        <v>66932.72</v>
      </c>
      <c r="H641">
        <v>261.88000000000466</v>
      </c>
    </row>
    <row r="642" spans="1:8">
      <c r="A642" t="s">
        <v>229</v>
      </c>
      <c r="B642" t="s">
        <v>386</v>
      </c>
      <c r="C642">
        <v>66918.990000000005</v>
      </c>
      <c r="D642">
        <v>67110.36</v>
      </c>
      <c r="E642">
        <v>191.36999999999534</v>
      </c>
      <c r="F642">
        <v>66932.72</v>
      </c>
      <c r="G642">
        <v>67123.199999999997</v>
      </c>
      <c r="H642">
        <v>190.47999999999593</v>
      </c>
    </row>
    <row r="643" spans="1:8">
      <c r="A643" t="s">
        <v>229</v>
      </c>
      <c r="B643" t="s">
        <v>386</v>
      </c>
      <c r="C643">
        <v>67284.36</v>
      </c>
      <c r="D643">
        <v>67663.34</v>
      </c>
      <c r="E643">
        <v>378.97999999999593</v>
      </c>
      <c r="F643">
        <v>67302.14</v>
      </c>
      <c r="G643">
        <v>67679.5</v>
      </c>
      <c r="H643">
        <v>377.36000000000058</v>
      </c>
    </row>
    <row r="644" spans="1:8">
      <c r="A644" t="s">
        <v>229</v>
      </c>
      <c r="B644" t="s">
        <v>237</v>
      </c>
      <c r="C644">
        <v>67110.36</v>
      </c>
      <c r="D644">
        <v>67284.36</v>
      </c>
      <c r="E644">
        <v>174</v>
      </c>
      <c r="F644">
        <v>67123.199999999997</v>
      </c>
      <c r="G644">
        <v>67302.14</v>
      </c>
      <c r="H644">
        <v>178.94000000000233</v>
      </c>
    </row>
    <row r="645" spans="1:8">
      <c r="A645" t="s">
        <v>229</v>
      </c>
      <c r="B645" t="s">
        <v>358</v>
      </c>
      <c r="C645">
        <v>0</v>
      </c>
      <c r="D645">
        <v>0</v>
      </c>
      <c r="E645">
        <v>0</v>
      </c>
      <c r="F645">
        <v>67217.2</v>
      </c>
      <c r="G645">
        <v>67374.3</v>
      </c>
      <c r="H645">
        <v>157.10000000000582</v>
      </c>
    </row>
    <row r="646" spans="1:8">
      <c r="A646" t="s">
        <v>229</v>
      </c>
      <c r="B646" t="s">
        <v>336</v>
      </c>
      <c r="C646">
        <v>0</v>
      </c>
      <c r="D646">
        <v>0</v>
      </c>
      <c r="E646">
        <v>0</v>
      </c>
      <c r="F646">
        <v>67374.3</v>
      </c>
      <c r="G646">
        <v>67986.2</v>
      </c>
      <c r="H646">
        <v>611.89999999999418</v>
      </c>
    </row>
    <row r="647" spans="1:8">
      <c r="A647" t="s">
        <v>229</v>
      </c>
      <c r="B647" t="s">
        <v>1751</v>
      </c>
      <c r="C647">
        <v>67663.34</v>
      </c>
      <c r="D647">
        <v>67855.73</v>
      </c>
      <c r="E647">
        <v>192.38999999999942</v>
      </c>
      <c r="F647">
        <v>67679.5</v>
      </c>
      <c r="G647">
        <v>67864.37</v>
      </c>
      <c r="H647">
        <v>184.86999999999534</v>
      </c>
    </row>
    <row r="648" spans="1:8">
      <c r="A648" t="s">
        <v>229</v>
      </c>
      <c r="B648" t="s">
        <v>1753</v>
      </c>
      <c r="C648">
        <v>67855.73</v>
      </c>
      <c r="D648">
        <v>67978.899999999994</v>
      </c>
      <c r="E648">
        <v>123.16999999999825</v>
      </c>
      <c r="F648">
        <v>67864.37</v>
      </c>
      <c r="G648">
        <v>67984.27</v>
      </c>
      <c r="H648">
        <v>119.90000000000873</v>
      </c>
    </row>
    <row r="649" spans="1:8">
      <c r="A649" t="s">
        <v>229</v>
      </c>
      <c r="B649" t="s">
        <v>239</v>
      </c>
      <c r="C649">
        <v>67978.899999999994</v>
      </c>
      <c r="D649">
        <v>69130.039999999994</v>
      </c>
      <c r="E649">
        <v>1151.1399999999994</v>
      </c>
      <c r="F649">
        <v>67986.2</v>
      </c>
      <c r="G649">
        <v>68002.880000000005</v>
      </c>
      <c r="H649">
        <v>16.680000000007567</v>
      </c>
    </row>
    <row r="650" spans="1:8">
      <c r="A650" t="s">
        <v>229</v>
      </c>
      <c r="B650" t="s">
        <v>239</v>
      </c>
      <c r="C650">
        <v>0</v>
      </c>
      <c r="D650">
        <v>0</v>
      </c>
      <c r="E650">
        <v>0</v>
      </c>
      <c r="F650">
        <v>68135.61</v>
      </c>
      <c r="G650">
        <v>68972.86</v>
      </c>
      <c r="H650">
        <v>837.25</v>
      </c>
    </row>
    <row r="651" spans="1:8">
      <c r="A651" t="s">
        <v>229</v>
      </c>
      <c r="B651" t="s">
        <v>241</v>
      </c>
      <c r="C651">
        <v>69171.42</v>
      </c>
      <c r="D651">
        <v>69740.44</v>
      </c>
      <c r="E651">
        <v>569.02000000000407</v>
      </c>
      <c r="F651">
        <v>68995.23</v>
      </c>
      <c r="G651">
        <v>69191.53</v>
      </c>
      <c r="H651">
        <v>196.30000000000291</v>
      </c>
    </row>
    <row r="652" spans="1:8">
      <c r="A652" t="s">
        <v>229</v>
      </c>
      <c r="B652" t="s">
        <v>241</v>
      </c>
      <c r="C652">
        <v>0</v>
      </c>
      <c r="D652">
        <v>0</v>
      </c>
      <c r="E652">
        <v>0</v>
      </c>
      <c r="F652">
        <v>69205.899999999994</v>
      </c>
      <c r="G652">
        <v>69768.13</v>
      </c>
      <c r="H652">
        <v>562.23000000001048</v>
      </c>
    </row>
    <row r="653" spans="1:8">
      <c r="A653" t="s">
        <v>229</v>
      </c>
      <c r="B653" t="s">
        <v>347</v>
      </c>
      <c r="C653">
        <v>69752.17</v>
      </c>
      <c r="D653">
        <v>70009.429999999993</v>
      </c>
      <c r="E653">
        <v>257.25999999999476</v>
      </c>
      <c r="F653">
        <v>69775.86</v>
      </c>
      <c r="G653">
        <v>70018.899999999994</v>
      </c>
      <c r="H653">
        <v>243.0399999999936</v>
      </c>
    </row>
    <row r="654" spans="1:8">
      <c r="A654" t="s">
        <v>229</v>
      </c>
      <c r="B654" t="s">
        <v>360</v>
      </c>
      <c r="C654">
        <v>70028.38</v>
      </c>
      <c r="D654">
        <v>70079.960000000006</v>
      </c>
      <c r="E654">
        <v>51.580000000001746</v>
      </c>
      <c r="F654">
        <v>70018.89</v>
      </c>
      <c r="G654">
        <v>70104.070000000007</v>
      </c>
      <c r="H654">
        <v>85.180000000007567</v>
      </c>
    </row>
    <row r="655" spans="1:8">
      <c r="A655" t="s">
        <v>229</v>
      </c>
      <c r="B655" t="s">
        <v>242</v>
      </c>
      <c r="C655">
        <v>70072.350000000006</v>
      </c>
      <c r="D655">
        <v>71037.41</v>
      </c>
      <c r="E655">
        <v>965.05999999999767</v>
      </c>
      <c r="F655">
        <v>70104.070000000007</v>
      </c>
      <c r="G655">
        <v>71065.740000000005</v>
      </c>
      <c r="H655">
        <v>961.66999999999825</v>
      </c>
    </row>
    <row r="656" spans="1:8">
      <c r="A656" t="s">
        <v>229</v>
      </c>
      <c r="B656" t="s">
        <v>242</v>
      </c>
      <c r="C656">
        <v>0</v>
      </c>
      <c r="D656">
        <v>0</v>
      </c>
      <c r="E656">
        <v>0</v>
      </c>
      <c r="F656">
        <v>70473.259999999995</v>
      </c>
      <c r="G656">
        <v>71004.570000000007</v>
      </c>
      <c r="H656">
        <v>531.31000000001222</v>
      </c>
    </row>
    <row r="657" spans="1:8">
      <c r="A657" t="s">
        <v>229</v>
      </c>
      <c r="B657" t="s">
        <v>243</v>
      </c>
      <c r="C657">
        <v>71020</v>
      </c>
      <c r="D657">
        <v>72213.5</v>
      </c>
      <c r="E657">
        <v>1193.5</v>
      </c>
      <c r="F657">
        <v>71004.570000000007</v>
      </c>
      <c r="G657">
        <v>71054.05</v>
      </c>
      <c r="H657">
        <v>49.479999999995925</v>
      </c>
    </row>
    <row r="658" spans="1:8">
      <c r="A658" t="s">
        <v>229</v>
      </c>
      <c r="B658" t="s">
        <v>243</v>
      </c>
      <c r="C658">
        <v>0</v>
      </c>
      <c r="D658">
        <v>0</v>
      </c>
      <c r="E658">
        <v>0</v>
      </c>
      <c r="F658">
        <v>71290</v>
      </c>
      <c r="G658">
        <v>71350.399999999994</v>
      </c>
      <c r="H658">
        <v>60.399999999994179</v>
      </c>
    </row>
    <row r="659" spans="1:8">
      <c r="A659" t="s">
        <v>229</v>
      </c>
      <c r="B659" t="s">
        <v>243</v>
      </c>
      <c r="C659">
        <v>0</v>
      </c>
      <c r="D659">
        <v>0</v>
      </c>
      <c r="E659">
        <v>0</v>
      </c>
      <c r="F659">
        <v>71480.69</v>
      </c>
      <c r="G659">
        <v>72124.490000000005</v>
      </c>
      <c r="H659">
        <v>643.80000000000291</v>
      </c>
    </row>
    <row r="660" spans="1:8">
      <c r="A660" t="s">
        <v>229</v>
      </c>
      <c r="B660" t="s">
        <v>344</v>
      </c>
      <c r="C660">
        <v>0</v>
      </c>
      <c r="D660">
        <v>0</v>
      </c>
      <c r="E660">
        <v>0</v>
      </c>
      <c r="F660">
        <v>72018.039999999994</v>
      </c>
      <c r="G660">
        <v>72255.56</v>
      </c>
      <c r="H660">
        <v>237.52000000000407</v>
      </c>
    </row>
    <row r="661" spans="1:8">
      <c r="A661" t="s">
        <v>229</v>
      </c>
      <c r="B661" t="s">
        <v>338</v>
      </c>
      <c r="C661">
        <v>72213.48</v>
      </c>
      <c r="D661">
        <v>72558.8</v>
      </c>
      <c r="E661">
        <v>345.32000000000698</v>
      </c>
      <c r="F661">
        <v>72232.570000000007</v>
      </c>
      <c r="G661">
        <v>72583.63</v>
      </c>
      <c r="H661">
        <v>351.05999999999767</v>
      </c>
    </row>
    <row r="662" spans="1:8">
      <c r="A662" t="s">
        <v>229</v>
      </c>
      <c r="B662" t="s">
        <v>245</v>
      </c>
      <c r="C662">
        <v>72558.7</v>
      </c>
      <c r="D662">
        <v>72694.460000000006</v>
      </c>
      <c r="E662">
        <v>135.76000000000931</v>
      </c>
      <c r="F662">
        <v>72584</v>
      </c>
      <c r="G662">
        <v>72715.5</v>
      </c>
      <c r="H662">
        <v>131.5</v>
      </c>
    </row>
    <row r="663" spans="1:8">
      <c r="A663" t="s">
        <v>229</v>
      </c>
      <c r="B663" t="s">
        <v>233</v>
      </c>
      <c r="C663">
        <v>0</v>
      </c>
      <c r="D663">
        <v>0</v>
      </c>
      <c r="E663">
        <v>0</v>
      </c>
      <c r="F663">
        <v>72724.38</v>
      </c>
      <c r="G663">
        <v>72838.899999999994</v>
      </c>
      <c r="H663">
        <v>114.51999999998952</v>
      </c>
    </row>
    <row r="664" spans="1:8">
      <c r="A664" t="s">
        <v>229</v>
      </c>
      <c r="B664" t="s">
        <v>246</v>
      </c>
      <c r="C664">
        <v>72699.179999999993</v>
      </c>
      <c r="D664">
        <v>72818.22</v>
      </c>
      <c r="E664">
        <v>119.04000000000815</v>
      </c>
      <c r="F664">
        <v>0</v>
      </c>
      <c r="G664">
        <v>0</v>
      </c>
      <c r="H664">
        <v>0</v>
      </c>
    </row>
    <row r="665" spans="1:8">
      <c r="A665" t="s">
        <v>229</v>
      </c>
      <c r="B665" t="s">
        <v>339</v>
      </c>
      <c r="C665">
        <v>72839</v>
      </c>
      <c r="D665">
        <v>73118.05</v>
      </c>
      <c r="E665">
        <v>279.05000000000291</v>
      </c>
      <c r="F665">
        <v>72839.12</v>
      </c>
      <c r="G665">
        <v>73118.149999999994</v>
      </c>
      <c r="H665">
        <v>279.02999999999884</v>
      </c>
    </row>
    <row r="666" spans="1:8">
      <c r="A666" t="s">
        <v>229</v>
      </c>
      <c r="B666" t="s">
        <v>348</v>
      </c>
      <c r="C666">
        <v>73116.98</v>
      </c>
      <c r="D666">
        <v>73526.11</v>
      </c>
      <c r="E666">
        <v>409.13000000000466</v>
      </c>
      <c r="F666">
        <v>73138.2</v>
      </c>
      <c r="G666">
        <v>73548.42</v>
      </c>
      <c r="H666">
        <v>410.22000000000116</v>
      </c>
    </row>
    <row r="667" spans="1:8">
      <c r="A667" t="s">
        <v>229</v>
      </c>
      <c r="B667" t="s">
        <v>249</v>
      </c>
      <c r="C667">
        <v>73550.080000000002</v>
      </c>
      <c r="D667">
        <v>73890.94</v>
      </c>
      <c r="E667">
        <v>340.86000000000058</v>
      </c>
      <c r="F667">
        <v>73548.42</v>
      </c>
      <c r="G667">
        <v>73890.75</v>
      </c>
      <c r="H667">
        <v>342.33000000000175</v>
      </c>
    </row>
    <row r="668" spans="1:8">
      <c r="A668" t="s">
        <v>229</v>
      </c>
      <c r="B668" t="s">
        <v>250</v>
      </c>
      <c r="C668">
        <v>73891.41</v>
      </c>
      <c r="D668">
        <v>75712.89</v>
      </c>
      <c r="E668">
        <v>1821.4799999999959</v>
      </c>
      <c r="F668">
        <v>73891.41</v>
      </c>
      <c r="G668">
        <v>75765.39</v>
      </c>
      <c r="H668">
        <v>1873.9799999999959</v>
      </c>
    </row>
    <row r="669" spans="1:8">
      <c r="A669" t="s">
        <v>229</v>
      </c>
      <c r="B669" t="s">
        <v>269</v>
      </c>
      <c r="C669">
        <v>75724.100000000006</v>
      </c>
      <c r="D669">
        <v>78262.399999999994</v>
      </c>
      <c r="E669">
        <v>2538.2999999999884</v>
      </c>
      <c r="F669">
        <v>75776.160000000003</v>
      </c>
      <c r="G669">
        <v>76758.5</v>
      </c>
      <c r="H669">
        <v>982.33999999999651</v>
      </c>
    </row>
    <row r="670" spans="1:8">
      <c r="A670" t="s">
        <v>229</v>
      </c>
      <c r="B670" t="s">
        <v>269</v>
      </c>
      <c r="C670">
        <v>0</v>
      </c>
      <c r="D670">
        <v>0</v>
      </c>
      <c r="E670">
        <v>0</v>
      </c>
      <c r="F670">
        <v>76887.88</v>
      </c>
      <c r="G670">
        <v>78302.22</v>
      </c>
      <c r="H670">
        <v>1414.3399999999965</v>
      </c>
    </row>
    <row r="671" spans="1:8">
      <c r="A671" t="s">
        <v>229</v>
      </c>
      <c r="B671" t="s">
        <v>271</v>
      </c>
      <c r="C671">
        <v>78314.75</v>
      </c>
      <c r="D671">
        <v>79521.740000000005</v>
      </c>
      <c r="E671">
        <v>1206.9900000000052</v>
      </c>
      <c r="F671">
        <v>78352</v>
      </c>
      <c r="G671">
        <v>79579.17</v>
      </c>
      <c r="H671">
        <v>1227.1699999999983</v>
      </c>
    </row>
    <row r="672" spans="1:8">
      <c r="A672" t="s">
        <v>229</v>
      </c>
      <c r="B672" t="s">
        <v>367</v>
      </c>
      <c r="C672">
        <v>79541</v>
      </c>
      <c r="D672">
        <v>80372.12</v>
      </c>
      <c r="E672">
        <v>831.11999999999534</v>
      </c>
      <c r="F672">
        <v>79588.7</v>
      </c>
      <c r="G672">
        <v>80421.75</v>
      </c>
      <c r="H672">
        <v>833.05000000000291</v>
      </c>
    </row>
    <row r="673" spans="1:8">
      <c r="A673" t="s">
        <v>229</v>
      </c>
      <c r="B673" t="s">
        <v>390</v>
      </c>
      <c r="C673">
        <v>80372.12</v>
      </c>
      <c r="D673">
        <v>80846.64</v>
      </c>
      <c r="E673">
        <v>474.52000000000407</v>
      </c>
      <c r="F673">
        <v>80421.75</v>
      </c>
      <c r="G673">
        <v>80895.14</v>
      </c>
      <c r="H673">
        <v>473.38999999999942</v>
      </c>
    </row>
    <row r="674" spans="1:8">
      <c r="A674" t="s">
        <v>229</v>
      </c>
      <c r="B674" t="s">
        <v>372</v>
      </c>
      <c r="C674">
        <v>80846.64</v>
      </c>
      <c r="D674">
        <v>82328.960000000006</v>
      </c>
      <c r="E674">
        <v>1482.320000000007</v>
      </c>
      <c r="F674">
        <v>80895.14</v>
      </c>
      <c r="G674">
        <v>82360.94</v>
      </c>
      <c r="H674">
        <v>1465.8000000000029</v>
      </c>
    </row>
    <row r="675" spans="1:8">
      <c r="A675" t="s">
        <v>229</v>
      </c>
      <c r="B675" t="s">
        <v>389</v>
      </c>
      <c r="C675">
        <v>0</v>
      </c>
      <c r="D675">
        <v>0</v>
      </c>
      <c r="E675">
        <v>0</v>
      </c>
      <c r="F675">
        <v>81446.399999999994</v>
      </c>
      <c r="G675">
        <v>81450.66</v>
      </c>
      <c r="H675">
        <v>4.2600000000093132</v>
      </c>
    </row>
    <row r="676" spans="1:8">
      <c r="A676" t="s">
        <v>229</v>
      </c>
      <c r="B676" t="s">
        <v>341</v>
      </c>
      <c r="C676">
        <v>0</v>
      </c>
      <c r="D676">
        <v>0</v>
      </c>
      <c r="E676">
        <v>0</v>
      </c>
      <c r="F676">
        <v>81448.73</v>
      </c>
      <c r="G676">
        <v>81457.02</v>
      </c>
      <c r="H676">
        <v>8.2900000000081491</v>
      </c>
    </row>
    <row r="677" spans="1:8">
      <c r="A677" t="s">
        <v>229</v>
      </c>
      <c r="B677" t="s">
        <v>342</v>
      </c>
      <c r="C677">
        <v>0</v>
      </c>
      <c r="D677">
        <v>0</v>
      </c>
      <c r="E677">
        <v>0</v>
      </c>
      <c r="F677">
        <v>81444.41</v>
      </c>
      <c r="G677">
        <v>81473.3</v>
      </c>
      <c r="H677">
        <v>28.889999999999418</v>
      </c>
    </row>
    <row r="678" spans="1:8">
      <c r="A678" t="s">
        <v>229</v>
      </c>
      <c r="B678" t="s">
        <v>350</v>
      </c>
      <c r="C678">
        <v>82381.47</v>
      </c>
      <c r="D678">
        <v>83732.23</v>
      </c>
      <c r="E678">
        <v>1350.7599999999948</v>
      </c>
      <c r="F678">
        <v>82380.289999999994</v>
      </c>
      <c r="G678">
        <v>83728.899999999994</v>
      </c>
      <c r="H678">
        <v>1348.6100000000006</v>
      </c>
    </row>
    <row r="679" spans="1:8">
      <c r="A679" t="s">
        <v>229</v>
      </c>
      <c r="B679" t="s">
        <v>351</v>
      </c>
      <c r="C679">
        <v>83728.7</v>
      </c>
      <c r="D679">
        <v>84319.17</v>
      </c>
      <c r="E679">
        <v>590.47000000000116</v>
      </c>
      <c r="F679">
        <v>83872.649999999994</v>
      </c>
      <c r="G679">
        <v>84414.85</v>
      </c>
      <c r="H679">
        <v>542.20000000001164</v>
      </c>
    </row>
    <row r="680" spans="1:8">
      <c r="A680" t="s">
        <v>229</v>
      </c>
      <c r="B680" t="s">
        <v>351</v>
      </c>
      <c r="C680">
        <v>0</v>
      </c>
      <c r="D680">
        <v>0</v>
      </c>
      <c r="E680">
        <v>0</v>
      </c>
      <c r="F680">
        <v>0</v>
      </c>
      <c r="G680">
        <v>0</v>
      </c>
      <c r="H680">
        <v>0</v>
      </c>
    </row>
    <row r="681" spans="1:8">
      <c r="A681" t="s">
        <v>229</v>
      </c>
      <c r="B681" t="s">
        <v>354</v>
      </c>
      <c r="C681">
        <v>0</v>
      </c>
      <c r="D681">
        <v>0</v>
      </c>
      <c r="E681">
        <v>0</v>
      </c>
      <c r="F681">
        <v>83746.86</v>
      </c>
      <c r="G681">
        <v>83872.53</v>
      </c>
      <c r="H681">
        <v>125.66999999999825</v>
      </c>
    </row>
    <row r="682" spans="1:8">
      <c r="A682" t="s">
        <v>229</v>
      </c>
      <c r="B682" t="s">
        <v>279</v>
      </c>
      <c r="C682">
        <v>84319.13</v>
      </c>
      <c r="D682">
        <v>85407.34</v>
      </c>
      <c r="E682">
        <v>1088.2099999999919</v>
      </c>
      <c r="F682">
        <v>0</v>
      </c>
      <c r="G682">
        <v>0</v>
      </c>
      <c r="H682">
        <v>0</v>
      </c>
    </row>
    <row r="683" spans="1:8">
      <c r="A683" t="s">
        <v>229</v>
      </c>
      <c r="B683" t="s">
        <v>281</v>
      </c>
      <c r="C683">
        <v>85407</v>
      </c>
      <c r="D683">
        <v>85866.12</v>
      </c>
      <c r="E683">
        <v>459.11999999999534</v>
      </c>
      <c r="F683">
        <v>0</v>
      </c>
      <c r="G683">
        <v>0</v>
      </c>
      <c r="H683">
        <v>0</v>
      </c>
    </row>
    <row r="684" spans="1:8">
      <c r="A684" t="s">
        <v>229</v>
      </c>
      <c r="B684" t="s">
        <v>273</v>
      </c>
      <c r="C684">
        <v>0</v>
      </c>
      <c r="D684">
        <v>0</v>
      </c>
      <c r="E684">
        <v>0</v>
      </c>
      <c r="F684">
        <v>84412.7</v>
      </c>
      <c r="G684">
        <v>85186.86</v>
      </c>
      <c r="H684">
        <v>774.16000000000349</v>
      </c>
    </row>
    <row r="685" spans="1:8">
      <c r="A685" t="s">
        <v>229</v>
      </c>
      <c r="B685" t="s">
        <v>343</v>
      </c>
      <c r="C685">
        <v>0</v>
      </c>
      <c r="D685">
        <v>0</v>
      </c>
      <c r="E685">
        <v>0</v>
      </c>
      <c r="F685">
        <v>85186.86</v>
      </c>
      <c r="G685">
        <v>85302</v>
      </c>
      <c r="H685">
        <v>115.13999999999942</v>
      </c>
    </row>
    <row r="686" spans="1:8">
      <c r="A686" t="s">
        <v>229</v>
      </c>
      <c r="B686" t="s">
        <v>275</v>
      </c>
      <c r="C686">
        <v>0</v>
      </c>
      <c r="D686">
        <v>0</v>
      </c>
      <c r="E686">
        <v>0</v>
      </c>
      <c r="F686">
        <v>85302</v>
      </c>
      <c r="G686">
        <v>85414.399999999994</v>
      </c>
      <c r="H686">
        <v>112.39999999999418</v>
      </c>
    </row>
    <row r="687" spans="1:8">
      <c r="A687" t="s">
        <v>229</v>
      </c>
      <c r="B687" t="s">
        <v>1793</v>
      </c>
      <c r="C687">
        <v>0</v>
      </c>
      <c r="D687">
        <v>0</v>
      </c>
      <c r="E687">
        <v>0</v>
      </c>
      <c r="F687">
        <v>85425.05</v>
      </c>
      <c r="G687">
        <v>85553.03</v>
      </c>
      <c r="H687">
        <v>127.97999999999593</v>
      </c>
    </row>
    <row r="688" spans="1:8">
      <c r="A688" t="s">
        <v>229</v>
      </c>
      <c r="B688" t="s">
        <v>277</v>
      </c>
      <c r="C688">
        <v>0</v>
      </c>
      <c r="D688">
        <v>0</v>
      </c>
      <c r="E688">
        <v>0</v>
      </c>
      <c r="F688">
        <v>85553.07</v>
      </c>
      <c r="G688">
        <v>86354.19</v>
      </c>
      <c r="H688">
        <v>801.11999999999534</v>
      </c>
    </row>
    <row r="689" spans="1:8">
      <c r="A689" t="s">
        <v>229</v>
      </c>
      <c r="B689" t="s">
        <v>277</v>
      </c>
      <c r="C689">
        <v>0</v>
      </c>
      <c r="D689">
        <v>0</v>
      </c>
      <c r="E689">
        <v>0</v>
      </c>
      <c r="F689">
        <v>86087.51</v>
      </c>
      <c r="G689">
        <v>86334.27</v>
      </c>
      <c r="H689">
        <v>246.76000000000931</v>
      </c>
    </row>
    <row r="690" spans="1:8">
      <c r="A690" t="s">
        <v>229</v>
      </c>
      <c r="B690" t="s">
        <v>282</v>
      </c>
      <c r="C690">
        <v>85866.12</v>
      </c>
      <c r="D690">
        <v>86353.27</v>
      </c>
      <c r="E690">
        <v>487.15000000000873</v>
      </c>
      <c r="F690">
        <v>86001.51</v>
      </c>
      <c r="G690">
        <v>86073.86</v>
      </c>
      <c r="H690">
        <v>72.350000000005821</v>
      </c>
    </row>
    <row r="691" spans="1:8">
      <c r="A691" t="s">
        <v>229</v>
      </c>
      <c r="B691" t="s">
        <v>282</v>
      </c>
      <c r="C691">
        <v>0</v>
      </c>
      <c r="D691">
        <v>0</v>
      </c>
      <c r="E691">
        <v>0</v>
      </c>
      <c r="F691">
        <v>86330.9</v>
      </c>
      <c r="G691">
        <v>86376.47</v>
      </c>
      <c r="H691">
        <v>45.570000000006985</v>
      </c>
    </row>
    <row r="692" spans="1:8">
      <c r="A692" t="s">
        <v>229</v>
      </c>
      <c r="B692" t="s">
        <v>285</v>
      </c>
      <c r="C692">
        <v>86359.64</v>
      </c>
      <c r="D692">
        <v>87258.79</v>
      </c>
      <c r="E692">
        <v>899.14999999999418</v>
      </c>
      <c r="F692">
        <v>86384.92</v>
      </c>
      <c r="G692">
        <v>87293.33</v>
      </c>
      <c r="H692">
        <v>908.41000000000349</v>
      </c>
    </row>
    <row r="693" spans="1:8">
      <c r="A693" t="s">
        <v>229</v>
      </c>
      <c r="B693" t="s">
        <v>287</v>
      </c>
      <c r="C693">
        <v>87258.79</v>
      </c>
      <c r="D693">
        <v>87712.19</v>
      </c>
      <c r="E693">
        <v>453.40000000000873</v>
      </c>
      <c r="F693">
        <v>87293.33</v>
      </c>
      <c r="G693">
        <v>87744.54</v>
      </c>
      <c r="H693">
        <v>451.20999999999185</v>
      </c>
    </row>
    <row r="694" spans="1:8">
      <c r="A694" t="s">
        <v>229</v>
      </c>
      <c r="B694" t="s">
        <v>288</v>
      </c>
      <c r="C694">
        <v>87712.19</v>
      </c>
      <c r="D694">
        <v>87830.11</v>
      </c>
      <c r="E694">
        <v>117.91999999999825</v>
      </c>
      <c r="F694">
        <v>87744.54</v>
      </c>
      <c r="G694">
        <v>87858.36</v>
      </c>
      <c r="H694">
        <v>113.82000000000698</v>
      </c>
    </row>
    <row r="695" spans="1:8">
      <c r="A695" t="s">
        <v>229</v>
      </c>
      <c r="B695" t="s">
        <v>289</v>
      </c>
      <c r="C695">
        <v>87830.11</v>
      </c>
      <c r="D695">
        <v>88271.96</v>
      </c>
      <c r="E695">
        <v>441.85000000000582</v>
      </c>
      <c r="F695">
        <v>87858.36</v>
      </c>
      <c r="G695">
        <v>88314.28</v>
      </c>
      <c r="H695">
        <v>455.91999999999825</v>
      </c>
    </row>
    <row r="696" spans="1:8">
      <c r="A696" t="s">
        <v>229</v>
      </c>
      <c r="B696" t="s">
        <v>290</v>
      </c>
      <c r="C696">
        <v>88271.96</v>
      </c>
      <c r="D696">
        <v>88787.199999999997</v>
      </c>
      <c r="E696">
        <v>515.23999999999069</v>
      </c>
      <c r="F696">
        <v>88309.05</v>
      </c>
      <c r="G696">
        <v>88819.82</v>
      </c>
      <c r="H696">
        <v>510.77000000000407</v>
      </c>
    </row>
    <row r="697" spans="1:8">
      <c r="A697" t="s">
        <v>229</v>
      </c>
      <c r="B697" t="s">
        <v>292</v>
      </c>
      <c r="C697">
        <v>88787.25</v>
      </c>
      <c r="D697">
        <v>89440.69</v>
      </c>
      <c r="E697">
        <v>653.44000000000233</v>
      </c>
      <c r="F697">
        <v>88819.82</v>
      </c>
      <c r="G697">
        <v>89468.37</v>
      </c>
      <c r="H697">
        <v>648.54999999998836</v>
      </c>
    </row>
    <row r="698" spans="1:8">
      <c r="A698" t="s">
        <v>229</v>
      </c>
      <c r="B698" t="s">
        <v>293</v>
      </c>
      <c r="C698">
        <v>89605.05</v>
      </c>
      <c r="D698">
        <v>89972.34</v>
      </c>
      <c r="E698">
        <v>367.2899999999936</v>
      </c>
      <c r="F698">
        <v>90034.74</v>
      </c>
      <c r="G698">
        <v>90383.31</v>
      </c>
      <c r="H698">
        <v>348.56999999999243</v>
      </c>
    </row>
    <row r="699" spans="1:8">
      <c r="A699" t="s">
        <v>229</v>
      </c>
      <c r="B699" t="s">
        <v>294</v>
      </c>
      <c r="C699">
        <v>89459.67</v>
      </c>
      <c r="D699">
        <v>89504.2</v>
      </c>
      <c r="E699">
        <v>44.529999999998836</v>
      </c>
      <c r="F699">
        <v>89488.02</v>
      </c>
      <c r="G699">
        <v>89727.21</v>
      </c>
      <c r="H699">
        <v>239.19000000000233</v>
      </c>
    </row>
    <row r="700" spans="1:8">
      <c r="A700" t="s">
        <v>229</v>
      </c>
      <c r="B700" t="s">
        <v>294</v>
      </c>
      <c r="C700">
        <v>0</v>
      </c>
      <c r="D700">
        <v>0</v>
      </c>
      <c r="E700">
        <v>0</v>
      </c>
      <c r="F700">
        <v>89865.05</v>
      </c>
      <c r="G700">
        <v>90626.7</v>
      </c>
      <c r="H700">
        <v>761.64999999999418</v>
      </c>
    </row>
    <row r="701" spans="1:8">
      <c r="A701" t="s">
        <v>229</v>
      </c>
      <c r="B701" t="s">
        <v>295</v>
      </c>
      <c r="C701">
        <v>90357.42</v>
      </c>
      <c r="D701">
        <v>90607.35</v>
      </c>
      <c r="E701">
        <v>249.93000000000757</v>
      </c>
      <c r="F701">
        <v>0</v>
      </c>
      <c r="G701">
        <v>0</v>
      </c>
      <c r="H701">
        <v>0</v>
      </c>
    </row>
    <row r="702" spans="1:8">
      <c r="A702" t="s">
        <v>229</v>
      </c>
      <c r="B702" t="s">
        <v>295</v>
      </c>
      <c r="C702">
        <v>90956.98</v>
      </c>
      <c r="D702">
        <v>91126.1</v>
      </c>
      <c r="E702">
        <v>169.1200000000099</v>
      </c>
      <c r="F702">
        <v>0</v>
      </c>
      <c r="G702">
        <v>0</v>
      </c>
      <c r="H702">
        <v>0</v>
      </c>
    </row>
    <row r="703" spans="1:8">
      <c r="A703" t="s">
        <v>229</v>
      </c>
      <c r="B703" t="s">
        <v>297</v>
      </c>
      <c r="C703">
        <v>90607.33</v>
      </c>
      <c r="D703">
        <v>92641.07</v>
      </c>
      <c r="E703">
        <v>2033.7400000000052</v>
      </c>
      <c r="F703">
        <v>90635.74</v>
      </c>
      <c r="G703">
        <v>92675.41</v>
      </c>
      <c r="H703">
        <v>2039.6699999999983</v>
      </c>
    </row>
    <row r="704" spans="1:8">
      <c r="A704" t="s">
        <v>229</v>
      </c>
      <c r="B704" t="s">
        <v>298</v>
      </c>
      <c r="C704">
        <v>92660</v>
      </c>
      <c r="D704">
        <v>92753.72</v>
      </c>
      <c r="E704">
        <v>93.720000000001164</v>
      </c>
      <c r="F704">
        <v>90626.7</v>
      </c>
      <c r="G704">
        <v>90691.5</v>
      </c>
      <c r="H704">
        <v>64.80000000000291</v>
      </c>
    </row>
    <row r="705" spans="1:8">
      <c r="A705" t="s">
        <v>229</v>
      </c>
      <c r="B705" t="s">
        <v>298</v>
      </c>
      <c r="C705">
        <v>0</v>
      </c>
      <c r="D705">
        <v>0</v>
      </c>
      <c r="E705">
        <v>0</v>
      </c>
      <c r="F705">
        <v>90870</v>
      </c>
      <c r="G705">
        <v>91023.17</v>
      </c>
      <c r="H705">
        <v>153.16999999999825</v>
      </c>
    </row>
    <row r="706" spans="1:8">
      <c r="A706" t="s">
        <v>229</v>
      </c>
      <c r="B706" t="s">
        <v>298</v>
      </c>
      <c r="C706">
        <v>0</v>
      </c>
      <c r="D706">
        <v>0</v>
      </c>
      <c r="E706">
        <v>0</v>
      </c>
      <c r="F706">
        <v>91278.91</v>
      </c>
      <c r="G706">
        <v>91729.27</v>
      </c>
      <c r="H706">
        <v>450.36000000000058</v>
      </c>
    </row>
    <row r="707" spans="1:8">
      <c r="A707" t="s">
        <v>229</v>
      </c>
      <c r="B707" t="s">
        <v>298</v>
      </c>
      <c r="C707">
        <v>0</v>
      </c>
      <c r="D707">
        <v>0</v>
      </c>
      <c r="E707">
        <v>0</v>
      </c>
      <c r="F707">
        <v>91913.11</v>
      </c>
      <c r="G707">
        <v>91985.66</v>
      </c>
      <c r="H707">
        <v>72.55000000000291</v>
      </c>
    </row>
    <row r="708" spans="1:8">
      <c r="A708" t="s">
        <v>229</v>
      </c>
      <c r="B708" t="s">
        <v>298</v>
      </c>
      <c r="C708">
        <v>0</v>
      </c>
      <c r="D708">
        <v>0</v>
      </c>
      <c r="E708">
        <v>0</v>
      </c>
      <c r="F708">
        <v>92310.89</v>
      </c>
      <c r="G708">
        <v>92780.89</v>
      </c>
      <c r="H708">
        <v>470</v>
      </c>
    </row>
    <row r="709" spans="1:8">
      <c r="A709" t="s">
        <v>229</v>
      </c>
      <c r="B709" t="s">
        <v>1806</v>
      </c>
      <c r="C709">
        <v>92830</v>
      </c>
      <c r="D709">
        <v>92952.07</v>
      </c>
      <c r="E709">
        <v>122.07000000000698</v>
      </c>
      <c r="F709">
        <v>92867.89</v>
      </c>
      <c r="G709">
        <v>92976.5</v>
      </c>
      <c r="H709">
        <v>108.61000000000058</v>
      </c>
    </row>
    <row r="710" spans="1:8">
      <c r="A710" t="s">
        <v>229</v>
      </c>
      <c r="B710" t="s">
        <v>313</v>
      </c>
      <c r="C710">
        <v>92770.9</v>
      </c>
      <c r="D710">
        <v>92807.55</v>
      </c>
      <c r="E710">
        <v>36.650000000008731</v>
      </c>
      <c r="F710">
        <v>92799.16</v>
      </c>
      <c r="G710">
        <v>92872.79</v>
      </c>
      <c r="H710">
        <v>73.629999999990105</v>
      </c>
    </row>
    <row r="711" spans="1:8">
      <c r="A711" t="s">
        <v>229</v>
      </c>
      <c r="B711" t="s">
        <v>313</v>
      </c>
      <c r="C711">
        <v>92952.07</v>
      </c>
      <c r="D711">
        <v>93344.6</v>
      </c>
      <c r="E711">
        <v>392.52999999999884</v>
      </c>
      <c r="F711">
        <v>92990</v>
      </c>
      <c r="G711">
        <v>93269.3</v>
      </c>
      <c r="H711">
        <v>279.30000000000291</v>
      </c>
    </row>
    <row r="712" spans="1:8">
      <c r="A712" t="s">
        <v>229</v>
      </c>
      <c r="B712" t="s">
        <v>300</v>
      </c>
      <c r="C712">
        <v>0</v>
      </c>
      <c r="D712">
        <v>0</v>
      </c>
      <c r="E712">
        <v>0</v>
      </c>
      <c r="F712">
        <v>93270</v>
      </c>
      <c r="G712">
        <v>93375.64</v>
      </c>
      <c r="H712">
        <v>105.63999999999942</v>
      </c>
    </row>
    <row r="713" spans="1:8">
      <c r="A713" t="s">
        <v>229</v>
      </c>
      <c r="B713" t="s">
        <v>314</v>
      </c>
      <c r="C713">
        <v>93344.6</v>
      </c>
      <c r="D713">
        <v>94080</v>
      </c>
      <c r="E713">
        <v>735.39999999999418</v>
      </c>
      <c r="F713">
        <v>93375.64</v>
      </c>
      <c r="G713">
        <v>93682.09</v>
      </c>
      <c r="H713">
        <v>306.44999999999709</v>
      </c>
    </row>
    <row r="714" spans="1:8">
      <c r="A714" t="s">
        <v>229</v>
      </c>
      <c r="B714" t="s">
        <v>314</v>
      </c>
      <c r="C714">
        <v>94106.62</v>
      </c>
      <c r="D714">
        <v>94180</v>
      </c>
      <c r="E714">
        <v>73.380000000004657</v>
      </c>
      <c r="F714">
        <v>93725.88</v>
      </c>
      <c r="G714">
        <v>93860</v>
      </c>
      <c r="H714">
        <v>134.11999999999534</v>
      </c>
    </row>
    <row r="715" spans="1:8">
      <c r="A715" t="s">
        <v>229</v>
      </c>
      <c r="B715" t="s">
        <v>314</v>
      </c>
      <c r="C715">
        <v>94233.33</v>
      </c>
      <c r="D715">
        <v>94453.23</v>
      </c>
      <c r="E715">
        <v>219.89999999999418</v>
      </c>
      <c r="F715">
        <v>93963.5</v>
      </c>
      <c r="G715">
        <v>94068.17</v>
      </c>
      <c r="H715">
        <v>104.66999999999825</v>
      </c>
    </row>
    <row r="716" spans="1:8">
      <c r="A716" t="s">
        <v>229</v>
      </c>
      <c r="B716" t="s">
        <v>314</v>
      </c>
      <c r="C716">
        <v>95238.03</v>
      </c>
      <c r="D716">
        <v>96005.33</v>
      </c>
      <c r="E716">
        <v>767.30000000000291</v>
      </c>
      <c r="F716">
        <v>94111.2</v>
      </c>
      <c r="G716">
        <v>94241.57</v>
      </c>
      <c r="H716">
        <v>130.3700000000099</v>
      </c>
    </row>
    <row r="717" spans="1:8">
      <c r="A717" t="s">
        <v>229</v>
      </c>
      <c r="B717" t="s">
        <v>314</v>
      </c>
      <c r="C717">
        <v>0</v>
      </c>
      <c r="D717">
        <v>0</v>
      </c>
      <c r="E717">
        <v>0</v>
      </c>
      <c r="F717">
        <v>94402.52</v>
      </c>
      <c r="G717">
        <v>94590</v>
      </c>
      <c r="H717">
        <v>187.47999999999593</v>
      </c>
    </row>
    <row r="718" spans="1:8">
      <c r="A718" t="s">
        <v>229</v>
      </c>
      <c r="B718" t="s">
        <v>314</v>
      </c>
      <c r="C718">
        <v>0</v>
      </c>
      <c r="D718">
        <v>0</v>
      </c>
      <c r="E718">
        <v>0</v>
      </c>
      <c r="F718">
        <v>94730</v>
      </c>
      <c r="G718">
        <v>95090</v>
      </c>
      <c r="H718">
        <v>360</v>
      </c>
    </row>
    <row r="719" spans="1:8">
      <c r="A719" t="s">
        <v>229</v>
      </c>
      <c r="B719" t="s">
        <v>314</v>
      </c>
      <c r="C719">
        <v>0</v>
      </c>
      <c r="D719">
        <v>0</v>
      </c>
      <c r="E719">
        <v>0</v>
      </c>
      <c r="F719">
        <v>95259.51</v>
      </c>
      <c r="G719">
        <v>95440</v>
      </c>
      <c r="H719">
        <v>180.49000000000524</v>
      </c>
    </row>
    <row r="720" spans="1:8">
      <c r="A720" t="s">
        <v>229</v>
      </c>
      <c r="B720" t="s">
        <v>373</v>
      </c>
      <c r="C720">
        <v>94453</v>
      </c>
      <c r="D720">
        <v>94522.22</v>
      </c>
      <c r="E720">
        <v>69.220000000001164</v>
      </c>
      <c r="F720">
        <v>94475.85</v>
      </c>
      <c r="G720">
        <v>94543.94</v>
      </c>
      <c r="H720">
        <v>68.089999999996508</v>
      </c>
    </row>
    <row r="721" spans="1:8">
      <c r="A721" t="s">
        <v>229</v>
      </c>
      <c r="B721" t="s">
        <v>375</v>
      </c>
      <c r="C721">
        <v>94531.1</v>
      </c>
      <c r="D721">
        <v>94845.31</v>
      </c>
      <c r="E721">
        <v>314.20999999999185</v>
      </c>
      <c r="F721">
        <v>0</v>
      </c>
      <c r="G721">
        <v>0</v>
      </c>
      <c r="H721">
        <v>0</v>
      </c>
    </row>
    <row r="722" spans="1:8">
      <c r="A722" t="s">
        <v>229</v>
      </c>
      <c r="B722" t="s">
        <v>364</v>
      </c>
      <c r="C722">
        <v>94526.23</v>
      </c>
      <c r="D722">
        <v>95238.11</v>
      </c>
      <c r="E722">
        <v>711.88000000000466</v>
      </c>
      <c r="F722">
        <v>94547.46</v>
      </c>
      <c r="G722">
        <v>95259.51</v>
      </c>
      <c r="H722">
        <v>712.04999999998836</v>
      </c>
    </row>
    <row r="723" spans="1:8">
      <c r="A723" t="s">
        <v>229</v>
      </c>
      <c r="B723" t="s">
        <v>352</v>
      </c>
      <c r="C723">
        <v>0</v>
      </c>
      <c r="D723">
        <v>0</v>
      </c>
      <c r="E723">
        <v>0</v>
      </c>
      <c r="F723">
        <v>95500.28</v>
      </c>
      <c r="G723">
        <v>96019.71</v>
      </c>
      <c r="H723">
        <v>519.43000000000757</v>
      </c>
    </row>
    <row r="724" spans="1:8">
      <c r="A724" t="s">
        <v>229</v>
      </c>
      <c r="B724" t="s">
        <v>376</v>
      </c>
      <c r="C724">
        <v>96005.34</v>
      </c>
      <c r="D724">
        <v>96421.86</v>
      </c>
      <c r="E724">
        <v>416.52000000000407</v>
      </c>
      <c r="F724">
        <v>96019.24</v>
      </c>
      <c r="G724">
        <v>96578.58</v>
      </c>
      <c r="H724">
        <v>559.33999999999651</v>
      </c>
    </row>
    <row r="725" spans="1:8">
      <c r="A725" t="s">
        <v>229</v>
      </c>
      <c r="B725" t="s">
        <v>379</v>
      </c>
      <c r="C725">
        <v>96421.56</v>
      </c>
      <c r="D725">
        <v>96655.71</v>
      </c>
      <c r="E725">
        <v>234.15000000000873</v>
      </c>
      <c r="F725">
        <v>96635.41</v>
      </c>
      <c r="G725">
        <v>96656.7</v>
      </c>
      <c r="H725">
        <v>21.289999999993597</v>
      </c>
    </row>
    <row r="726" spans="1:8">
      <c r="A726" t="s">
        <v>229</v>
      </c>
      <c r="B726" t="s">
        <v>381</v>
      </c>
      <c r="C726">
        <v>96668.2</v>
      </c>
      <c r="D726">
        <v>99115.72</v>
      </c>
      <c r="E726">
        <v>2447.5200000000041</v>
      </c>
      <c r="F726">
        <v>96688.3</v>
      </c>
      <c r="G726">
        <v>99044</v>
      </c>
      <c r="H726">
        <v>2355.6999999999971</v>
      </c>
    </row>
    <row r="727" spans="1:8">
      <c r="A727" t="s">
        <v>229</v>
      </c>
      <c r="B727" t="s">
        <v>381</v>
      </c>
      <c r="C727">
        <v>0</v>
      </c>
      <c r="D727">
        <v>0</v>
      </c>
      <c r="E727">
        <v>0</v>
      </c>
      <c r="F727">
        <v>99122.9</v>
      </c>
      <c r="G727">
        <v>99152.72</v>
      </c>
      <c r="H727">
        <v>29.820000000006985</v>
      </c>
    </row>
    <row r="728" spans="1:8">
      <c r="A728" t="s">
        <v>229</v>
      </c>
      <c r="B728" t="s">
        <v>393</v>
      </c>
      <c r="C728">
        <v>0</v>
      </c>
      <c r="D728">
        <v>0</v>
      </c>
      <c r="E728">
        <v>0</v>
      </c>
      <c r="F728">
        <v>99044</v>
      </c>
      <c r="G728">
        <v>99122.9</v>
      </c>
      <c r="H728">
        <v>78.899999999994179</v>
      </c>
    </row>
    <row r="729" spans="1:8">
      <c r="A729" t="s">
        <v>229</v>
      </c>
      <c r="B729" t="s">
        <v>361</v>
      </c>
      <c r="C729">
        <v>99115.31</v>
      </c>
      <c r="D729">
        <v>100767.27</v>
      </c>
      <c r="E729">
        <v>1651.9600000000064</v>
      </c>
      <c r="F729">
        <v>99152.72</v>
      </c>
      <c r="G729">
        <v>100808</v>
      </c>
      <c r="H729">
        <v>1655.2799999999988</v>
      </c>
    </row>
    <row r="730" spans="1:8">
      <c r="A730" t="s">
        <v>229</v>
      </c>
      <c r="B730" t="s">
        <v>363</v>
      </c>
      <c r="C730">
        <v>100767.27</v>
      </c>
      <c r="D730">
        <v>101071.4</v>
      </c>
      <c r="E730">
        <v>304.1299999999901</v>
      </c>
      <c r="F730">
        <v>100808</v>
      </c>
      <c r="G730">
        <v>101089.36</v>
      </c>
      <c r="H730">
        <v>281.36000000000058</v>
      </c>
    </row>
    <row r="731" spans="1:8">
      <c r="A731" t="s">
        <v>229</v>
      </c>
      <c r="B731" t="s">
        <v>309</v>
      </c>
      <c r="C731">
        <v>101089.4</v>
      </c>
      <c r="D731">
        <v>102991.6</v>
      </c>
      <c r="E731">
        <v>1902.2000000000116</v>
      </c>
      <c r="F731">
        <v>101089.36</v>
      </c>
      <c r="G731">
        <v>103011.4</v>
      </c>
      <c r="H731">
        <v>1922.0399999999936</v>
      </c>
    </row>
    <row r="732" spans="1:8">
      <c r="A732" t="s">
        <v>229</v>
      </c>
      <c r="B732" t="s">
        <v>311</v>
      </c>
      <c r="C732">
        <v>101779.13</v>
      </c>
      <c r="D732">
        <v>106802.88</v>
      </c>
      <c r="E732">
        <v>5023.75</v>
      </c>
      <c r="F732">
        <v>101798.64</v>
      </c>
      <c r="G732">
        <v>104651.1</v>
      </c>
      <c r="H732">
        <v>2852.4600000000064</v>
      </c>
    </row>
    <row r="733" spans="1:8">
      <c r="A733" t="s">
        <v>229</v>
      </c>
      <c r="B733" t="s">
        <v>311</v>
      </c>
      <c r="C733">
        <v>0</v>
      </c>
      <c r="D733">
        <v>0</v>
      </c>
      <c r="E733">
        <v>0</v>
      </c>
      <c r="F733">
        <v>105211.63</v>
      </c>
      <c r="G733">
        <v>106221.95</v>
      </c>
      <c r="H733">
        <v>1010.3199999999924</v>
      </c>
    </row>
    <row r="734" spans="1:8">
      <c r="A734" t="s">
        <v>229</v>
      </c>
      <c r="B734" t="s">
        <v>311</v>
      </c>
      <c r="C734">
        <v>0</v>
      </c>
      <c r="D734">
        <v>0</v>
      </c>
      <c r="E734">
        <v>0</v>
      </c>
      <c r="F734">
        <v>106504.35</v>
      </c>
      <c r="G734">
        <v>106820</v>
      </c>
      <c r="H734">
        <v>315.64999999999418</v>
      </c>
    </row>
    <row r="735" spans="1:8">
      <c r="A735" t="s">
        <v>229</v>
      </c>
      <c r="B735" t="s">
        <v>302</v>
      </c>
      <c r="C735">
        <v>0</v>
      </c>
      <c r="D735">
        <v>0</v>
      </c>
      <c r="E735">
        <v>0</v>
      </c>
      <c r="F735">
        <v>104695.12</v>
      </c>
      <c r="G735">
        <v>105140.79</v>
      </c>
      <c r="H735">
        <v>445.66999999999825</v>
      </c>
    </row>
    <row r="736" spans="1:8">
      <c r="A736" t="s">
        <v>229</v>
      </c>
      <c r="B736" t="s">
        <v>305</v>
      </c>
      <c r="C736">
        <v>0</v>
      </c>
      <c r="D736">
        <v>0</v>
      </c>
      <c r="E736">
        <v>0</v>
      </c>
      <c r="F736">
        <v>104965.12</v>
      </c>
      <c r="G736">
        <v>105140.79</v>
      </c>
      <c r="H736">
        <v>175.66999999999825</v>
      </c>
    </row>
    <row r="737" spans="1:8">
      <c r="A737" t="s">
        <v>229</v>
      </c>
      <c r="B737" t="s">
        <v>307</v>
      </c>
      <c r="C737">
        <v>0</v>
      </c>
      <c r="D737">
        <v>0</v>
      </c>
      <c r="E737">
        <v>0</v>
      </c>
      <c r="F737">
        <v>105140.79</v>
      </c>
      <c r="G737">
        <v>105211.63</v>
      </c>
      <c r="H737">
        <v>70.840000000011059</v>
      </c>
    </row>
    <row r="738" spans="1:8">
      <c r="A738" t="s">
        <v>229</v>
      </c>
      <c r="B738" t="s">
        <v>308</v>
      </c>
      <c r="C738">
        <v>0</v>
      </c>
      <c r="D738">
        <v>0</v>
      </c>
      <c r="E738">
        <v>0</v>
      </c>
      <c r="F738">
        <v>106217.03</v>
      </c>
      <c r="G738">
        <v>106504.57</v>
      </c>
      <c r="H738">
        <v>287.54000000000815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DC4C5-291C-46E9-AA3A-20FFABDF6250}">
  <dimension ref="A1:L11"/>
  <sheetViews>
    <sheetView workbookViewId="0">
      <selection activeCell="F14" sqref="F14"/>
    </sheetView>
  </sheetViews>
  <sheetFormatPr baseColWidth="10" defaultColWidth="9.140625" defaultRowHeight="12.75"/>
  <cols>
    <col min="2" max="2" width="11.42578125" bestFit="1" customWidth="1"/>
    <col min="3" max="3" width="46" customWidth="1"/>
    <col min="5" max="5" width="12.7109375" customWidth="1"/>
    <col min="6" max="6" width="13" customWidth="1"/>
    <col min="7" max="7" width="10.140625" customWidth="1"/>
    <col min="12" max="12" width="75.28515625" customWidth="1"/>
  </cols>
  <sheetData>
    <row r="1" spans="1:12" ht="33.75" customHeight="1">
      <c r="A1" s="88" t="s">
        <v>3</v>
      </c>
      <c r="B1" s="88" t="s">
        <v>8</v>
      </c>
      <c r="C1" s="88" t="s">
        <v>1845</v>
      </c>
      <c r="D1" s="88" t="s">
        <v>1846</v>
      </c>
      <c r="E1" s="88" t="s">
        <v>1847</v>
      </c>
      <c r="F1" s="88" t="s">
        <v>432</v>
      </c>
      <c r="G1" s="88" t="s">
        <v>433</v>
      </c>
      <c r="H1" s="88" t="s">
        <v>434</v>
      </c>
      <c r="I1" s="88" t="s">
        <v>432</v>
      </c>
      <c r="J1" s="88" t="s">
        <v>433</v>
      </c>
      <c r="K1" s="88" t="s">
        <v>434</v>
      </c>
      <c r="L1" s="88" t="s">
        <v>1848</v>
      </c>
    </row>
    <row r="2" spans="1:12" ht="63.75">
      <c r="A2" s="87">
        <v>5</v>
      </c>
      <c r="B2" s="87" t="s">
        <v>1849</v>
      </c>
      <c r="C2" s="88" t="s">
        <v>1707</v>
      </c>
      <c r="D2" s="87" t="s">
        <v>1850</v>
      </c>
      <c r="E2" s="87" t="s">
        <v>186</v>
      </c>
      <c r="F2" s="87"/>
      <c r="G2" s="87"/>
      <c r="H2" s="87"/>
      <c r="I2" s="87" t="s">
        <v>1851</v>
      </c>
      <c r="J2" s="87" t="s">
        <v>1852</v>
      </c>
      <c r="K2" s="87">
        <v>6.11</v>
      </c>
      <c r="L2" s="88" t="s">
        <v>1853</v>
      </c>
    </row>
    <row r="3" spans="1:12" ht="63.75">
      <c r="A3" s="87">
        <v>5</v>
      </c>
      <c r="B3" s="87" t="s">
        <v>1854</v>
      </c>
      <c r="C3" s="88" t="s">
        <v>1710</v>
      </c>
      <c r="D3" s="87" t="s">
        <v>1850</v>
      </c>
      <c r="E3" s="87" t="s">
        <v>186</v>
      </c>
      <c r="F3" s="87"/>
      <c r="G3" s="87"/>
      <c r="H3" s="87"/>
      <c r="I3" s="87" t="s">
        <v>1855</v>
      </c>
      <c r="J3" s="87" t="s">
        <v>1856</v>
      </c>
      <c r="K3" s="87">
        <v>9.7799999999999994</v>
      </c>
      <c r="L3" s="88" t="s">
        <v>1857</v>
      </c>
    </row>
    <row r="4" spans="1:12">
      <c r="A4" s="87">
        <v>5</v>
      </c>
      <c r="B4" s="87" t="s">
        <v>1858</v>
      </c>
      <c r="C4" s="88" t="s">
        <v>1765</v>
      </c>
      <c r="D4" s="87" t="s">
        <v>1859</v>
      </c>
      <c r="E4" s="87" t="s">
        <v>1860</v>
      </c>
      <c r="F4" s="87"/>
      <c r="G4" s="87"/>
      <c r="H4" s="87"/>
      <c r="I4" s="87" t="s">
        <v>1861</v>
      </c>
      <c r="J4" s="87" t="s">
        <v>1862</v>
      </c>
      <c r="K4" s="87">
        <v>114.52</v>
      </c>
      <c r="L4" s="88" t="s">
        <v>1863</v>
      </c>
    </row>
    <row r="5" spans="1:12">
      <c r="A5" s="87">
        <v>5</v>
      </c>
      <c r="B5" s="87" t="s">
        <v>1864</v>
      </c>
      <c r="C5" s="88" t="s">
        <v>1757</v>
      </c>
      <c r="D5" s="87" t="s">
        <v>1865</v>
      </c>
      <c r="E5" s="87" t="s">
        <v>85</v>
      </c>
      <c r="F5" s="87" t="s">
        <v>1866</v>
      </c>
      <c r="G5" s="87" t="s">
        <v>1867</v>
      </c>
      <c r="H5" s="87">
        <v>257.26</v>
      </c>
      <c r="I5" s="87" t="s">
        <v>1868</v>
      </c>
      <c r="J5" s="87" t="s">
        <v>1869</v>
      </c>
      <c r="K5" s="87">
        <v>243.04</v>
      </c>
      <c r="L5" s="88"/>
    </row>
    <row r="6" spans="1:12">
      <c r="A6" s="87">
        <v>5</v>
      </c>
      <c r="B6" s="87" t="s">
        <v>1870</v>
      </c>
      <c r="C6" s="88" t="s">
        <v>1765</v>
      </c>
      <c r="D6" s="87" t="s">
        <v>1859</v>
      </c>
      <c r="E6" s="87" t="s">
        <v>1860</v>
      </c>
      <c r="F6" s="87" t="s">
        <v>1871</v>
      </c>
      <c r="G6" s="87" t="s">
        <v>1872</v>
      </c>
      <c r="H6" s="87">
        <v>135.76</v>
      </c>
      <c r="I6" s="87" t="s">
        <v>1873</v>
      </c>
      <c r="J6" s="87" t="s">
        <v>1874</v>
      </c>
      <c r="K6" s="87">
        <v>131.5</v>
      </c>
      <c r="L6" s="88" t="s">
        <v>1863</v>
      </c>
    </row>
    <row r="7" spans="1:12">
      <c r="A7" s="87">
        <v>5</v>
      </c>
      <c r="B7" s="87" t="s">
        <v>1875</v>
      </c>
      <c r="C7" s="88" t="s">
        <v>1765</v>
      </c>
      <c r="D7" s="87" t="s">
        <v>1859</v>
      </c>
      <c r="E7" s="87" t="s">
        <v>1860</v>
      </c>
      <c r="F7" s="87" t="s">
        <v>1876</v>
      </c>
      <c r="G7" s="87" t="s">
        <v>1877</v>
      </c>
      <c r="H7" s="87">
        <v>119.04</v>
      </c>
      <c r="I7" s="87"/>
      <c r="J7" s="87"/>
      <c r="K7" s="87"/>
      <c r="L7" s="88" t="s">
        <v>1863</v>
      </c>
    </row>
    <row r="8" spans="1:12">
      <c r="A8" s="87">
        <v>5</v>
      </c>
      <c r="B8" s="87" t="s">
        <v>1878</v>
      </c>
      <c r="C8" s="88" t="s">
        <v>1830</v>
      </c>
      <c r="D8" s="87" t="s">
        <v>1865</v>
      </c>
      <c r="E8" s="87" t="s">
        <v>1860</v>
      </c>
      <c r="F8" s="87" t="s">
        <v>1879</v>
      </c>
      <c r="G8" s="87" t="s">
        <v>1880</v>
      </c>
      <c r="H8" s="87">
        <v>5023.75</v>
      </c>
      <c r="I8" s="87" t="s">
        <v>1881</v>
      </c>
      <c r="J8" s="87" t="s">
        <v>1882</v>
      </c>
      <c r="K8" s="87">
        <v>2852.46</v>
      </c>
      <c r="L8" s="88"/>
    </row>
    <row r="9" spans="1:12">
      <c r="A9" s="87">
        <v>4</v>
      </c>
      <c r="B9" s="87" t="s">
        <v>1883</v>
      </c>
      <c r="C9" s="88" t="s">
        <v>1884</v>
      </c>
      <c r="D9" s="87" t="s">
        <v>1850</v>
      </c>
      <c r="E9" s="87" t="s">
        <v>1885</v>
      </c>
      <c r="F9" s="87" t="s">
        <v>1886</v>
      </c>
      <c r="G9" s="87" t="s">
        <v>1887</v>
      </c>
      <c r="H9" s="87">
        <v>384.87</v>
      </c>
      <c r="I9" s="87" t="s">
        <v>1888</v>
      </c>
      <c r="J9" s="87" t="s">
        <v>1889</v>
      </c>
      <c r="K9" s="87">
        <v>349.3</v>
      </c>
      <c r="L9" s="88"/>
    </row>
    <row r="10" spans="1:12" ht="38.25">
      <c r="A10" s="87">
        <v>4</v>
      </c>
      <c r="B10" s="87" t="s">
        <v>1890</v>
      </c>
      <c r="C10" s="88" t="s">
        <v>1884</v>
      </c>
      <c r="D10" s="87" t="s">
        <v>1850</v>
      </c>
      <c r="E10" s="87" t="s">
        <v>1860</v>
      </c>
      <c r="F10" s="87" t="s">
        <v>1887</v>
      </c>
      <c r="G10" s="87" t="s">
        <v>1891</v>
      </c>
      <c r="H10" s="87">
        <v>548.45000000000005</v>
      </c>
      <c r="I10" s="87" t="s">
        <v>1892</v>
      </c>
      <c r="J10" s="87" t="s">
        <v>1893</v>
      </c>
      <c r="K10" s="87">
        <v>36.4</v>
      </c>
      <c r="L10" s="88" t="s">
        <v>1894</v>
      </c>
    </row>
    <row r="11" spans="1:12" ht="51">
      <c r="A11" s="87">
        <v>1</v>
      </c>
      <c r="B11" s="87" t="s">
        <v>1895</v>
      </c>
      <c r="C11" s="88" t="s">
        <v>1896</v>
      </c>
      <c r="D11" s="87" t="s">
        <v>1865</v>
      </c>
      <c r="E11" s="87" t="s">
        <v>1897</v>
      </c>
      <c r="F11" s="87" t="s">
        <v>1898</v>
      </c>
      <c r="G11" s="87" t="s">
        <v>1899</v>
      </c>
      <c r="H11" s="87">
        <v>79.13</v>
      </c>
      <c r="I11" s="87" t="s">
        <v>1900</v>
      </c>
      <c r="J11" s="87" t="s">
        <v>1901</v>
      </c>
      <c r="K11" s="87">
        <v>376.98</v>
      </c>
      <c r="L11" s="8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642"/>
  <sheetViews>
    <sheetView workbookViewId="0">
      <selection activeCell="F26" sqref="F26"/>
    </sheetView>
  </sheetViews>
  <sheetFormatPr baseColWidth="10" defaultColWidth="11.42578125" defaultRowHeight="12.75"/>
  <cols>
    <col min="1" max="1" width="5" customWidth="1"/>
    <col min="2" max="2" width="18.140625" customWidth="1"/>
    <col min="3" max="3" width="13.28515625" customWidth="1"/>
    <col min="4" max="4" width="21.140625" style="68" customWidth="1"/>
    <col min="5" max="5" width="21.85546875" bestFit="1" customWidth="1"/>
    <col min="6" max="6" width="61.7109375" customWidth="1"/>
    <col min="7" max="7" width="16.28515625" customWidth="1"/>
    <col min="8" max="8" width="16.140625" customWidth="1"/>
    <col min="9" max="9" width="17" bestFit="1" customWidth="1"/>
    <col min="10" max="10" width="17" customWidth="1"/>
    <col min="11" max="11" width="13.5703125" customWidth="1"/>
    <col min="12" max="12" width="6.42578125" bestFit="1" customWidth="1"/>
    <col min="13" max="13" width="29.42578125" bestFit="1" customWidth="1"/>
    <col min="14" max="14" width="30.140625" bestFit="1" customWidth="1"/>
    <col min="15" max="15" width="13.140625" bestFit="1" customWidth="1"/>
    <col min="17" max="18" width="30.140625" bestFit="1" customWidth="1"/>
  </cols>
  <sheetData>
    <row r="1" spans="1:11" ht="12.75" customHeight="1">
      <c r="A1" s="356" t="s">
        <v>1923</v>
      </c>
      <c r="B1" s="357"/>
      <c r="C1" s="357"/>
      <c r="D1" s="357"/>
      <c r="E1" s="357"/>
      <c r="F1" s="357"/>
      <c r="G1" s="358"/>
    </row>
    <row r="2" spans="1:11" ht="12.75" customHeight="1">
      <c r="A2" s="356" t="s">
        <v>1924</v>
      </c>
      <c r="B2" s="357"/>
      <c r="C2" s="357"/>
      <c r="D2" s="357"/>
      <c r="E2" s="357"/>
      <c r="F2" s="357"/>
      <c r="G2" s="358"/>
    </row>
    <row r="3" spans="1:11">
      <c r="C3" s="45"/>
      <c r="D3" s="225"/>
    </row>
    <row r="4" spans="1:11" ht="25.5">
      <c r="A4" s="359" t="s">
        <v>1925</v>
      </c>
      <c r="B4" s="359"/>
      <c r="C4" s="53" t="e">
        <f>SUMPRODUCT(1/COUNTIF(#REF!,#REF!))</f>
        <v>#REF!</v>
      </c>
      <c r="D4" s="225"/>
      <c r="E4" s="360" t="s">
        <v>1926</v>
      </c>
      <c r="F4" s="361"/>
      <c r="H4" s="58" t="s">
        <v>1927</v>
      </c>
      <c r="I4" s="58"/>
    </row>
    <row r="5" spans="1:11" ht="15.75">
      <c r="A5" s="359" t="s">
        <v>1928</v>
      </c>
      <c r="B5" s="359"/>
      <c r="C5" s="53">
        <f>COUNTA(E24:E229)</f>
        <v>195</v>
      </c>
      <c r="D5" s="225"/>
      <c r="E5" s="50" t="e">
        <f>#REF!</f>
        <v>#REF!</v>
      </c>
      <c r="F5" s="50" t="e">
        <f>#REF!</f>
        <v>#REF!</v>
      </c>
      <c r="H5" s="59">
        <f>195-39</f>
        <v>156</v>
      </c>
      <c r="I5" s="149" t="e">
        <f>H5/(F18-F16)</f>
        <v>#REF!</v>
      </c>
    </row>
    <row r="6" spans="1:11" ht="25.5">
      <c r="A6" s="216"/>
      <c r="B6" s="216"/>
      <c r="C6" s="45"/>
      <c r="D6" s="225"/>
      <c r="E6" s="50" t="e">
        <f>#REF!</f>
        <v>#REF!</v>
      </c>
      <c r="F6" s="50" t="e">
        <f>#REF!</f>
        <v>#REF!</v>
      </c>
      <c r="H6" s="56" t="s">
        <v>1929</v>
      </c>
      <c r="I6" s="56" t="s">
        <v>1930</v>
      </c>
      <c r="K6" s="66"/>
    </row>
    <row r="7" spans="1:11" ht="15.75">
      <c r="A7" s="216"/>
      <c r="B7" s="216"/>
      <c r="C7" s="45"/>
      <c r="D7" s="225"/>
      <c r="E7" s="50" t="e">
        <f>#REF!</f>
        <v>#REF!</v>
      </c>
      <c r="F7" s="50" t="e">
        <f>#REF!</f>
        <v>#REF!</v>
      </c>
      <c r="H7" s="57">
        <f>SUMIF($K$24:$K$229,"Si",M24:M229)</f>
        <v>36525.309999999983</v>
      </c>
      <c r="I7" s="57">
        <f>SUMIF($K$24:$K$229,"Si",N24:N229)</f>
        <v>25495.510000000024</v>
      </c>
      <c r="J7" s="57">
        <f>SUMIF($L$24:$L$229,"Si",M24:M229)</f>
        <v>18140.229999999996</v>
      </c>
      <c r="K7" s="57">
        <f>SUMIF($L$24:$L$229,"Si",N24:N229)</f>
        <v>16551.900000000001</v>
      </c>
    </row>
    <row r="8" spans="1:11">
      <c r="A8" s="216"/>
      <c r="B8" s="216"/>
      <c r="C8" s="45"/>
      <c r="D8" s="225"/>
      <c r="E8" s="50" t="e">
        <f>#REF!</f>
        <v>#REF!</v>
      </c>
      <c r="F8" s="50" t="e">
        <f>#REF!</f>
        <v>#REF!</v>
      </c>
      <c r="H8">
        <f>H7/M230</f>
        <v>0.9884619527241808</v>
      </c>
      <c r="I8">
        <f>I7/N230</f>
        <v>0.74199925728800675</v>
      </c>
      <c r="J8">
        <f>J7/M230</f>
        <v>0.49091786404183207</v>
      </c>
      <c r="K8">
        <f>K7/N230</f>
        <v>0.48171217232780783</v>
      </c>
    </row>
    <row r="9" spans="1:11">
      <c r="A9" s="216"/>
      <c r="B9" s="216"/>
      <c r="C9" s="45"/>
      <c r="D9" s="225"/>
      <c r="E9" s="50" t="e">
        <f>#REF!</f>
        <v>#REF!</v>
      </c>
      <c r="F9" s="50" t="e">
        <f>#REF!</f>
        <v>#REF!</v>
      </c>
    </row>
    <row r="10" spans="1:11">
      <c r="A10" s="216"/>
      <c r="B10" s="216"/>
      <c r="C10" s="45"/>
      <c r="D10" s="225"/>
      <c r="E10" s="50" t="e">
        <f>#REF!</f>
        <v>#REF!</v>
      </c>
      <c r="F10" s="50" t="e">
        <f>#REF!</f>
        <v>#REF!</v>
      </c>
    </row>
    <row r="11" spans="1:11" ht="25.5">
      <c r="A11" s="216"/>
      <c r="B11" s="216"/>
      <c r="C11" s="45"/>
      <c r="D11" s="225"/>
      <c r="E11" s="50" t="e">
        <f>#REF!</f>
        <v>#REF!</v>
      </c>
      <c r="F11" s="50" t="e">
        <f>#REF!</f>
        <v>#REF!</v>
      </c>
      <c r="H11" s="62" t="s">
        <v>1931</v>
      </c>
      <c r="I11" s="62"/>
    </row>
    <row r="12" spans="1:11" ht="15.75">
      <c r="A12" s="216"/>
      <c r="B12" s="216"/>
      <c r="C12" s="45"/>
      <c r="D12" s="225"/>
      <c r="E12" s="50" t="e">
        <f>#REF!</f>
        <v>#REF!</v>
      </c>
      <c r="F12" s="50" t="e">
        <f>#REF!</f>
        <v>#REF!</v>
      </c>
      <c r="H12" s="63">
        <f>C5-H5</f>
        <v>39</v>
      </c>
      <c r="I12" s="63"/>
    </row>
    <row r="13" spans="1:11" ht="38.25">
      <c r="A13" s="216"/>
      <c r="B13" s="216"/>
      <c r="C13" s="45"/>
      <c r="D13" s="225"/>
      <c r="E13" s="50" t="e">
        <f>#REF!</f>
        <v>#REF!</v>
      </c>
      <c r="F13" s="50" t="e">
        <f>#REF!</f>
        <v>#REF!</v>
      </c>
      <c r="H13" s="61" t="s">
        <v>1932</v>
      </c>
      <c r="I13" s="61" t="s">
        <v>1933</v>
      </c>
      <c r="K13" s="66"/>
    </row>
    <row r="14" spans="1:11" ht="15.75">
      <c r="A14" s="216"/>
      <c r="B14" s="216"/>
      <c r="C14" s="45"/>
      <c r="D14" s="225"/>
      <c r="E14" s="50" t="e">
        <f>#REF!</f>
        <v>#REF!</v>
      </c>
      <c r="F14" s="50" t="e">
        <f>#REF!</f>
        <v>#REF!</v>
      </c>
      <c r="H14" s="57">
        <f>SUMIF($K$24:$K$229,"No",M24:M229)</f>
        <v>426.34999999999854</v>
      </c>
      <c r="I14" s="57">
        <f>SUMIF($K$24:$K$229,"No",N24:N229)</f>
        <v>8865.0500000000102</v>
      </c>
      <c r="J14" s="57">
        <f>SUMIF($L$24:$L$229,"",M24:M229)</f>
        <v>18811.429999999978</v>
      </c>
      <c r="K14" s="57">
        <f>SUMIF($L$24:$L$229,"",N24:N229)</f>
        <v>17808.660000000033</v>
      </c>
    </row>
    <row r="15" spans="1:11">
      <c r="C15" s="45"/>
      <c r="D15" s="225"/>
      <c r="E15" s="50" t="e">
        <f>#REF!</f>
        <v>#REF!</v>
      </c>
      <c r="F15" s="50" t="e">
        <f>#REF!</f>
        <v>#REF!</v>
      </c>
      <c r="H15" s="152">
        <f>1-H8</f>
        <v>1.1538047275819197E-2</v>
      </c>
      <c r="I15" s="152">
        <f>1-I8</f>
        <v>0.25800074271199325</v>
      </c>
      <c r="J15" s="152">
        <f>1-J8</f>
        <v>0.50908213595816787</v>
      </c>
      <c r="K15" s="152">
        <f>1-K8</f>
        <v>0.51828782767219217</v>
      </c>
    </row>
    <row r="16" spans="1:11">
      <c r="C16" s="45"/>
      <c r="D16" s="225"/>
      <c r="E16" s="50" t="e">
        <f>#REF!</f>
        <v>#REF!</v>
      </c>
      <c r="F16" s="50" t="e">
        <f>#REF!</f>
        <v>#REF!</v>
      </c>
    </row>
    <row r="17" spans="1:15">
      <c r="D17" s="225"/>
      <c r="E17" s="50" t="e">
        <f>#REF!</f>
        <v>#REF!</v>
      </c>
      <c r="F17" s="50"/>
    </row>
    <row r="18" spans="1:15">
      <c r="D18" s="225"/>
      <c r="E18" s="50" t="s">
        <v>1934</v>
      </c>
      <c r="F18" s="49" t="e">
        <f>SUM(F5:F17)</f>
        <v>#REF!</v>
      </c>
    </row>
    <row r="20" spans="1:15">
      <c r="A20" s="11" t="s">
        <v>3</v>
      </c>
      <c r="B20" t="s">
        <v>29</v>
      </c>
      <c r="D20" s="225"/>
    </row>
    <row r="22" spans="1:15">
      <c r="D22"/>
      <c r="M22" s="11" t="s">
        <v>1935</v>
      </c>
    </row>
    <row r="23" spans="1:15" ht="12.75" customHeight="1">
      <c r="A23" s="11" t="s">
        <v>4</v>
      </c>
      <c r="B23" s="11" t="s">
        <v>5</v>
      </c>
      <c r="C23" s="11" t="s">
        <v>6</v>
      </c>
      <c r="D23" s="11" t="s">
        <v>7</v>
      </c>
      <c r="E23" s="11" t="s">
        <v>8</v>
      </c>
      <c r="F23" s="11" t="s">
        <v>1845</v>
      </c>
      <c r="G23" s="69" t="s">
        <v>1839</v>
      </c>
      <c r="H23" s="69" t="s">
        <v>1840</v>
      </c>
      <c r="I23" s="69" t="s">
        <v>1842</v>
      </c>
      <c r="J23" s="69" t="s">
        <v>1843</v>
      </c>
      <c r="K23" s="11" t="s">
        <v>1910</v>
      </c>
      <c r="L23" s="11" t="s">
        <v>445</v>
      </c>
      <c r="M23" s="45" t="s">
        <v>1936</v>
      </c>
      <c r="N23" s="45" t="s">
        <v>1937</v>
      </c>
      <c r="O23" t="s">
        <v>1846</v>
      </c>
    </row>
    <row r="24" spans="1:15">
      <c r="A24" s="78">
        <v>6</v>
      </c>
      <c r="B24" t="s">
        <v>30</v>
      </c>
      <c r="C24" t="s">
        <v>31</v>
      </c>
      <c r="D24" t="s">
        <v>32</v>
      </c>
      <c r="E24" t="s">
        <v>49</v>
      </c>
      <c r="F24" t="s">
        <v>639</v>
      </c>
      <c r="G24">
        <v>0</v>
      </c>
      <c r="H24">
        <v>0</v>
      </c>
      <c r="I24">
        <v>24574.63</v>
      </c>
      <c r="J24">
        <v>24893.919999999998</v>
      </c>
      <c r="K24" t="s">
        <v>1938</v>
      </c>
      <c r="M24" s="74">
        <v>0</v>
      </c>
      <c r="N24" s="74">
        <v>319.28999999999724</v>
      </c>
    </row>
    <row r="25" spans="1:15">
      <c r="A25" s="78"/>
      <c r="D25"/>
      <c r="E25" t="s">
        <v>60</v>
      </c>
      <c r="F25" t="s">
        <v>754</v>
      </c>
      <c r="G25">
        <v>30135.919999999998</v>
      </c>
      <c r="H25">
        <v>30144.23</v>
      </c>
      <c r="I25">
        <v>0</v>
      </c>
      <c r="J25">
        <v>0</v>
      </c>
      <c r="K25" t="s">
        <v>1938</v>
      </c>
      <c r="M25" s="74">
        <v>8.3100000000013097</v>
      </c>
      <c r="N25" s="74">
        <v>0</v>
      </c>
    </row>
    <row r="26" spans="1:15">
      <c r="A26" s="78"/>
      <c r="D26"/>
      <c r="E26" t="s">
        <v>39</v>
      </c>
      <c r="F26">
        <v>0</v>
      </c>
      <c r="G26">
        <v>11164.4</v>
      </c>
      <c r="H26">
        <v>11635.33</v>
      </c>
      <c r="I26">
        <v>11162.69</v>
      </c>
      <c r="J26">
        <v>11633.3</v>
      </c>
      <c r="K26" t="s">
        <v>1938</v>
      </c>
      <c r="M26" s="74">
        <v>470.93000000000029</v>
      </c>
      <c r="N26" s="74">
        <v>470.60999999999876</v>
      </c>
    </row>
    <row r="27" spans="1:15">
      <c r="A27" s="78"/>
      <c r="D27"/>
      <c r="F27" t="s">
        <v>450</v>
      </c>
      <c r="G27">
        <v>10930.87</v>
      </c>
      <c r="H27">
        <v>11010</v>
      </c>
      <c r="I27">
        <v>10684.1</v>
      </c>
      <c r="J27">
        <v>11061.08</v>
      </c>
      <c r="K27" t="s">
        <v>1938</v>
      </c>
      <c r="L27" t="s">
        <v>1938</v>
      </c>
      <c r="M27" s="74">
        <v>79.1299999999992</v>
      </c>
      <c r="N27" s="74">
        <v>376.97999999999956</v>
      </c>
    </row>
    <row r="28" spans="1:15">
      <c r="A28" s="84">
        <v>7</v>
      </c>
      <c r="B28" s="84" t="s">
        <v>20</v>
      </c>
      <c r="C28" t="s">
        <v>31</v>
      </c>
      <c r="D28" t="s">
        <v>32</v>
      </c>
      <c r="E28" s="84" t="s">
        <v>51</v>
      </c>
      <c r="F28" s="84">
        <v>0</v>
      </c>
      <c r="G28" s="73">
        <v>16956</v>
      </c>
      <c r="H28" s="73">
        <v>17018.2</v>
      </c>
      <c r="I28">
        <v>0</v>
      </c>
      <c r="J28">
        <v>0</v>
      </c>
      <c r="K28" t="s">
        <v>1938</v>
      </c>
      <c r="L28" s="72"/>
      <c r="M28" s="74">
        <v>62.200000000000728</v>
      </c>
      <c r="N28" s="74">
        <v>0</v>
      </c>
    </row>
    <row r="29" spans="1:15">
      <c r="A29" s="82"/>
      <c r="B29" s="82"/>
      <c r="D29"/>
      <c r="E29" s="82"/>
      <c r="F29" s="82" t="s">
        <v>551</v>
      </c>
      <c r="G29" s="73">
        <v>16864</v>
      </c>
      <c r="H29" s="73">
        <v>16870</v>
      </c>
      <c r="I29">
        <v>0</v>
      </c>
      <c r="J29">
        <v>0</v>
      </c>
      <c r="K29" t="s">
        <v>1938</v>
      </c>
      <c r="L29" s="72"/>
      <c r="M29" s="74">
        <v>6</v>
      </c>
      <c r="N29" s="74">
        <v>0</v>
      </c>
    </row>
    <row r="30" spans="1:15">
      <c r="A30" s="167">
        <v>8</v>
      </c>
      <c r="B30" s="167" t="s">
        <v>53</v>
      </c>
      <c r="C30" t="s">
        <v>31</v>
      </c>
      <c r="D30" t="s">
        <v>32</v>
      </c>
      <c r="E30" t="s">
        <v>62</v>
      </c>
      <c r="F30" t="s">
        <v>759</v>
      </c>
      <c r="G30">
        <v>30175.119999999999</v>
      </c>
      <c r="H30">
        <v>30180.54</v>
      </c>
      <c r="I30">
        <v>0</v>
      </c>
      <c r="J30">
        <v>0</v>
      </c>
      <c r="K30" t="s">
        <v>1938</v>
      </c>
      <c r="M30" s="74">
        <v>5.4200000000018917</v>
      </c>
      <c r="N30" s="74">
        <v>0</v>
      </c>
    </row>
    <row r="31" spans="1:15">
      <c r="A31" s="167"/>
      <c r="B31" s="167"/>
      <c r="D31"/>
      <c r="E31" t="s">
        <v>64</v>
      </c>
      <c r="F31" t="s">
        <v>759</v>
      </c>
      <c r="G31">
        <v>30165.24</v>
      </c>
      <c r="H31">
        <v>30175.119999999999</v>
      </c>
      <c r="I31">
        <v>0</v>
      </c>
      <c r="J31">
        <v>0</v>
      </c>
      <c r="K31" t="s">
        <v>1938</v>
      </c>
      <c r="M31" s="74">
        <v>9.8799999999973807</v>
      </c>
      <c r="N31" s="74">
        <v>0</v>
      </c>
    </row>
    <row r="32" spans="1:15">
      <c r="A32" s="85">
        <v>9</v>
      </c>
      <c r="B32" s="85" t="s">
        <v>56</v>
      </c>
      <c r="C32" t="s">
        <v>31</v>
      </c>
      <c r="D32" t="s">
        <v>32</v>
      </c>
      <c r="E32" s="85" t="s">
        <v>57</v>
      </c>
      <c r="F32" s="85" t="s">
        <v>635</v>
      </c>
      <c r="G32" s="73">
        <v>0</v>
      </c>
      <c r="H32" s="73">
        <v>0</v>
      </c>
      <c r="I32" s="73">
        <v>24313.5</v>
      </c>
      <c r="J32" s="73">
        <v>24419.5</v>
      </c>
      <c r="K32" t="s">
        <v>1938</v>
      </c>
      <c r="L32" s="72"/>
      <c r="M32" s="74">
        <v>0</v>
      </c>
      <c r="N32" s="74">
        <v>106</v>
      </c>
    </row>
    <row r="33" spans="1:14">
      <c r="A33" s="82"/>
      <c r="B33" s="82"/>
      <c r="D33"/>
      <c r="E33" s="82" t="s">
        <v>59</v>
      </c>
      <c r="F33" s="82" t="s">
        <v>637</v>
      </c>
      <c r="G33">
        <v>0</v>
      </c>
      <c r="H33">
        <v>0</v>
      </c>
      <c r="I33" s="73">
        <v>24419.5</v>
      </c>
      <c r="J33" s="73">
        <v>24549.8</v>
      </c>
      <c r="K33" t="s">
        <v>1938</v>
      </c>
      <c r="L33" s="72"/>
      <c r="M33" s="74">
        <v>0</v>
      </c>
      <c r="N33" s="74">
        <v>130.29999999999927</v>
      </c>
    </row>
    <row r="34" spans="1:14">
      <c r="A34" s="82"/>
      <c r="B34" s="82"/>
      <c r="D34"/>
      <c r="E34" t="s">
        <v>50</v>
      </c>
      <c r="F34" t="s">
        <v>776</v>
      </c>
      <c r="G34">
        <v>30303.4</v>
      </c>
      <c r="H34">
        <v>31600</v>
      </c>
      <c r="I34">
        <v>0</v>
      </c>
      <c r="J34">
        <v>0</v>
      </c>
      <c r="K34" t="s">
        <v>1938</v>
      </c>
      <c r="M34" s="74">
        <v>1296.5999999999985</v>
      </c>
      <c r="N34" s="74">
        <v>0</v>
      </c>
    </row>
    <row r="35" spans="1:14">
      <c r="A35" s="82"/>
      <c r="B35" s="82"/>
      <c r="D35"/>
      <c r="E35" s="82" t="s">
        <v>66</v>
      </c>
      <c r="F35" s="82" t="s">
        <v>787</v>
      </c>
      <c r="G35" s="73">
        <v>31618.11</v>
      </c>
      <c r="H35" s="73">
        <v>31863.79</v>
      </c>
      <c r="I35">
        <v>0</v>
      </c>
      <c r="J35">
        <v>0</v>
      </c>
      <c r="K35" t="s">
        <v>1938</v>
      </c>
      <c r="L35" s="72"/>
      <c r="M35" s="74">
        <v>245.68000000000029</v>
      </c>
      <c r="N35" s="74">
        <v>0</v>
      </c>
    </row>
    <row r="36" spans="1:14">
      <c r="A36" s="82"/>
      <c r="B36" s="82"/>
      <c r="D36"/>
      <c r="E36" t="s">
        <v>33</v>
      </c>
      <c r="F36" t="s">
        <v>804</v>
      </c>
      <c r="G36">
        <v>32352.05</v>
      </c>
      <c r="H36">
        <v>32476.94</v>
      </c>
      <c r="I36">
        <v>0</v>
      </c>
      <c r="J36">
        <v>0</v>
      </c>
      <c r="K36" t="s">
        <v>1938</v>
      </c>
      <c r="M36" s="74">
        <v>124.88999999999942</v>
      </c>
      <c r="N36" s="74">
        <v>0</v>
      </c>
    </row>
    <row r="37" spans="1:14">
      <c r="A37" s="82"/>
      <c r="B37" s="82"/>
      <c r="D37"/>
      <c r="E37" t="s">
        <v>35</v>
      </c>
      <c r="F37" t="s">
        <v>776</v>
      </c>
      <c r="G37">
        <v>34672.32</v>
      </c>
      <c r="H37">
        <v>35322.080000000002</v>
      </c>
      <c r="I37">
        <v>0</v>
      </c>
      <c r="J37">
        <v>0</v>
      </c>
      <c r="K37" t="s">
        <v>1938</v>
      </c>
      <c r="M37" s="74">
        <v>649.76000000000204</v>
      </c>
      <c r="N37" s="74">
        <v>0</v>
      </c>
    </row>
    <row r="38" spans="1:14">
      <c r="A38" s="82"/>
      <c r="B38" s="82"/>
      <c r="D38"/>
      <c r="E38" t="s">
        <v>37</v>
      </c>
      <c r="F38" t="s">
        <v>878</v>
      </c>
      <c r="G38">
        <v>36154.06</v>
      </c>
      <c r="H38">
        <v>36482.519999999997</v>
      </c>
      <c r="I38">
        <v>0</v>
      </c>
      <c r="J38">
        <v>0</v>
      </c>
      <c r="K38" t="s">
        <v>1938</v>
      </c>
      <c r="M38" s="74">
        <v>328.45999999999913</v>
      </c>
      <c r="N38" s="74">
        <v>0</v>
      </c>
    </row>
    <row r="39" spans="1:14">
      <c r="A39" s="82"/>
      <c r="B39" s="82"/>
      <c r="D39"/>
      <c r="E39" s="82" t="s">
        <v>67</v>
      </c>
      <c r="F39" s="82" t="s">
        <v>574</v>
      </c>
      <c r="G39" s="73">
        <v>19127.43</v>
      </c>
      <c r="H39" s="73">
        <v>19411.96</v>
      </c>
      <c r="I39" s="73">
        <v>19140</v>
      </c>
      <c r="J39" s="73">
        <v>19427.96</v>
      </c>
      <c r="K39" t="s">
        <v>1938</v>
      </c>
      <c r="L39" s="72"/>
      <c r="M39" s="74">
        <v>284.52999999999884</v>
      </c>
      <c r="N39" s="74">
        <v>287.95999999999913</v>
      </c>
    </row>
    <row r="40" spans="1:14">
      <c r="A40" s="82"/>
      <c r="B40" s="82"/>
      <c r="D40"/>
      <c r="E40" t="s">
        <v>41</v>
      </c>
      <c r="F40" t="s">
        <v>725</v>
      </c>
      <c r="G40">
        <v>29582.3</v>
      </c>
      <c r="H40">
        <v>30084.86</v>
      </c>
      <c r="I40">
        <v>29581.5</v>
      </c>
      <c r="J40">
        <v>30088.639999999999</v>
      </c>
      <c r="K40" t="s">
        <v>1938</v>
      </c>
      <c r="M40" s="74">
        <v>502.56000000000131</v>
      </c>
      <c r="N40" s="74">
        <v>507.13999999999942</v>
      </c>
    </row>
    <row r="41" spans="1:14">
      <c r="A41" s="82"/>
      <c r="B41" s="82"/>
      <c r="D41"/>
      <c r="E41" t="s">
        <v>43</v>
      </c>
      <c r="F41" t="s">
        <v>778</v>
      </c>
      <c r="G41">
        <v>30084.86</v>
      </c>
      <c r="H41">
        <v>31344.799999999999</v>
      </c>
      <c r="I41">
        <v>30088.639999999999</v>
      </c>
      <c r="J41">
        <v>31354.080000000002</v>
      </c>
      <c r="K41" t="s">
        <v>1938</v>
      </c>
      <c r="L41" t="s">
        <v>1938</v>
      </c>
      <c r="M41" s="74">
        <v>1259.9399999999987</v>
      </c>
      <c r="N41" s="74">
        <v>1265.4400000000023</v>
      </c>
    </row>
    <row r="42" spans="1:14">
      <c r="A42" s="82"/>
      <c r="B42" s="82"/>
      <c r="D42"/>
      <c r="E42" t="s">
        <v>44</v>
      </c>
      <c r="F42" t="s">
        <v>778</v>
      </c>
      <c r="G42">
        <v>31344.799999999999</v>
      </c>
      <c r="H42">
        <v>31539.24</v>
      </c>
      <c r="I42">
        <v>31354.080000000002</v>
      </c>
      <c r="J42">
        <v>31547.75</v>
      </c>
      <c r="K42" t="s">
        <v>1938</v>
      </c>
      <c r="L42" t="s">
        <v>1938</v>
      </c>
      <c r="M42" s="74">
        <v>194.44000000000233</v>
      </c>
      <c r="N42" s="74">
        <v>193.66999999999825</v>
      </c>
    </row>
    <row r="43" spans="1:14">
      <c r="A43" s="82"/>
      <c r="B43" s="82"/>
      <c r="D43"/>
      <c r="E43" t="s">
        <v>45</v>
      </c>
      <c r="F43" t="s">
        <v>781</v>
      </c>
      <c r="G43">
        <v>31554.799999999999</v>
      </c>
      <c r="H43">
        <v>31582.02</v>
      </c>
      <c r="I43">
        <v>31557.26</v>
      </c>
      <c r="J43">
        <v>31589.06</v>
      </c>
      <c r="K43" t="s">
        <v>1938</v>
      </c>
      <c r="M43" s="74">
        <v>27.220000000001164</v>
      </c>
      <c r="N43" s="74">
        <v>31.80000000000291</v>
      </c>
    </row>
    <row r="44" spans="1:14">
      <c r="A44" s="82"/>
      <c r="B44" s="82"/>
      <c r="D44"/>
      <c r="E44" t="s">
        <v>46</v>
      </c>
      <c r="F44" t="s">
        <v>783</v>
      </c>
      <c r="G44">
        <v>31582.02</v>
      </c>
      <c r="H44">
        <v>31755.59</v>
      </c>
      <c r="I44">
        <v>31589.06</v>
      </c>
      <c r="J44">
        <v>31765.97</v>
      </c>
      <c r="K44" t="s">
        <v>1938</v>
      </c>
      <c r="L44" t="s">
        <v>1938</v>
      </c>
      <c r="M44" s="74">
        <v>173.56999999999971</v>
      </c>
      <c r="N44" s="74">
        <v>176.90999999999985</v>
      </c>
    </row>
    <row r="45" spans="1:14">
      <c r="A45" s="82"/>
      <c r="B45" s="82"/>
      <c r="D45"/>
      <c r="E45" t="s">
        <v>47</v>
      </c>
      <c r="F45">
        <v>0</v>
      </c>
      <c r="G45">
        <v>32000</v>
      </c>
      <c r="H45">
        <v>32089.65</v>
      </c>
      <c r="I45">
        <v>32000</v>
      </c>
      <c r="J45">
        <v>32085.03</v>
      </c>
      <c r="K45" t="s">
        <v>1938</v>
      </c>
      <c r="M45" s="74">
        <v>89.650000000001455</v>
      </c>
      <c r="N45" s="74">
        <v>85.029999999998836</v>
      </c>
    </row>
    <row r="46" spans="1:14">
      <c r="A46" s="82"/>
      <c r="B46" s="82"/>
      <c r="D46"/>
      <c r="F46" t="s">
        <v>785</v>
      </c>
      <c r="G46">
        <v>31755.59</v>
      </c>
      <c r="H46">
        <v>31882.52</v>
      </c>
      <c r="I46">
        <v>31766</v>
      </c>
      <c r="J46">
        <v>31880.93</v>
      </c>
      <c r="K46" t="s">
        <v>1938</v>
      </c>
      <c r="L46" t="s">
        <v>1938</v>
      </c>
      <c r="M46" s="74">
        <v>126.93000000000029</v>
      </c>
      <c r="N46" s="74">
        <v>114.93000000000029</v>
      </c>
    </row>
    <row r="47" spans="1:14">
      <c r="A47" s="82"/>
      <c r="B47" s="82"/>
      <c r="D47"/>
      <c r="E47" s="82" t="s">
        <v>68</v>
      </c>
      <c r="F47" s="82" t="s">
        <v>787</v>
      </c>
      <c r="G47" s="73">
        <v>144017.15</v>
      </c>
      <c r="H47" s="73">
        <v>144586.54999999999</v>
      </c>
      <c r="I47" s="73">
        <v>144002.9</v>
      </c>
      <c r="J47" s="73">
        <v>144565.79</v>
      </c>
      <c r="K47" t="s">
        <v>1938</v>
      </c>
      <c r="L47" s="72"/>
      <c r="M47" s="74">
        <v>569.39999999999418</v>
      </c>
      <c r="N47" s="74">
        <v>562.89000000001397</v>
      </c>
    </row>
    <row r="48" spans="1:14">
      <c r="A48" s="82"/>
      <c r="B48" s="82"/>
      <c r="D48"/>
      <c r="E48" s="82" t="s">
        <v>69</v>
      </c>
      <c r="F48" s="82">
        <v>0</v>
      </c>
      <c r="G48" s="73">
        <v>144228.19</v>
      </c>
      <c r="H48" s="73">
        <v>144590.06</v>
      </c>
      <c r="I48" s="73">
        <v>144208.72</v>
      </c>
      <c r="J48" s="73">
        <v>144571.07</v>
      </c>
      <c r="K48" t="s">
        <v>1938</v>
      </c>
      <c r="L48" s="72"/>
      <c r="M48" s="74">
        <v>361.86999999999534</v>
      </c>
      <c r="N48" s="74">
        <v>362.35000000000582</v>
      </c>
    </row>
    <row r="49" spans="1:14">
      <c r="A49" s="82"/>
      <c r="B49" s="82"/>
      <c r="D49"/>
      <c r="E49" s="82"/>
      <c r="F49" s="82" t="s">
        <v>914</v>
      </c>
      <c r="G49" s="73">
        <v>144003.20000000001</v>
      </c>
      <c r="H49" s="73">
        <v>144056.73000000001</v>
      </c>
      <c r="I49" s="73">
        <v>143987.5</v>
      </c>
      <c r="J49" s="73">
        <v>144041.98000000001</v>
      </c>
      <c r="K49" t="s">
        <v>1938</v>
      </c>
      <c r="L49" s="72"/>
      <c r="M49" s="74">
        <v>53.529999999998836</v>
      </c>
      <c r="N49" s="74">
        <v>54.480000000010477</v>
      </c>
    </row>
    <row r="50" spans="1:14">
      <c r="A50" s="80">
        <v>11</v>
      </c>
      <c r="B50" s="80" t="s">
        <v>1746</v>
      </c>
      <c r="C50" t="s">
        <v>31</v>
      </c>
      <c r="D50" t="s">
        <v>32</v>
      </c>
      <c r="E50" s="80" t="s">
        <v>458</v>
      </c>
      <c r="F50" s="80" t="s">
        <v>459</v>
      </c>
      <c r="G50" s="73">
        <v>11663.43</v>
      </c>
      <c r="H50" s="73">
        <v>11743.34</v>
      </c>
      <c r="I50" s="73">
        <v>0</v>
      </c>
      <c r="J50" s="73">
        <v>0</v>
      </c>
      <c r="K50" t="s">
        <v>1938</v>
      </c>
      <c r="L50" s="72"/>
      <c r="M50" s="74">
        <v>79.909999999999854</v>
      </c>
      <c r="N50" s="74">
        <v>0</v>
      </c>
    </row>
    <row r="51" spans="1:14">
      <c r="A51" s="82"/>
      <c r="B51" s="82"/>
      <c r="D51"/>
      <c r="E51" s="82" t="s">
        <v>626</v>
      </c>
      <c r="F51" s="82" t="s">
        <v>627</v>
      </c>
      <c r="G51" s="73">
        <v>22623.83</v>
      </c>
      <c r="H51" s="73">
        <v>24178.35</v>
      </c>
      <c r="I51">
        <v>0</v>
      </c>
      <c r="J51">
        <v>0</v>
      </c>
      <c r="K51" t="s">
        <v>1938</v>
      </c>
      <c r="L51" s="72"/>
      <c r="M51" s="74">
        <v>1554.5199999999968</v>
      </c>
      <c r="N51" s="74">
        <v>0</v>
      </c>
    </row>
    <row r="52" spans="1:14">
      <c r="A52" s="82"/>
      <c r="B52" s="82"/>
      <c r="D52"/>
      <c r="E52" s="82" t="s">
        <v>469</v>
      </c>
      <c r="F52" s="82" t="s">
        <v>470</v>
      </c>
      <c r="G52" s="73">
        <v>13287.34</v>
      </c>
      <c r="H52" s="73">
        <v>13687.17</v>
      </c>
      <c r="I52">
        <v>0</v>
      </c>
      <c r="J52">
        <v>0</v>
      </c>
      <c r="K52" t="s">
        <v>1938</v>
      </c>
      <c r="L52" s="72" t="s">
        <v>1938</v>
      </c>
      <c r="M52" s="74">
        <v>399.82999999999993</v>
      </c>
      <c r="N52" s="74">
        <v>0</v>
      </c>
    </row>
    <row r="53" spans="1:14">
      <c r="A53" s="82"/>
      <c r="B53" s="82"/>
      <c r="D53"/>
      <c r="E53" s="82" t="s">
        <v>482</v>
      </c>
      <c r="F53" s="82" t="s">
        <v>483</v>
      </c>
      <c r="G53" s="73">
        <v>13775.47</v>
      </c>
      <c r="H53" s="73">
        <v>13841.81</v>
      </c>
      <c r="I53">
        <v>0</v>
      </c>
      <c r="J53">
        <v>0</v>
      </c>
      <c r="K53" t="s">
        <v>1938</v>
      </c>
      <c r="L53" s="72"/>
      <c r="M53" s="74">
        <v>66.340000000000146</v>
      </c>
      <c r="N53" s="74">
        <v>0</v>
      </c>
    </row>
    <row r="54" spans="1:14">
      <c r="A54" s="82"/>
      <c r="B54" s="82"/>
      <c r="D54"/>
      <c r="E54" s="82" t="s">
        <v>485</v>
      </c>
      <c r="F54" s="82" t="s">
        <v>486</v>
      </c>
      <c r="G54" s="73">
        <v>13841.81</v>
      </c>
      <c r="H54" s="73">
        <v>14437.71</v>
      </c>
      <c r="I54">
        <v>0</v>
      </c>
      <c r="J54">
        <v>0</v>
      </c>
      <c r="K54" t="s">
        <v>1938</v>
      </c>
      <c r="L54" s="72" t="s">
        <v>1938</v>
      </c>
      <c r="M54" s="74">
        <v>595.89999999999964</v>
      </c>
      <c r="N54" s="74">
        <v>0</v>
      </c>
    </row>
    <row r="55" spans="1:14">
      <c r="A55" s="82"/>
      <c r="B55" s="82"/>
      <c r="D55"/>
      <c r="E55" s="82" t="s">
        <v>493</v>
      </c>
      <c r="F55" s="82" t="s">
        <v>494</v>
      </c>
      <c r="G55" s="73">
        <v>15644.3</v>
      </c>
      <c r="H55" s="73">
        <v>15685.31</v>
      </c>
      <c r="I55">
        <v>0</v>
      </c>
      <c r="J55">
        <v>0</v>
      </c>
      <c r="K55" t="s">
        <v>1938</v>
      </c>
      <c r="L55" s="72" t="s">
        <v>1938</v>
      </c>
      <c r="M55" s="74">
        <v>41.010000000000218</v>
      </c>
      <c r="N55" s="74">
        <v>0</v>
      </c>
    </row>
    <row r="56" spans="1:14">
      <c r="A56" s="82"/>
      <c r="B56" s="82"/>
      <c r="D56"/>
      <c r="E56" s="82" t="s">
        <v>490</v>
      </c>
      <c r="F56" s="82">
        <v>0</v>
      </c>
      <c r="G56" s="73">
        <v>15685.31</v>
      </c>
      <c r="H56" s="73">
        <v>15735.29</v>
      </c>
      <c r="I56">
        <v>0</v>
      </c>
      <c r="J56">
        <v>0</v>
      </c>
      <c r="K56" t="s">
        <v>1938</v>
      </c>
      <c r="L56" s="72"/>
      <c r="M56" s="74">
        <v>49.980000000001382</v>
      </c>
      <c r="N56" s="74">
        <v>0</v>
      </c>
    </row>
    <row r="57" spans="1:14">
      <c r="A57" s="82"/>
      <c r="B57" s="82"/>
      <c r="D57"/>
      <c r="E57" s="82"/>
      <c r="F57" s="82" t="s">
        <v>491</v>
      </c>
      <c r="G57" s="73">
        <v>15640.86</v>
      </c>
      <c r="H57" s="73">
        <v>15644.3</v>
      </c>
      <c r="I57">
        <v>0</v>
      </c>
      <c r="J57">
        <v>0</v>
      </c>
      <c r="K57" t="s">
        <v>1938</v>
      </c>
      <c r="L57" s="72" t="s">
        <v>1938</v>
      </c>
      <c r="M57" s="74">
        <v>3.4399999999986903</v>
      </c>
      <c r="N57" s="74">
        <v>0</v>
      </c>
    </row>
    <row r="58" spans="1:14">
      <c r="A58" s="82"/>
      <c r="B58" s="82"/>
      <c r="D58"/>
      <c r="E58" s="82" t="s">
        <v>496</v>
      </c>
      <c r="F58" s="82" t="s">
        <v>497</v>
      </c>
      <c r="G58" s="73">
        <v>15735.29</v>
      </c>
      <c r="H58" s="73">
        <v>15791.21</v>
      </c>
      <c r="I58">
        <v>0</v>
      </c>
      <c r="J58">
        <v>0</v>
      </c>
      <c r="K58" t="s">
        <v>1938</v>
      </c>
      <c r="L58" s="72" t="s">
        <v>1938</v>
      </c>
      <c r="M58" s="74">
        <v>55.919999999998254</v>
      </c>
      <c r="N58" s="74">
        <v>0</v>
      </c>
    </row>
    <row r="59" spans="1:14">
      <c r="A59" s="82"/>
      <c r="B59" s="82"/>
      <c r="D59"/>
      <c r="E59" s="82" t="s">
        <v>499</v>
      </c>
      <c r="F59" s="82" t="s">
        <v>500</v>
      </c>
      <c r="G59" s="73">
        <v>15828.3</v>
      </c>
      <c r="H59" s="73">
        <v>15845.85</v>
      </c>
      <c r="I59">
        <v>0</v>
      </c>
      <c r="J59">
        <v>0</v>
      </c>
      <c r="K59" t="s">
        <v>1938</v>
      </c>
      <c r="L59" s="72"/>
      <c r="M59" s="74">
        <v>17.550000000001091</v>
      </c>
      <c r="N59" s="74">
        <v>0</v>
      </c>
    </row>
    <row r="60" spans="1:14">
      <c r="A60" s="82"/>
      <c r="B60" s="82"/>
      <c r="D60"/>
      <c r="E60" s="82" t="s">
        <v>501</v>
      </c>
      <c r="F60" s="82" t="s">
        <v>502</v>
      </c>
      <c r="G60" s="73">
        <v>16231.62</v>
      </c>
      <c r="H60" s="73">
        <v>16282.28</v>
      </c>
      <c r="I60">
        <v>0</v>
      </c>
      <c r="J60">
        <v>0</v>
      </c>
      <c r="K60" t="s">
        <v>1938</v>
      </c>
      <c r="L60" s="72" t="s">
        <v>1938</v>
      </c>
      <c r="M60" s="74">
        <v>50.659999999999854</v>
      </c>
      <c r="N60" s="74">
        <v>0</v>
      </c>
    </row>
    <row r="61" spans="1:14">
      <c r="A61" s="82"/>
      <c r="B61" s="82"/>
      <c r="D61"/>
      <c r="E61" s="82" t="s">
        <v>504</v>
      </c>
      <c r="F61" s="82" t="s">
        <v>505</v>
      </c>
      <c r="G61" s="73">
        <v>16282.28</v>
      </c>
      <c r="H61" s="73">
        <v>16393.05</v>
      </c>
      <c r="I61">
        <v>0</v>
      </c>
      <c r="J61">
        <v>0</v>
      </c>
      <c r="K61" t="s">
        <v>1938</v>
      </c>
      <c r="L61" s="72"/>
      <c r="M61" s="74">
        <v>110.76999999999862</v>
      </c>
      <c r="N61" s="74">
        <v>0</v>
      </c>
    </row>
    <row r="62" spans="1:14">
      <c r="A62" s="82"/>
      <c r="B62" s="82"/>
      <c r="D62"/>
      <c r="E62" s="82" t="s">
        <v>510</v>
      </c>
      <c r="F62" s="82" t="s">
        <v>511</v>
      </c>
      <c r="G62" s="73">
        <v>16641.2</v>
      </c>
      <c r="H62" s="73">
        <v>16693.599999999999</v>
      </c>
      <c r="I62" s="73">
        <v>16740</v>
      </c>
      <c r="J62" s="73">
        <v>16846.599999999999</v>
      </c>
      <c r="K62" t="s">
        <v>1938</v>
      </c>
      <c r="L62" s="72"/>
      <c r="M62" s="74">
        <v>52.399999999997817</v>
      </c>
      <c r="N62" s="74">
        <v>106.59999999999854</v>
      </c>
    </row>
    <row r="63" spans="1:14">
      <c r="A63" s="82"/>
      <c r="B63" s="82"/>
      <c r="D63"/>
      <c r="E63" s="82" t="s">
        <v>513</v>
      </c>
      <c r="F63" s="82" t="s">
        <v>514</v>
      </c>
      <c r="G63" s="73">
        <v>16846.599999999999</v>
      </c>
      <c r="H63" s="73">
        <v>16864</v>
      </c>
      <c r="I63" s="73">
        <v>0</v>
      </c>
      <c r="J63" s="73">
        <v>0</v>
      </c>
      <c r="K63" t="s">
        <v>1938</v>
      </c>
      <c r="L63" s="72"/>
      <c r="M63" s="74">
        <v>17.400000000001455</v>
      </c>
      <c r="N63" s="74">
        <v>0</v>
      </c>
    </row>
    <row r="64" spans="1:14">
      <c r="A64" s="82"/>
      <c r="B64" s="82"/>
      <c r="D64"/>
      <c r="E64" s="82" t="s">
        <v>516</v>
      </c>
      <c r="F64" s="82" t="s">
        <v>517</v>
      </c>
      <c r="G64" s="73">
        <v>16870</v>
      </c>
      <c r="H64" s="73">
        <v>16875</v>
      </c>
      <c r="I64">
        <v>0</v>
      </c>
      <c r="J64">
        <v>0</v>
      </c>
      <c r="K64" t="s">
        <v>1938</v>
      </c>
      <c r="L64" s="72"/>
      <c r="M64" s="74">
        <v>5</v>
      </c>
      <c r="N64" s="74">
        <v>0</v>
      </c>
    </row>
    <row r="65" spans="1:14">
      <c r="A65" s="82"/>
      <c r="B65" s="82"/>
      <c r="D65"/>
      <c r="E65" s="82" t="s">
        <v>519</v>
      </c>
      <c r="F65" t="s">
        <v>517</v>
      </c>
      <c r="G65" s="73">
        <v>16875</v>
      </c>
      <c r="H65" s="73">
        <v>16880</v>
      </c>
      <c r="I65">
        <v>0</v>
      </c>
      <c r="J65">
        <v>0</v>
      </c>
      <c r="K65" t="s">
        <v>1938</v>
      </c>
      <c r="L65" s="72"/>
      <c r="M65" s="74">
        <v>5</v>
      </c>
      <c r="N65" s="74">
        <v>0</v>
      </c>
    </row>
    <row r="66" spans="1:14">
      <c r="A66" s="82"/>
      <c r="B66" s="82"/>
      <c r="D66"/>
      <c r="E66" s="82" t="s">
        <v>521</v>
      </c>
      <c r="F66" s="82" t="s">
        <v>514</v>
      </c>
      <c r="G66" s="73">
        <v>16880</v>
      </c>
      <c r="H66" s="73">
        <v>16885</v>
      </c>
      <c r="I66">
        <v>0</v>
      </c>
      <c r="J66">
        <v>0</v>
      </c>
      <c r="K66" t="s">
        <v>1938</v>
      </c>
      <c r="L66" s="72"/>
      <c r="M66" s="74">
        <v>5</v>
      </c>
      <c r="N66" s="74">
        <v>0</v>
      </c>
    </row>
    <row r="67" spans="1:14">
      <c r="A67" s="82"/>
      <c r="B67" s="82"/>
      <c r="D67"/>
      <c r="E67" s="82" t="s">
        <v>523</v>
      </c>
      <c r="F67" s="82" t="s">
        <v>524</v>
      </c>
      <c r="G67" s="73">
        <v>16885</v>
      </c>
      <c r="H67" s="73">
        <v>16889.919999999998</v>
      </c>
      <c r="I67">
        <v>0</v>
      </c>
      <c r="J67">
        <v>0</v>
      </c>
      <c r="K67" t="s">
        <v>1938</v>
      </c>
      <c r="L67" s="72"/>
      <c r="M67" s="74">
        <v>4.9199999999982538</v>
      </c>
      <c r="N67" s="74">
        <v>0</v>
      </c>
    </row>
    <row r="68" spans="1:14">
      <c r="A68" s="82"/>
      <c r="B68" s="82"/>
      <c r="D68"/>
      <c r="E68" s="82" t="s">
        <v>526</v>
      </c>
      <c r="F68" t="s">
        <v>524</v>
      </c>
      <c r="G68" s="73">
        <v>16889.919999999998</v>
      </c>
      <c r="H68" s="73">
        <v>16894.919999999998</v>
      </c>
      <c r="I68">
        <v>0</v>
      </c>
      <c r="J68">
        <v>0</v>
      </c>
      <c r="K68" t="s">
        <v>1938</v>
      </c>
      <c r="L68" s="72"/>
      <c r="M68" s="74">
        <v>5</v>
      </c>
      <c r="N68" s="74">
        <v>0</v>
      </c>
    </row>
    <row r="69" spans="1:14">
      <c r="A69" s="82"/>
      <c r="B69" s="82"/>
      <c r="D69"/>
      <c r="E69" s="82" t="s">
        <v>528</v>
      </c>
      <c r="F69" t="s">
        <v>524</v>
      </c>
      <c r="G69" s="73">
        <v>16894.919999999998</v>
      </c>
      <c r="H69" s="73">
        <v>16899.919999999998</v>
      </c>
      <c r="I69">
        <v>0</v>
      </c>
      <c r="J69">
        <v>0</v>
      </c>
      <c r="K69" t="s">
        <v>1938</v>
      </c>
      <c r="L69" s="72"/>
      <c r="M69" s="74">
        <v>5</v>
      </c>
      <c r="N69" s="74">
        <v>0</v>
      </c>
    </row>
    <row r="70" spans="1:14">
      <c r="A70" s="82"/>
      <c r="B70" s="82"/>
      <c r="D70"/>
      <c r="E70" s="82" t="s">
        <v>530</v>
      </c>
      <c r="F70" t="s">
        <v>524</v>
      </c>
      <c r="G70" s="73">
        <v>16899.919999999998</v>
      </c>
      <c r="H70" s="73">
        <v>16904.919999999998</v>
      </c>
      <c r="I70">
        <v>0</v>
      </c>
      <c r="J70">
        <v>0</v>
      </c>
      <c r="K70" t="s">
        <v>1938</v>
      </c>
      <c r="L70" s="72"/>
      <c r="M70" s="74">
        <v>5</v>
      </c>
      <c r="N70" s="74">
        <v>0</v>
      </c>
    </row>
    <row r="71" spans="1:14">
      <c r="A71" s="82"/>
      <c r="B71" s="82"/>
      <c r="D71"/>
      <c r="E71" s="82" t="s">
        <v>531</v>
      </c>
      <c r="F71" t="s">
        <v>524</v>
      </c>
      <c r="G71" s="73">
        <v>16904.919999999998</v>
      </c>
      <c r="H71" s="73">
        <v>16909.919999999998</v>
      </c>
      <c r="I71">
        <v>0</v>
      </c>
      <c r="J71">
        <v>0</v>
      </c>
      <c r="K71" t="s">
        <v>1938</v>
      </c>
      <c r="L71" s="72"/>
      <c r="M71" s="74">
        <v>5</v>
      </c>
      <c r="N71" s="74">
        <v>0</v>
      </c>
    </row>
    <row r="72" spans="1:14">
      <c r="A72" s="82"/>
      <c r="B72" s="82"/>
      <c r="D72"/>
      <c r="E72" s="82" t="s">
        <v>533</v>
      </c>
      <c r="F72" s="82" t="s">
        <v>517</v>
      </c>
      <c r="G72" s="73">
        <v>16909.919999999998</v>
      </c>
      <c r="H72" s="73">
        <v>16914.740000000002</v>
      </c>
      <c r="I72">
        <v>0</v>
      </c>
      <c r="J72">
        <v>0</v>
      </c>
      <c r="K72" t="s">
        <v>1938</v>
      </c>
      <c r="L72" s="72"/>
      <c r="M72" s="74">
        <v>4.8200000000033469</v>
      </c>
      <c r="N72" s="74">
        <v>0</v>
      </c>
    </row>
    <row r="73" spans="1:14">
      <c r="A73" s="82"/>
      <c r="B73" s="82"/>
      <c r="D73"/>
      <c r="E73" s="82" t="s">
        <v>535</v>
      </c>
      <c r="F73" s="82" t="s">
        <v>536</v>
      </c>
      <c r="G73" s="73">
        <v>16914.740000000002</v>
      </c>
      <c r="H73" s="73">
        <v>16919.77</v>
      </c>
      <c r="I73">
        <v>0</v>
      </c>
      <c r="J73">
        <v>0</v>
      </c>
      <c r="K73" t="s">
        <v>1938</v>
      </c>
      <c r="L73" s="72"/>
      <c r="M73" s="74">
        <v>5.0299999999988358</v>
      </c>
      <c r="N73" s="74">
        <v>0</v>
      </c>
    </row>
    <row r="74" spans="1:14">
      <c r="A74" s="82"/>
      <c r="B74" s="82"/>
      <c r="D74"/>
      <c r="E74" s="82" t="s">
        <v>538</v>
      </c>
      <c r="F74" s="82" t="s">
        <v>514</v>
      </c>
      <c r="G74" s="73">
        <v>16919.77</v>
      </c>
      <c r="H74" s="73">
        <v>16924.41</v>
      </c>
      <c r="I74">
        <v>0</v>
      </c>
      <c r="J74">
        <v>0</v>
      </c>
      <c r="K74" t="s">
        <v>1938</v>
      </c>
      <c r="L74" s="72"/>
      <c r="M74" s="74">
        <v>4.6399999999994179</v>
      </c>
      <c r="N74" s="74">
        <v>0</v>
      </c>
    </row>
    <row r="75" spans="1:14">
      <c r="A75" s="82"/>
      <c r="B75" s="82"/>
      <c r="D75"/>
      <c r="E75" s="82" t="s">
        <v>540</v>
      </c>
      <c r="F75" t="s">
        <v>514</v>
      </c>
      <c r="G75" s="73">
        <v>16924.41</v>
      </c>
      <c r="H75" s="73">
        <v>16929.57</v>
      </c>
      <c r="I75">
        <v>0</v>
      </c>
      <c r="J75">
        <v>0</v>
      </c>
      <c r="K75" t="s">
        <v>1938</v>
      </c>
      <c r="L75" s="72"/>
      <c r="M75" s="74">
        <v>5.1599999999998545</v>
      </c>
      <c r="N75" s="74">
        <v>0</v>
      </c>
    </row>
    <row r="76" spans="1:14">
      <c r="A76" s="82"/>
      <c r="B76" s="82"/>
      <c r="D76"/>
      <c r="E76" s="82" t="s">
        <v>542</v>
      </c>
      <c r="F76" t="s">
        <v>514</v>
      </c>
      <c r="G76" s="73">
        <v>16929.57</v>
      </c>
      <c r="H76" s="73">
        <v>16934.07</v>
      </c>
      <c r="I76">
        <v>0</v>
      </c>
      <c r="J76">
        <v>0</v>
      </c>
      <c r="K76" t="s">
        <v>1938</v>
      </c>
      <c r="L76" s="72"/>
      <c r="M76" s="74">
        <v>4.5</v>
      </c>
      <c r="N76" s="74">
        <v>0</v>
      </c>
    </row>
    <row r="77" spans="1:14">
      <c r="A77" s="82"/>
      <c r="B77" s="82"/>
      <c r="D77"/>
      <c r="E77" s="82" t="s">
        <v>543</v>
      </c>
      <c r="F77" t="s">
        <v>514</v>
      </c>
      <c r="G77" s="73">
        <v>16934.07</v>
      </c>
      <c r="H77" s="73">
        <v>16940</v>
      </c>
      <c r="I77">
        <v>0</v>
      </c>
      <c r="J77">
        <v>0</v>
      </c>
      <c r="K77" t="s">
        <v>1938</v>
      </c>
      <c r="L77" s="72"/>
      <c r="M77" s="74">
        <v>5.930000000000291</v>
      </c>
      <c r="N77" s="74">
        <v>0</v>
      </c>
    </row>
    <row r="78" spans="1:14">
      <c r="A78" s="82"/>
      <c r="B78" s="82"/>
      <c r="D78"/>
      <c r="E78" s="82" t="s">
        <v>545</v>
      </c>
      <c r="F78" t="s">
        <v>514</v>
      </c>
      <c r="G78" s="73">
        <v>16940</v>
      </c>
      <c r="H78" s="73">
        <v>16946</v>
      </c>
      <c r="I78">
        <v>0</v>
      </c>
      <c r="J78">
        <v>0</v>
      </c>
      <c r="K78" t="s">
        <v>1938</v>
      </c>
      <c r="L78" s="72"/>
      <c r="M78" s="74">
        <v>6</v>
      </c>
      <c r="N78" s="74">
        <v>0</v>
      </c>
    </row>
    <row r="79" spans="1:14">
      <c r="A79" s="82"/>
      <c r="B79" s="82"/>
      <c r="D79"/>
      <c r="E79" s="82" t="s">
        <v>547</v>
      </c>
      <c r="F79" t="s">
        <v>514</v>
      </c>
      <c r="G79" s="73">
        <v>16946</v>
      </c>
      <c r="H79" s="73">
        <v>16951</v>
      </c>
      <c r="I79">
        <v>0</v>
      </c>
      <c r="J79">
        <v>0</v>
      </c>
      <c r="K79" t="s">
        <v>1938</v>
      </c>
      <c r="L79" s="72"/>
      <c r="M79" s="74">
        <v>5</v>
      </c>
      <c r="N79" s="74">
        <v>0</v>
      </c>
    </row>
    <row r="80" spans="1:14">
      <c r="A80" s="82"/>
      <c r="B80" s="82"/>
      <c r="D80"/>
      <c r="E80" s="82" t="s">
        <v>549</v>
      </c>
      <c r="F80" s="82" t="s">
        <v>536</v>
      </c>
      <c r="G80" s="73">
        <v>16951</v>
      </c>
      <c r="H80" s="73">
        <v>16956</v>
      </c>
      <c r="I80">
        <v>0</v>
      </c>
      <c r="J80">
        <v>0</v>
      </c>
      <c r="K80" t="s">
        <v>1938</v>
      </c>
      <c r="L80" s="72"/>
      <c r="M80" s="74">
        <v>5</v>
      </c>
      <c r="N80" s="74">
        <v>0</v>
      </c>
    </row>
    <row r="81" spans="1:14">
      <c r="A81" s="82"/>
      <c r="B81" s="82"/>
      <c r="D81"/>
      <c r="E81" s="82" t="s">
        <v>556</v>
      </c>
      <c r="F81" s="82" t="s">
        <v>557</v>
      </c>
      <c r="G81" s="73">
        <v>18567.23</v>
      </c>
      <c r="H81" s="73">
        <v>18955.98</v>
      </c>
      <c r="I81">
        <v>0</v>
      </c>
      <c r="J81">
        <v>0</v>
      </c>
      <c r="K81" t="s">
        <v>1938</v>
      </c>
      <c r="L81" s="72" t="s">
        <v>1938</v>
      </c>
      <c r="M81" s="74">
        <v>388.75</v>
      </c>
      <c r="N81" s="74">
        <v>0</v>
      </c>
    </row>
    <row r="82" spans="1:14">
      <c r="A82" s="82"/>
      <c r="B82" s="82"/>
      <c r="D82"/>
      <c r="E82" s="82" t="s">
        <v>569</v>
      </c>
      <c r="F82" s="82" t="s">
        <v>570</v>
      </c>
      <c r="G82" s="73">
        <v>18955.169999999998</v>
      </c>
      <c r="H82" s="73">
        <v>19190</v>
      </c>
      <c r="I82">
        <v>0</v>
      </c>
      <c r="J82">
        <v>0</v>
      </c>
      <c r="K82" t="s">
        <v>1938</v>
      </c>
      <c r="L82" s="72"/>
      <c r="M82" s="74">
        <v>234.83000000000175</v>
      </c>
      <c r="N82" s="74">
        <v>0</v>
      </c>
    </row>
    <row r="83" spans="1:14">
      <c r="A83" s="82"/>
      <c r="B83" s="82"/>
      <c r="D83"/>
      <c r="E83" s="82" t="s">
        <v>576</v>
      </c>
      <c r="F83" s="82" t="s">
        <v>577</v>
      </c>
      <c r="G83" s="73">
        <v>19201.12</v>
      </c>
      <c r="H83" s="73">
        <v>19239.77</v>
      </c>
      <c r="I83">
        <v>0</v>
      </c>
      <c r="J83">
        <v>0</v>
      </c>
      <c r="K83" t="s">
        <v>1938</v>
      </c>
      <c r="L83" s="72" t="s">
        <v>1938</v>
      </c>
      <c r="M83" s="74">
        <v>38.650000000001455</v>
      </c>
      <c r="N83" s="74">
        <v>0</v>
      </c>
    </row>
    <row r="84" spans="1:14">
      <c r="A84" s="82"/>
      <c r="B84" s="82"/>
      <c r="D84"/>
      <c r="E84" s="82" t="s">
        <v>579</v>
      </c>
      <c r="F84" s="82" t="s">
        <v>580</v>
      </c>
      <c r="G84" s="73">
        <v>19228.62</v>
      </c>
      <c r="H84" s="73">
        <v>19387.45</v>
      </c>
      <c r="I84">
        <v>0</v>
      </c>
      <c r="J84">
        <v>0</v>
      </c>
      <c r="K84" t="s">
        <v>1938</v>
      </c>
      <c r="L84" s="72" t="s">
        <v>1938</v>
      </c>
      <c r="M84" s="74">
        <v>158.83000000000175</v>
      </c>
      <c r="N84" s="74">
        <v>0</v>
      </c>
    </row>
    <row r="85" spans="1:14">
      <c r="A85" s="82"/>
      <c r="B85" s="82"/>
      <c r="D85"/>
      <c r="E85" s="82" t="s">
        <v>582</v>
      </c>
      <c r="F85" s="82" t="s">
        <v>583</v>
      </c>
      <c r="G85" s="73">
        <v>19387.45</v>
      </c>
      <c r="H85" s="73">
        <v>19453.5</v>
      </c>
      <c r="I85">
        <v>0</v>
      </c>
      <c r="J85">
        <v>0</v>
      </c>
      <c r="K85" t="s">
        <v>1938</v>
      </c>
      <c r="L85" s="72" t="s">
        <v>1938</v>
      </c>
      <c r="M85" s="74">
        <v>66.049999999999272</v>
      </c>
      <c r="N85" s="74">
        <v>0</v>
      </c>
    </row>
    <row r="86" spans="1:14">
      <c r="A86" s="82"/>
      <c r="B86" s="82"/>
      <c r="D86"/>
      <c r="E86" s="82" t="s">
        <v>587</v>
      </c>
      <c r="F86" s="82" t="s">
        <v>588</v>
      </c>
      <c r="G86" s="73">
        <v>19453.5</v>
      </c>
      <c r="H86" s="73">
        <v>19583.599999999999</v>
      </c>
      <c r="I86">
        <v>0</v>
      </c>
      <c r="J86">
        <v>0</v>
      </c>
      <c r="K86" t="s">
        <v>1938</v>
      </c>
      <c r="L86" s="72" t="s">
        <v>1938</v>
      </c>
      <c r="M86" s="74">
        <v>130.09999999999854</v>
      </c>
      <c r="N86" s="74">
        <v>0</v>
      </c>
    </row>
    <row r="87" spans="1:14">
      <c r="A87" s="82"/>
      <c r="B87" s="82"/>
      <c r="D87"/>
      <c r="E87" s="82" t="s">
        <v>590</v>
      </c>
      <c r="F87" s="82">
        <v>0</v>
      </c>
      <c r="G87" s="73">
        <v>0</v>
      </c>
      <c r="H87" s="73">
        <v>0</v>
      </c>
      <c r="I87">
        <v>0</v>
      </c>
      <c r="J87">
        <v>0</v>
      </c>
      <c r="K87" t="s">
        <v>1938</v>
      </c>
      <c r="L87" s="72"/>
      <c r="M87" s="74">
        <v>0</v>
      </c>
      <c r="N87" s="74">
        <v>0</v>
      </c>
    </row>
    <row r="88" spans="1:14">
      <c r="A88" s="82"/>
      <c r="B88" s="82"/>
      <c r="D88"/>
      <c r="E88" s="82"/>
      <c r="F88" s="82" t="s">
        <v>570</v>
      </c>
      <c r="G88" s="73">
        <v>19592.75</v>
      </c>
      <c r="H88" s="73">
        <v>20102.78</v>
      </c>
      <c r="I88">
        <v>0</v>
      </c>
      <c r="J88">
        <v>0</v>
      </c>
      <c r="K88" t="s">
        <v>1938</v>
      </c>
      <c r="L88" s="72" t="s">
        <v>1938</v>
      </c>
      <c r="M88" s="74">
        <v>510.02999999999884</v>
      </c>
      <c r="N88" s="74">
        <v>0</v>
      </c>
    </row>
    <row r="89" spans="1:14">
      <c r="A89" s="82"/>
      <c r="B89" s="82"/>
      <c r="D89"/>
      <c r="E89" s="82" t="s">
        <v>598</v>
      </c>
      <c r="F89" s="82" t="s">
        <v>599</v>
      </c>
      <c r="G89" s="73">
        <v>20480.2</v>
      </c>
      <c r="H89" s="73">
        <v>20608.400000000001</v>
      </c>
      <c r="I89">
        <v>0</v>
      </c>
      <c r="J89">
        <v>0</v>
      </c>
      <c r="K89" t="s">
        <v>1938</v>
      </c>
      <c r="L89" s="72"/>
      <c r="M89" s="74">
        <v>128.20000000000073</v>
      </c>
      <c r="N89" s="74">
        <v>0</v>
      </c>
    </row>
    <row r="90" spans="1:14">
      <c r="A90" s="82"/>
      <c r="B90" s="82"/>
      <c r="D90"/>
      <c r="E90" s="82" t="s">
        <v>601</v>
      </c>
      <c r="F90" s="82">
        <v>0</v>
      </c>
      <c r="G90" s="73">
        <v>21263.5</v>
      </c>
      <c r="H90" s="73">
        <v>21687.7</v>
      </c>
      <c r="I90">
        <v>0</v>
      </c>
      <c r="J90">
        <v>0</v>
      </c>
      <c r="K90" t="s">
        <v>1938</v>
      </c>
      <c r="L90" s="72"/>
      <c r="M90" s="74">
        <v>424.20000000000073</v>
      </c>
      <c r="N90" s="74">
        <v>0</v>
      </c>
    </row>
    <row r="91" spans="1:14">
      <c r="A91" s="82"/>
      <c r="B91" s="82"/>
      <c r="D91"/>
      <c r="E91" s="82"/>
      <c r="F91" s="82" t="s">
        <v>602</v>
      </c>
      <c r="G91" s="73">
        <v>20554</v>
      </c>
      <c r="H91" s="73">
        <v>21063.599999999999</v>
      </c>
      <c r="I91">
        <v>0</v>
      </c>
      <c r="J91">
        <v>0</v>
      </c>
      <c r="K91" t="s">
        <v>1938</v>
      </c>
      <c r="L91" s="72" t="s">
        <v>1938</v>
      </c>
      <c r="M91" s="74">
        <v>509.59999999999854</v>
      </c>
      <c r="N91" s="74">
        <v>0</v>
      </c>
    </row>
    <row r="92" spans="1:14">
      <c r="A92" s="82"/>
      <c r="B92" s="82"/>
      <c r="D92"/>
      <c r="E92" s="82" t="s">
        <v>608</v>
      </c>
      <c r="F92" s="82" t="s">
        <v>609</v>
      </c>
      <c r="G92" s="73">
        <v>21687.7</v>
      </c>
      <c r="H92" s="73">
        <v>22624.7</v>
      </c>
      <c r="I92">
        <v>0</v>
      </c>
      <c r="J92">
        <v>0</v>
      </c>
      <c r="K92" t="s">
        <v>1938</v>
      </c>
      <c r="L92" s="72" t="s">
        <v>1938</v>
      </c>
      <c r="M92" s="74">
        <v>937</v>
      </c>
      <c r="N92" s="74">
        <v>0</v>
      </c>
    </row>
    <row r="93" spans="1:14">
      <c r="A93" s="82"/>
      <c r="B93" s="82"/>
      <c r="D93"/>
      <c r="E93" s="82" t="s">
        <v>617</v>
      </c>
      <c r="F93" s="82" t="s">
        <v>618</v>
      </c>
      <c r="G93" s="73">
        <v>22687.200000000001</v>
      </c>
      <c r="H93" s="73">
        <v>22729.15</v>
      </c>
      <c r="I93">
        <v>0</v>
      </c>
      <c r="J93">
        <v>0</v>
      </c>
      <c r="K93" t="s">
        <v>1938</v>
      </c>
      <c r="L93" s="72" t="s">
        <v>1938</v>
      </c>
      <c r="M93" s="74">
        <v>41.950000000000728</v>
      </c>
      <c r="N93" s="74">
        <v>0</v>
      </c>
    </row>
    <row r="94" spans="1:14">
      <c r="A94" s="82"/>
      <c r="B94" s="82"/>
      <c r="D94"/>
      <c r="E94" s="82" t="s">
        <v>620</v>
      </c>
      <c r="F94" s="82" t="s">
        <v>621</v>
      </c>
      <c r="G94" s="73">
        <v>22729.15</v>
      </c>
      <c r="H94" s="73">
        <v>22762.799999999999</v>
      </c>
      <c r="I94">
        <v>0</v>
      </c>
      <c r="J94">
        <v>0</v>
      </c>
      <c r="K94" t="s">
        <v>1938</v>
      </c>
      <c r="L94" s="72"/>
      <c r="M94" s="74">
        <v>33.649999999997817</v>
      </c>
      <c r="N94" s="74">
        <v>0</v>
      </c>
    </row>
    <row r="95" spans="1:14">
      <c r="A95" s="82"/>
      <c r="B95" s="82"/>
      <c r="D95"/>
      <c r="E95" s="82" t="s">
        <v>614</v>
      </c>
      <c r="F95" s="82" t="s">
        <v>615</v>
      </c>
      <c r="G95" s="73">
        <v>22624.7</v>
      </c>
      <c r="H95" s="73">
        <v>22678.7</v>
      </c>
      <c r="I95">
        <v>0</v>
      </c>
      <c r="J95">
        <v>0</v>
      </c>
      <c r="K95" t="s">
        <v>1938</v>
      </c>
      <c r="L95" s="72"/>
      <c r="M95" s="74">
        <v>54</v>
      </c>
      <c r="N95" s="74">
        <v>0</v>
      </c>
    </row>
    <row r="96" spans="1:14">
      <c r="A96" s="82"/>
      <c r="B96" s="82"/>
      <c r="D96"/>
      <c r="E96" s="82" t="s">
        <v>623</v>
      </c>
      <c r="F96" s="82" t="s">
        <v>624</v>
      </c>
      <c r="G96" s="73">
        <v>22762.799999999999</v>
      </c>
      <c r="H96" s="73">
        <v>22782.75</v>
      </c>
      <c r="I96">
        <v>0</v>
      </c>
      <c r="J96">
        <v>0</v>
      </c>
      <c r="K96" t="s">
        <v>1938</v>
      </c>
      <c r="L96" s="72" t="s">
        <v>1938</v>
      </c>
      <c r="M96" s="74">
        <v>19.950000000000728</v>
      </c>
      <c r="N96" s="74">
        <v>0</v>
      </c>
    </row>
    <row r="97" spans="1:14">
      <c r="A97" s="82"/>
      <c r="B97" s="82"/>
      <c r="D97"/>
      <c r="E97" s="82" t="s">
        <v>632</v>
      </c>
      <c r="F97" s="82" t="s">
        <v>633</v>
      </c>
      <c r="G97" s="73">
        <v>0</v>
      </c>
      <c r="H97" s="73">
        <v>0</v>
      </c>
      <c r="I97" s="73">
        <v>24178.35</v>
      </c>
      <c r="J97" s="73">
        <v>24307</v>
      </c>
      <c r="K97" t="s">
        <v>1938</v>
      </c>
      <c r="L97" s="72" t="s">
        <v>1938</v>
      </c>
      <c r="M97" s="74">
        <v>0</v>
      </c>
      <c r="N97" s="74">
        <v>128.65000000000146</v>
      </c>
    </row>
    <row r="98" spans="1:14">
      <c r="A98" s="82"/>
      <c r="B98" s="82"/>
      <c r="D98"/>
      <c r="E98" s="82" t="s">
        <v>645</v>
      </c>
      <c r="F98" s="82" t="s">
        <v>646</v>
      </c>
      <c r="G98">
        <v>0</v>
      </c>
      <c r="H98">
        <v>0</v>
      </c>
      <c r="I98" s="73">
        <v>24893.919999999998</v>
      </c>
      <c r="J98" s="73">
        <v>26223.53</v>
      </c>
      <c r="K98" t="s">
        <v>1938</v>
      </c>
      <c r="L98" s="72"/>
      <c r="M98" s="74">
        <v>0</v>
      </c>
      <c r="N98" s="74">
        <v>1329.6100000000006</v>
      </c>
    </row>
    <row r="99" spans="1:14">
      <c r="A99" s="82"/>
      <c r="B99" s="82"/>
      <c r="D99"/>
      <c r="E99" s="82" t="s">
        <v>648</v>
      </c>
      <c r="F99" s="82" t="s">
        <v>649</v>
      </c>
      <c r="G99">
        <v>0</v>
      </c>
      <c r="H99">
        <v>0</v>
      </c>
      <c r="I99" s="73">
        <v>26223.53</v>
      </c>
      <c r="J99" s="73">
        <v>26318.23</v>
      </c>
      <c r="K99" t="s">
        <v>1938</v>
      </c>
      <c r="L99" s="72"/>
      <c r="M99" s="74">
        <v>0</v>
      </c>
      <c r="N99" s="74">
        <v>94.700000000000728</v>
      </c>
    </row>
    <row r="100" spans="1:14">
      <c r="A100" s="82"/>
      <c r="B100" s="82"/>
      <c r="D100"/>
      <c r="E100" s="82" t="s">
        <v>651</v>
      </c>
      <c r="F100" s="82" t="s">
        <v>652</v>
      </c>
      <c r="G100">
        <v>0</v>
      </c>
      <c r="H100">
        <v>0</v>
      </c>
      <c r="I100" s="73">
        <v>26318.23</v>
      </c>
      <c r="J100" s="73">
        <v>26617.38</v>
      </c>
      <c r="K100" t="s">
        <v>1938</v>
      </c>
      <c r="L100" s="72"/>
      <c r="M100" s="74">
        <v>0</v>
      </c>
      <c r="N100" s="74">
        <v>299.15000000000146</v>
      </c>
    </row>
    <row r="101" spans="1:14">
      <c r="A101" s="82"/>
      <c r="B101" s="82"/>
      <c r="D101"/>
      <c r="E101" s="82" t="s">
        <v>654</v>
      </c>
      <c r="F101" s="82" t="s">
        <v>655</v>
      </c>
      <c r="G101">
        <v>0</v>
      </c>
      <c r="H101">
        <v>0</v>
      </c>
      <c r="I101" s="73">
        <v>26617.38</v>
      </c>
      <c r="J101" s="73">
        <v>26921.42</v>
      </c>
      <c r="K101" t="s">
        <v>1938</v>
      </c>
      <c r="L101" s="72"/>
      <c r="M101" s="74">
        <v>0</v>
      </c>
      <c r="N101" s="74">
        <v>304.03999999999724</v>
      </c>
    </row>
    <row r="102" spans="1:14">
      <c r="A102" s="82"/>
      <c r="B102" s="82"/>
      <c r="D102"/>
      <c r="E102" s="82" t="s">
        <v>657</v>
      </c>
      <c r="F102" s="82" t="s">
        <v>658</v>
      </c>
      <c r="G102">
        <v>0</v>
      </c>
      <c r="H102">
        <v>0</v>
      </c>
      <c r="I102" s="73">
        <v>26921.42</v>
      </c>
      <c r="J102" s="73">
        <v>27766.5</v>
      </c>
      <c r="K102" t="s">
        <v>1938</v>
      </c>
      <c r="L102" s="72" t="s">
        <v>1938</v>
      </c>
      <c r="M102" s="74">
        <v>0</v>
      </c>
      <c r="N102" s="74">
        <v>845.08000000000175</v>
      </c>
    </row>
    <row r="103" spans="1:14">
      <c r="A103" s="82"/>
      <c r="B103" s="82"/>
      <c r="D103"/>
      <c r="E103" s="82" t="s">
        <v>660</v>
      </c>
      <c r="F103" s="82" t="s">
        <v>661</v>
      </c>
      <c r="G103">
        <v>0</v>
      </c>
      <c r="H103">
        <v>0</v>
      </c>
      <c r="I103" s="73">
        <v>27766.5</v>
      </c>
      <c r="J103" s="73">
        <v>27836.81</v>
      </c>
      <c r="K103" t="s">
        <v>1938</v>
      </c>
      <c r="L103" s="72" t="s">
        <v>1938</v>
      </c>
      <c r="M103" s="74">
        <v>0</v>
      </c>
      <c r="N103" s="74">
        <v>70.31000000000131</v>
      </c>
    </row>
    <row r="104" spans="1:14">
      <c r="A104" s="82"/>
      <c r="B104" s="82"/>
      <c r="D104"/>
      <c r="E104" s="82" t="s">
        <v>663</v>
      </c>
      <c r="F104" s="82" t="s">
        <v>664</v>
      </c>
      <c r="G104">
        <v>0</v>
      </c>
      <c r="H104">
        <v>0</v>
      </c>
      <c r="I104" s="73">
        <v>27836.81</v>
      </c>
      <c r="J104" s="73">
        <v>27983.69</v>
      </c>
      <c r="K104" t="s">
        <v>1938</v>
      </c>
      <c r="L104" s="72"/>
      <c r="M104" s="74">
        <v>0</v>
      </c>
      <c r="N104" s="74">
        <v>146.87999999999738</v>
      </c>
    </row>
    <row r="105" spans="1:14">
      <c r="A105" s="82"/>
      <c r="B105" s="82"/>
      <c r="D105"/>
      <c r="E105" s="82" t="s">
        <v>671</v>
      </c>
      <c r="F105" s="82" t="s">
        <v>672</v>
      </c>
      <c r="G105">
        <v>0</v>
      </c>
      <c r="H105">
        <v>0</v>
      </c>
      <c r="I105" s="73">
        <v>27983.69</v>
      </c>
      <c r="J105" s="73">
        <v>28203.69</v>
      </c>
      <c r="K105" t="s">
        <v>1938</v>
      </c>
      <c r="L105" s="72"/>
      <c r="M105" s="74">
        <v>0</v>
      </c>
      <c r="N105" s="74">
        <v>220</v>
      </c>
    </row>
    <row r="106" spans="1:14">
      <c r="A106" s="82"/>
      <c r="B106" s="82"/>
      <c r="D106"/>
      <c r="E106" s="82" t="s">
        <v>683</v>
      </c>
      <c r="F106" s="82" t="s">
        <v>684</v>
      </c>
      <c r="G106" s="73">
        <v>28330</v>
      </c>
      <c r="H106" s="73">
        <v>28370</v>
      </c>
      <c r="I106" s="73">
        <v>0</v>
      </c>
      <c r="J106" s="73">
        <v>0</v>
      </c>
      <c r="K106" t="s">
        <v>1938</v>
      </c>
      <c r="L106" s="72"/>
      <c r="M106" s="74">
        <v>40</v>
      </c>
      <c r="N106" s="74">
        <v>0</v>
      </c>
    </row>
    <row r="107" spans="1:14">
      <c r="A107" s="82"/>
      <c r="B107" s="82"/>
      <c r="D107"/>
      <c r="E107" s="82" t="s">
        <v>686</v>
      </c>
      <c r="F107" s="82" t="s">
        <v>687</v>
      </c>
      <c r="G107" s="73">
        <v>28370</v>
      </c>
      <c r="H107" s="73">
        <v>28468.59</v>
      </c>
      <c r="I107">
        <v>0</v>
      </c>
      <c r="J107">
        <v>0</v>
      </c>
      <c r="K107" t="s">
        <v>1938</v>
      </c>
      <c r="L107" s="72"/>
      <c r="M107" s="74">
        <v>98.590000000000146</v>
      </c>
      <c r="N107" s="74">
        <v>0</v>
      </c>
    </row>
    <row r="108" spans="1:14">
      <c r="A108" s="82"/>
      <c r="B108" s="82"/>
      <c r="D108"/>
      <c r="E108" s="82" t="s">
        <v>695</v>
      </c>
      <c r="F108" s="82" t="s">
        <v>696</v>
      </c>
      <c r="G108" s="73">
        <v>28477.4</v>
      </c>
      <c r="H108" s="73">
        <v>28708.42</v>
      </c>
      <c r="I108">
        <v>0</v>
      </c>
      <c r="J108">
        <v>0</v>
      </c>
      <c r="K108" t="s">
        <v>1938</v>
      </c>
      <c r="L108" s="72" t="s">
        <v>1938</v>
      </c>
      <c r="M108" s="74">
        <v>231.0199999999968</v>
      </c>
      <c r="N108" s="74">
        <v>0</v>
      </c>
    </row>
    <row r="109" spans="1:14">
      <c r="A109" s="82"/>
      <c r="B109" s="82"/>
      <c r="D109"/>
      <c r="E109" s="82" t="s">
        <v>698</v>
      </c>
      <c r="F109" s="82" t="s">
        <v>699</v>
      </c>
      <c r="G109" s="73">
        <v>28708.42</v>
      </c>
      <c r="H109" s="73">
        <v>28915.24</v>
      </c>
      <c r="I109">
        <v>0</v>
      </c>
      <c r="J109">
        <v>0</v>
      </c>
      <c r="K109" t="s">
        <v>1938</v>
      </c>
      <c r="L109" s="72" t="s">
        <v>1938</v>
      </c>
      <c r="M109" s="74">
        <v>206.82000000000335</v>
      </c>
      <c r="N109" s="74">
        <v>0</v>
      </c>
    </row>
    <row r="110" spans="1:14">
      <c r="A110" s="82"/>
      <c r="B110" s="82"/>
      <c r="D110"/>
      <c r="E110" s="82" t="s">
        <v>703</v>
      </c>
      <c r="F110" s="82" t="s">
        <v>704</v>
      </c>
      <c r="G110" s="73">
        <v>28915.24</v>
      </c>
      <c r="H110" s="73">
        <v>29494.11</v>
      </c>
      <c r="I110">
        <v>0</v>
      </c>
      <c r="J110">
        <v>0</v>
      </c>
      <c r="K110" t="s">
        <v>1938</v>
      </c>
      <c r="L110" s="72" t="s">
        <v>1938</v>
      </c>
      <c r="M110" s="74">
        <v>578.86999999999898</v>
      </c>
      <c r="N110" s="74">
        <v>0</v>
      </c>
    </row>
    <row r="111" spans="1:14">
      <c r="A111" s="82"/>
      <c r="B111" s="82"/>
      <c r="D111"/>
      <c r="E111" s="82" t="s">
        <v>716</v>
      </c>
      <c r="F111" s="82" t="s">
        <v>717</v>
      </c>
      <c r="G111" s="73">
        <v>29494.11</v>
      </c>
      <c r="H111" s="73">
        <v>29574.639999999999</v>
      </c>
      <c r="I111">
        <v>0</v>
      </c>
      <c r="J111">
        <v>0</v>
      </c>
      <c r="K111" t="s">
        <v>1938</v>
      </c>
      <c r="L111" s="72"/>
      <c r="M111" s="74">
        <v>80.529999999998836</v>
      </c>
      <c r="N111" s="74">
        <v>0</v>
      </c>
    </row>
    <row r="112" spans="1:14">
      <c r="A112" s="82"/>
      <c r="B112" s="82"/>
      <c r="D112"/>
      <c r="E112" s="82" t="s">
        <v>719</v>
      </c>
      <c r="F112" s="82" t="s">
        <v>720</v>
      </c>
      <c r="G112" s="73">
        <v>29833.97</v>
      </c>
      <c r="H112" s="73">
        <v>29840</v>
      </c>
      <c r="I112">
        <v>0</v>
      </c>
      <c r="J112">
        <v>0</v>
      </c>
      <c r="K112" t="s">
        <v>1938</v>
      </c>
      <c r="L112" s="72" t="s">
        <v>1938</v>
      </c>
      <c r="M112" s="74">
        <v>6.0299999999988358</v>
      </c>
      <c r="N112" s="74">
        <v>0</v>
      </c>
    </row>
    <row r="113" spans="1:14">
      <c r="A113" s="82"/>
      <c r="B113" s="82"/>
      <c r="D113"/>
      <c r="E113" s="82" t="s">
        <v>722</v>
      </c>
      <c r="F113" s="82" t="s">
        <v>723</v>
      </c>
      <c r="G113" s="73">
        <v>29574.639999999999</v>
      </c>
      <c r="H113" s="73">
        <v>29833.97</v>
      </c>
      <c r="I113">
        <v>0</v>
      </c>
      <c r="J113">
        <v>0</v>
      </c>
      <c r="K113" t="s">
        <v>1938</v>
      </c>
      <c r="L113" s="72"/>
      <c r="M113" s="74">
        <v>259.33000000000175</v>
      </c>
      <c r="N113" s="74">
        <v>0</v>
      </c>
    </row>
    <row r="114" spans="1:14">
      <c r="A114" s="82"/>
      <c r="B114" s="82"/>
      <c r="D114"/>
      <c r="E114" s="82" t="s">
        <v>727</v>
      </c>
      <c r="F114" s="82" t="s">
        <v>728</v>
      </c>
      <c r="G114" s="73">
        <v>29844.44</v>
      </c>
      <c r="H114" s="73">
        <v>29868.48</v>
      </c>
      <c r="I114">
        <v>0</v>
      </c>
      <c r="J114">
        <v>0</v>
      </c>
      <c r="K114" t="s">
        <v>1938</v>
      </c>
      <c r="L114" s="72"/>
      <c r="M114" s="74">
        <v>24.040000000000873</v>
      </c>
      <c r="N114" s="74">
        <v>0</v>
      </c>
    </row>
    <row r="115" spans="1:14">
      <c r="A115" s="82"/>
      <c r="B115" s="82"/>
      <c r="D115"/>
      <c r="E115" s="82" t="s">
        <v>730</v>
      </c>
      <c r="F115" s="82" t="s">
        <v>731</v>
      </c>
      <c r="G115" s="73">
        <v>29868.48</v>
      </c>
      <c r="H115" s="73">
        <v>29886.73</v>
      </c>
      <c r="I115">
        <v>0</v>
      </c>
      <c r="J115">
        <v>0</v>
      </c>
      <c r="K115" t="s">
        <v>1938</v>
      </c>
      <c r="L115" s="72"/>
      <c r="M115" s="74">
        <v>18.25</v>
      </c>
      <c r="N115" s="74">
        <v>0</v>
      </c>
    </row>
    <row r="116" spans="1:14">
      <c r="A116" s="82"/>
      <c r="B116" s="82"/>
      <c r="D116"/>
      <c r="E116" s="82" t="s">
        <v>733</v>
      </c>
      <c r="F116" s="82" t="s">
        <v>734</v>
      </c>
      <c r="G116" s="73">
        <v>29840</v>
      </c>
      <c r="H116" s="73">
        <v>29925.29</v>
      </c>
      <c r="I116">
        <v>0</v>
      </c>
      <c r="J116">
        <v>0</v>
      </c>
      <c r="K116" t="s">
        <v>1938</v>
      </c>
      <c r="L116" s="72"/>
      <c r="M116" s="74">
        <v>85.290000000000873</v>
      </c>
      <c r="N116" s="74">
        <v>0</v>
      </c>
    </row>
    <row r="117" spans="1:14">
      <c r="A117" s="82"/>
      <c r="B117" s="82"/>
      <c r="D117"/>
      <c r="E117" s="82" t="s">
        <v>736</v>
      </c>
      <c r="F117" s="82" t="s">
        <v>737</v>
      </c>
      <c r="G117" s="73">
        <v>29906.86</v>
      </c>
      <c r="H117" s="73">
        <v>29937.16</v>
      </c>
      <c r="I117">
        <v>0</v>
      </c>
      <c r="J117">
        <v>0</v>
      </c>
      <c r="K117" t="s">
        <v>1938</v>
      </c>
      <c r="L117" s="72"/>
      <c r="M117" s="74">
        <v>30.299999999999272</v>
      </c>
      <c r="N117" s="74">
        <v>0</v>
      </c>
    </row>
    <row r="118" spans="1:14">
      <c r="A118" s="82"/>
      <c r="B118" s="82"/>
      <c r="D118"/>
      <c r="E118" s="82" t="s">
        <v>739</v>
      </c>
      <c r="F118" s="82" t="s">
        <v>740</v>
      </c>
      <c r="G118" s="73">
        <v>29937.16</v>
      </c>
      <c r="H118" s="73">
        <v>29965.439999999999</v>
      </c>
      <c r="I118">
        <v>0</v>
      </c>
      <c r="J118">
        <v>0</v>
      </c>
      <c r="K118" t="s">
        <v>1938</v>
      </c>
      <c r="L118" s="72"/>
      <c r="M118" s="74">
        <v>28.279999999998836</v>
      </c>
      <c r="N118" s="74">
        <v>0</v>
      </c>
    </row>
    <row r="119" spans="1:14">
      <c r="A119" s="82"/>
      <c r="B119" s="82"/>
      <c r="D119"/>
      <c r="E119" s="82" t="s">
        <v>742</v>
      </c>
      <c r="F119" s="82" t="s">
        <v>743</v>
      </c>
      <c r="G119" s="73">
        <v>29965.439999999999</v>
      </c>
      <c r="H119" s="73">
        <v>30047.82</v>
      </c>
      <c r="I119">
        <v>0</v>
      </c>
      <c r="J119">
        <v>0</v>
      </c>
      <c r="K119" t="s">
        <v>1938</v>
      </c>
      <c r="L119" s="72"/>
      <c r="M119" s="74">
        <v>82.380000000001019</v>
      </c>
      <c r="N119" s="74">
        <v>0</v>
      </c>
    </row>
    <row r="120" spans="1:14">
      <c r="A120" s="82"/>
      <c r="B120" s="82"/>
      <c r="D120"/>
      <c r="E120" s="82" t="s">
        <v>745</v>
      </c>
      <c r="F120" s="82" t="s">
        <v>746</v>
      </c>
      <c r="G120" s="73">
        <v>30047.82</v>
      </c>
      <c r="H120" s="73">
        <v>30076.61</v>
      </c>
      <c r="I120">
        <v>0</v>
      </c>
      <c r="J120">
        <v>0</v>
      </c>
      <c r="K120" t="s">
        <v>1938</v>
      </c>
      <c r="L120" s="72"/>
      <c r="M120" s="74">
        <v>28.790000000000873</v>
      </c>
      <c r="N120" s="74">
        <v>0</v>
      </c>
    </row>
    <row r="121" spans="1:14">
      <c r="A121" s="82"/>
      <c r="B121" s="82"/>
      <c r="D121"/>
      <c r="E121" s="82" t="s">
        <v>748</v>
      </c>
      <c r="F121" s="82" t="s">
        <v>749</v>
      </c>
      <c r="G121" s="73">
        <v>30076.61</v>
      </c>
      <c r="H121" s="73">
        <v>30103.74</v>
      </c>
      <c r="I121">
        <v>0</v>
      </c>
      <c r="J121">
        <v>0</v>
      </c>
      <c r="K121" t="s">
        <v>1938</v>
      </c>
      <c r="L121" s="72"/>
      <c r="M121" s="74">
        <v>27.130000000001019</v>
      </c>
      <c r="N121" s="74">
        <v>0</v>
      </c>
    </row>
    <row r="122" spans="1:14">
      <c r="A122" s="82"/>
      <c r="B122" s="82"/>
      <c r="D122"/>
      <c r="E122" s="82" t="s">
        <v>751</v>
      </c>
      <c r="F122" s="82" t="s">
        <v>752</v>
      </c>
      <c r="G122" s="73">
        <v>30103.74</v>
      </c>
      <c r="H122" s="73">
        <v>30135.919999999998</v>
      </c>
      <c r="I122">
        <v>0</v>
      </c>
      <c r="J122">
        <v>0</v>
      </c>
      <c r="K122" t="s">
        <v>1938</v>
      </c>
      <c r="L122" s="72"/>
      <c r="M122" s="74">
        <v>32.179999999996653</v>
      </c>
      <c r="N122" s="74">
        <v>0</v>
      </c>
    </row>
    <row r="123" spans="1:14">
      <c r="A123" s="82"/>
      <c r="B123" s="82"/>
      <c r="D123"/>
      <c r="E123" s="82" t="s">
        <v>756</v>
      </c>
      <c r="F123" s="82" t="s">
        <v>757</v>
      </c>
      <c r="G123" s="73">
        <v>30144.23</v>
      </c>
      <c r="H123" s="73">
        <v>30174.53</v>
      </c>
      <c r="I123">
        <v>0</v>
      </c>
      <c r="J123">
        <v>0</v>
      </c>
      <c r="K123" t="s">
        <v>1938</v>
      </c>
      <c r="L123" s="72"/>
      <c r="M123" s="74">
        <v>30.299999999999272</v>
      </c>
      <c r="N123" s="74">
        <v>0</v>
      </c>
    </row>
    <row r="124" spans="1:14">
      <c r="A124" s="82"/>
      <c r="B124" s="82"/>
      <c r="D124"/>
      <c r="E124" s="82" t="s">
        <v>762</v>
      </c>
      <c r="F124" s="82" t="s">
        <v>763</v>
      </c>
      <c r="G124" s="73">
        <v>30180.54</v>
      </c>
      <c r="H124" s="73">
        <v>30211.85</v>
      </c>
      <c r="I124">
        <v>0</v>
      </c>
      <c r="J124">
        <v>0</v>
      </c>
      <c r="K124" t="s">
        <v>1938</v>
      </c>
      <c r="L124" s="72"/>
      <c r="M124" s="74">
        <v>31.309999999997672</v>
      </c>
      <c r="N124" s="74">
        <v>0</v>
      </c>
    </row>
    <row r="125" spans="1:14">
      <c r="A125" s="82"/>
      <c r="B125" s="82"/>
      <c r="D125"/>
      <c r="E125" s="82" t="s">
        <v>765</v>
      </c>
      <c r="F125" s="82" t="s">
        <v>766</v>
      </c>
      <c r="G125" s="73">
        <v>30211.85</v>
      </c>
      <c r="H125" s="73">
        <v>30230.6</v>
      </c>
      <c r="I125">
        <v>0</v>
      </c>
      <c r="J125">
        <v>0</v>
      </c>
      <c r="K125" t="s">
        <v>1938</v>
      </c>
      <c r="L125" s="72"/>
      <c r="M125" s="74">
        <v>18.75</v>
      </c>
      <c r="N125" s="74">
        <v>0</v>
      </c>
    </row>
    <row r="126" spans="1:14">
      <c r="A126" s="82"/>
      <c r="B126" s="82"/>
      <c r="D126"/>
      <c r="E126" s="82" t="s">
        <v>768</v>
      </c>
      <c r="F126" s="82" t="s">
        <v>769</v>
      </c>
      <c r="G126" s="73">
        <v>30230.6</v>
      </c>
      <c r="H126" s="73">
        <v>30237.15</v>
      </c>
      <c r="I126">
        <v>0</v>
      </c>
      <c r="J126">
        <v>0</v>
      </c>
      <c r="K126" t="s">
        <v>1938</v>
      </c>
      <c r="L126" s="72"/>
      <c r="M126" s="74">
        <v>6.5500000000029104</v>
      </c>
      <c r="N126" s="74">
        <v>0</v>
      </c>
    </row>
    <row r="127" spans="1:14">
      <c r="A127" s="82"/>
      <c r="B127" s="82"/>
      <c r="D127"/>
      <c r="E127" s="82" t="s">
        <v>771</v>
      </c>
      <c r="F127" s="82" t="s">
        <v>772</v>
      </c>
      <c r="G127" s="73">
        <v>30237.15</v>
      </c>
      <c r="H127" s="73">
        <v>30267.5</v>
      </c>
      <c r="I127">
        <v>0</v>
      </c>
      <c r="J127">
        <v>0</v>
      </c>
      <c r="K127" t="s">
        <v>1938</v>
      </c>
      <c r="L127" s="72" t="s">
        <v>1938</v>
      </c>
      <c r="M127" s="74">
        <v>30.349999999998545</v>
      </c>
      <c r="N127" s="74">
        <v>0</v>
      </c>
    </row>
    <row r="128" spans="1:14">
      <c r="A128" s="82"/>
      <c r="B128" s="82"/>
      <c r="D128"/>
      <c r="E128" t="s">
        <v>65</v>
      </c>
      <c r="F128" t="s">
        <v>774</v>
      </c>
      <c r="G128">
        <v>30267.5</v>
      </c>
      <c r="H128">
        <v>30303.4</v>
      </c>
      <c r="I128">
        <v>0</v>
      </c>
      <c r="J128">
        <v>0</v>
      </c>
      <c r="K128" t="s">
        <v>1938</v>
      </c>
      <c r="L128" t="s">
        <v>1938</v>
      </c>
      <c r="M128" s="74">
        <v>35.900000000001455</v>
      </c>
      <c r="N128" s="74">
        <v>0</v>
      </c>
    </row>
    <row r="129" spans="1:14">
      <c r="A129" s="82"/>
      <c r="B129" s="82"/>
      <c r="D129"/>
      <c r="E129" s="82" t="s">
        <v>789</v>
      </c>
      <c r="F129" s="82" t="s">
        <v>790</v>
      </c>
      <c r="G129" s="73">
        <v>31863.79</v>
      </c>
      <c r="H129" s="73">
        <v>32161.05</v>
      </c>
      <c r="I129">
        <v>0</v>
      </c>
      <c r="J129">
        <v>0</v>
      </c>
      <c r="K129" t="s">
        <v>1938</v>
      </c>
      <c r="L129" s="72"/>
      <c r="M129" s="74">
        <v>297.2599999999984</v>
      </c>
      <c r="N129" s="74">
        <v>0</v>
      </c>
    </row>
    <row r="130" spans="1:14">
      <c r="A130" s="82"/>
      <c r="B130" s="82"/>
      <c r="D130"/>
      <c r="E130" s="82" t="s">
        <v>801</v>
      </c>
      <c r="F130" s="82" t="s">
        <v>802</v>
      </c>
      <c r="G130" s="73">
        <v>32161.05</v>
      </c>
      <c r="H130" s="73">
        <v>32352.05</v>
      </c>
      <c r="I130">
        <v>0</v>
      </c>
      <c r="J130">
        <v>0</v>
      </c>
      <c r="K130" t="s">
        <v>1938</v>
      </c>
      <c r="L130" s="72"/>
      <c r="M130" s="74">
        <v>191</v>
      </c>
      <c r="N130" s="74">
        <v>0</v>
      </c>
    </row>
    <row r="131" spans="1:14">
      <c r="A131" s="82"/>
      <c r="B131" s="82"/>
      <c r="D131"/>
      <c r="E131" s="82" t="s">
        <v>805</v>
      </c>
      <c r="F131" s="82" t="s">
        <v>806</v>
      </c>
      <c r="G131" s="73">
        <v>32476.94</v>
      </c>
      <c r="H131" s="73">
        <v>32607.08</v>
      </c>
      <c r="I131">
        <v>0</v>
      </c>
      <c r="J131">
        <v>0</v>
      </c>
      <c r="K131" t="s">
        <v>1938</v>
      </c>
      <c r="L131" s="72" t="s">
        <v>1938</v>
      </c>
      <c r="M131" s="74">
        <v>130.14000000000306</v>
      </c>
      <c r="N131" s="74">
        <v>0</v>
      </c>
    </row>
    <row r="132" spans="1:14">
      <c r="A132" s="82"/>
      <c r="B132" s="82"/>
      <c r="D132"/>
      <c r="E132" s="82" t="s">
        <v>808</v>
      </c>
      <c r="F132" s="82" t="s">
        <v>809</v>
      </c>
      <c r="G132" s="73">
        <v>32607.08</v>
      </c>
      <c r="H132" s="73">
        <v>32737.17</v>
      </c>
      <c r="I132">
        <v>0</v>
      </c>
      <c r="J132">
        <v>0</v>
      </c>
      <c r="K132" t="s">
        <v>1938</v>
      </c>
      <c r="L132" s="72" t="s">
        <v>1938</v>
      </c>
      <c r="M132" s="74">
        <v>130.08999999999651</v>
      </c>
      <c r="N132" s="74">
        <v>0</v>
      </c>
    </row>
    <row r="133" spans="1:14">
      <c r="A133" s="82"/>
      <c r="B133" s="82"/>
      <c r="D133"/>
      <c r="E133" s="82" t="s">
        <v>811</v>
      </c>
      <c r="F133" s="82" t="s">
        <v>812</v>
      </c>
      <c r="G133" s="73">
        <v>32737.25</v>
      </c>
      <c r="H133" s="73">
        <v>32864.07</v>
      </c>
      <c r="I133">
        <v>0</v>
      </c>
      <c r="J133">
        <v>0</v>
      </c>
      <c r="K133" t="s">
        <v>1938</v>
      </c>
      <c r="L133" s="72" t="s">
        <v>1938</v>
      </c>
      <c r="M133" s="74">
        <v>126.81999999999971</v>
      </c>
      <c r="N133" s="74">
        <v>0</v>
      </c>
    </row>
    <row r="134" spans="1:14">
      <c r="A134" s="82"/>
      <c r="B134" s="82"/>
      <c r="D134"/>
      <c r="E134" s="82" t="s">
        <v>814</v>
      </c>
      <c r="F134" t="s">
        <v>812</v>
      </c>
      <c r="G134" s="73">
        <v>32867.839999999997</v>
      </c>
      <c r="H134" s="73">
        <v>32988.89</v>
      </c>
      <c r="I134">
        <v>0</v>
      </c>
      <c r="J134">
        <v>0</v>
      </c>
      <c r="K134" t="s">
        <v>1938</v>
      </c>
      <c r="L134" s="72"/>
      <c r="M134" s="74">
        <v>121.05000000000291</v>
      </c>
      <c r="N134" s="74">
        <v>0</v>
      </c>
    </row>
    <row r="135" spans="1:14">
      <c r="A135" s="82"/>
      <c r="B135" s="82"/>
      <c r="D135"/>
      <c r="E135" s="82" t="s">
        <v>816</v>
      </c>
      <c r="F135" s="82" t="s">
        <v>809</v>
      </c>
      <c r="G135" s="73">
        <v>32988.89</v>
      </c>
      <c r="H135" s="73">
        <v>33117.199999999997</v>
      </c>
      <c r="I135">
        <v>0</v>
      </c>
      <c r="J135">
        <v>0</v>
      </c>
      <c r="K135" t="s">
        <v>1938</v>
      </c>
      <c r="L135" s="72" t="s">
        <v>1938</v>
      </c>
      <c r="M135" s="74">
        <v>128.30999999999767</v>
      </c>
      <c r="N135" s="74">
        <v>0</v>
      </c>
    </row>
    <row r="136" spans="1:14">
      <c r="A136" s="82"/>
      <c r="B136" s="82"/>
      <c r="D136"/>
      <c r="E136" s="82" t="s">
        <v>825</v>
      </c>
      <c r="F136" s="82" t="s">
        <v>806</v>
      </c>
      <c r="G136" s="73">
        <v>33123.85</v>
      </c>
      <c r="H136" s="73">
        <v>33263.18</v>
      </c>
      <c r="I136">
        <v>0</v>
      </c>
      <c r="J136">
        <v>0</v>
      </c>
      <c r="K136" t="s">
        <v>1938</v>
      </c>
      <c r="L136" s="72" t="s">
        <v>1938</v>
      </c>
      <c r="M136" s="74">
        <v>139.33000000000175</v>
      </c>
      <c r="N136" s="74">
        <v>0</v>
      </c>
    </row>
    <row r="137" spans="1:14">
      <c r="A137" s="82"/>
      <c r="B137" s="82"/>
      <c r="D137"/>
      <c r="E137" s="82" t="s">
        <v>827</v>
      </c>
      <c r="F137" s="82" t="s">
        <v>828</v>
      </c>
      <c r="G137" s="73">
        <v>33263.18</v>
      </c>
      <c r="H137" s="73">
        <v>34304</v>
      </c>
      <c r="I137">
        <v>0</v>
      </c>
      <c r="J137">
        <v>0</v>
      </c>
      <c r="K137" t="s">
        <v>1938</v>
      </c>
      <c r="L137" s="72"/>
      <c r="M137" s="74">
        <v>1040.8199999999997</v>
      </c>
      <c r="N137" s="74">
        <v>0</v>
      </c>
    </row>
    <row r="138" spans="1:14">
      <c r="A138" s="82"/>
      <c r="B138" s="82"/>
      <c r="D138"/>
      <c r="E138" s="82" t="s">
        <v>845</v>
      </c>
      <c r="F138" s="82" t="s">
        <v>846</v>
      </c>
      <c r="G138" s="73">
        <v>34321.800000000003</v>
      </c>
      <c r="H138" s="73">
        <v>34672.32</v>
      </c>
      <c r="I138">
        <v>0</v>
      </c>
      <c r="J138">
        <v>0</v>
      </c>
      <c r="K138" t="s">
        <v>1938</v>
      </c>
      <c r="L138" s="72" t="s">
        <v>1938</v>
      </c>
      <c r="M138" s="74">
        <v>350.5199999999968</v>
      </c>
      <c r="N138" s="74">
        <v>0</v>
      </c>
    </row>
    <row r="139" spans="1:14">
      <c r="A139" s="82"/>
      <c r="B139" s="82"/>
      <c r="D139"/>
      <c r="E139" s="82" t="s">
        <v>864</v>
      </c>
      <c r="F139" s="82" t="s">
        <v>865</v>
      </c>
      <c r="G139" s="73">
        <v>35322.080000000002</v>
      </c>
      <c r="H139" s="73">
        <v>35557.370000000003</v>
      </c>
      <c r="I139">
        <v>0</v>
      </c>
      <c r="J139">
        <v>0</v>
      </c>
      <c r="K139" t="s">
        <v>1938</v>
      </c>
      <c r="L139" s="72"/>
      <c r="M139" s="74">
        <v>235.29000000000087</v>
      </c>
      <c r="N139" s="74">
        <v>0</v>
      </c>
    </row>
    <row r="140" spans="1:14">
      <c r="A140" s="82"/>
      <c r="B140" s="82"/>
      <c r="D140"/>
      <c r="E140" s="82" t="s">
        <v>867</v>
      </c>
      <c r="F140" s="82" t="s">
        <v>868</v>
      </c>
      <c r="G140" s="73">
        <v>35557.370000000003</v>
      </c>
      <c r="H140" s="73">
        <v>35772.559999999998</v>
      </c>
      <c r="I140">
        <v>0</v>
      </c>
      <c r="J140">
        <v>0</v>
      </c>
      <c r="K140" t="s">
        <v>1938</v>
      </c>
      <c r="L140" s="72"/>
      <c r="M140" s="74">
        <v>215.18999999999505</v>
      </c>
      <c r="N140" s="74">
        <v>0</v>
      </c>
    </row>
    <row r="141" spans="1:14">
      <c r="A141" s="82"/>
      <c r="B141" s="82"/>
      <c r="D141"/>
      <c r="E141" s="82" t="s">
        <v>875</v>
      </c>
      <c r="F141" s="82" t="s">
        <v>876</v>
      </c>
      <c r="G141" s="73">
        <v>35790.699999999997</v>
      </c>
      <c r="H141" s="73">
        <v>36154.06</v>
      </c>
      <c r="I141">
        <v>0</v>
      </c>
      <c r="J141">
        <v>0</v>
      </c>
      <c r="K141" t="s">
        <v>1938</v>
      </c>
      <c r="L141" s="72"/>
      <c r="M141" s="74">
        <v>363.36000000000058</v>
      </c>
      <c r="N141" s="74">
        <v>0</v>
      </c>
    </row>
    <row r="142" spans="1:14">
      <c r="A142" s="82"/>
      <c r="B142" s="82"/>
      <c r="D142"/>
      <c r="E142" s="82" t="s">
        <v>902</v>
      </c>
      <c r="F142" s="82">
        <v>0</v>
      </c>
      <c r="G142" s="73">
        <v>0</v>
      </c>
      <c r="H142" s="73">
        <v>118.06</v>
      </c>
      <c r="I142">
        <v>0</v>
      </c>
      <c r="J142">
        <v>0</v>
      </c>
      <c r="K142" t="s">
        <v>1938</v>
      </c>
      <c r="L142" s="72"/>
      <c r="M142" s="74">
        <v>118.06</v>
      </c>
      <c r="N142" s="74">
        <v>0</v>
      </c>
    </row>
    <row r="143" spans="1:14">
      <c r="A143" s="82"/>
      <c r="B143" s="82"/>
      <c r="D143"/>
      <c r="E143" s="82"/>
      <c r="F143" s="82" t="s">
        <v>903</v>
      </c>
      <c r="G143" s="73">
        <v>36492.089999999997</v>
      </c>
      <c r="H143" s="73">
        <v>36748.5</v>
      </c>
      <c r="I143">
        <v>0</v>
      </c>
      <c r="J143">
        <v>0</v>
      </c>
      <c r="K143" t="s">
        <v>1938</v>
      </c>
      <c r="L143" s="72"/>
      <c r="M143" s="74">
        <v>256.41000000000349</v>
      </c>
      <c r="N143" s="74">
        <v>0</v>
      </c>
    </row>
    <row r="144" spans="1:14">
      <c r="A144" s="82"/>
      <c r="B144" s="82"/>
      <c r="D144"/>
      <c r="E144" s="82" t="s">
        <v>881</v>
      </c>
      <c r="F144" s="82" t="s">
        <v>882</v>
      </c>
      <c r="G144" s="73">
        <v>36189.31</v>
      </c>
      <c r="H144" s="73">
        <v>36266.22</v>
      </c>
      <c r="I144">
        <v>0</v>
      </c>
      <c r="J144">
        <v>0</v>
      </c>
      <c r="K144" t="s">
        <v>1938</v>
      </c>
      <c r="L144" s="72"/>
      <c r="M144" s="74">
        <v>76.910000000003492</v>
      </c>
      <c r="N144" s="74">
        <v>0</v>
      </c>
    </row>
    <row r="145" spans="1:14">
      <c r="A145" s="82"/>
      <c r="B145" s="82"/>
      <c r="D145"/>
      <c r="E145" s="82" t="s">
        <v>461</v>
      </c>
      <c r="F145" s="82" t="s">
        <v>462</v>
      </c>
      <c r="G145" s="73">
        <v>11743.34</v>
      </c>
      <c r="H145" s="73">
        <v>12563.26</v>
      </c>
      <c r="I145" s="73">
        <v>11632.2</v>
      </c>
      <c r="J145" s="73">
        <v>12559.2</v>
      </c>
      <c r="K145" t="s">
        <v>1938</v>
      </c>
      <c r="L145" s="72" t="s">
        <v>1938</v>
      </c>
      <c r="M145" s="74">
        <v>819.92000000000007</v>
      </c>
      <c r="N145" s="74">
        <v>927</v>
      </c>
    </row>
    <row r="146" spans="1:14">
      <c r="A146" s="82"/>
      <c r="B146" s="82"/>
      <c r="D146"/>
      <c r="E146" s="82" t="s">
        <v>452</v>
      </c>
      <c r="F146" s="82" t="s">
        <v>453</v>
      </c>
      <c r="G146" s="73">
        <v>0</v>
      </c>
      <c r="H146" s="73">
        <v>0</v>
      </c>
      <c r="I146" s="73">
        <v>11061.08</v>
      </c>
      <c r="J146" s="73">
        <v>11164.4</v>
      </c>
      <c r="K146" t="s">
        <v>1938</v>
      </c>
      <c r="L146" s="72"/>
      <c r="M146" s="74">
        <v>0</v>
      </c>
      <c r="N146" s="74">
        <v>103.31999999999971</v>
      </c>
    </row>
    <row r="147" spans="1:14">
      <c r="A147" s="82"/>
      <c r="B147" s="82"/>
      <c r="D147"/>
      <c r="E147" s="82" t="s">
        <v>455</v>
      </c>
      <c r="F147" s="82" t="s">
        <v>456</v>
      </c>
      <c r="G147">
        <v>0</v>
      </c>
      <c r="H147">
        <v>0</v>
      </c>
      <c r="I147" s="73">
        <v>11122</v>
      </c>
      <c r="J147">
        <v>11164.4</v>
      </c>
      <c r="K147" t="s">
        <v>1938</v>
      </c>
      <c r="L147" s="72"/>
      <c r="M147" s="74">
        <v>0</v>
      </c>
      <c r="N147" s="74">
        <v>42.399999999999636</v>
      </c>
    </row>
    <row r="148" spans="1:14">
      <c r="A148" s="82"/>
      <c r="B148" s="82"/>
      <c r="D148"/>
      <c r="E148" s="82" t="s">
        <v>464</v>
      </c>
      <c r="F148" s="82" t="s">
        <v>462</v>
      </c>
      <c r="G148" s="73">
        <v>12563.26</v>
      </c>
      <c r="H148" s="73">
        <v>13287.34</v>
      </c>
      <c r="I148" s="73">
        <v>12559.2</v>
      </c>
      <c r="J148" s="73">
        <v>13232.35</v>
      </c>
      <c r="K148" t="s">
        <v>1938</v>
      </c>
      <c r="L148" s="72" t="s">
        <v>1938</v>
      </c>
      <c r="M148" s="74">
        <v>724.07999999999993</v>
      </c>
      <c r="N148" s="74">
        <v>673.14999999999964</v>
      </c>
    </row>
    <row r="149" spans="1:14">
      <c r="A149" s="82"/>
      <c r="B149" s="82"/>
      <c r="D149"/>
      <c r="E149" s="82" t="s">
        <v>506</v>
      </c>
      <c r="F149" s="82" t="s">
        <v>507</v>
      </c>
      <c r="G149" s="73">
        <v>16444.2</v>
      </c>
      <c r="H149" s="73">
        <v>16495.560000000001</v>
      </c>
      <c r="I149" s="73">
        <v>16451.400000000001</v>
      </c>
      <c r="J149" s="73">
        <v>16511.3</v>
      </c>
      <c r="K149" t="s">
        <v>1938</v>
      </c>
      <c r="L149" s="72" t="s">
        <v>1938</v>
      </c>
      <c r="M149" s="74">
        <v>51.360000000000582</v>
      </c>
      <c r="N149" s="74">
        <v>59.899999999997817</v>
      </c>
    </row>
    <row r="150" spans="1:14">
      <c r="A150" s="82"/>
      <c r="B150" s="82"/>
      <c r="D150"/>
      <c r="E150" s="82" t="s">
        <v>553</v>
      </c>
      <c r="F150" s="82" t="s">
        <v>554</v>
      </c>
      <c r="G150" s="73">
        <v>17018.2</v>
      </c>
      <c r="H150" s="73">
        <v>18567.23</v>
      </c>
      <c r="I150" s="73">
        <v>16995.55</v>
      </c>
      <c r="J150" s="73">
        <v>18808.2</v>
      </c>
      <c r="K150" t="s">
        <v>1938</v>
      </c>
      <c r="L150" s="72"/>
      <c r="M150" s="74">
        <v>1549.0299999999988</v>
      </c>
      <c r="N150" s="74">
        <v>1812.6500000000015</v>
      </c>
    </row>
    <row r="151" spans="1:14">
      <c r="A151" s="82"/>
      <c r="B151" s="82"/>
      <c r="D151"/>
      <c r="E151" s="82" t="s">
        <v>559</v>
      </c>
      <c r="F151" s="82" t="s">
        <v>560</v>
      </c>
      <c r="G151" s="73">
        <v>18860</v>
      </c>
      <c r="H151" s="73">
        <v>18935.36</v>
      </c>
      <c r="I151" s="73">
        <v>18808.189999999999</v>
      </c>
      <c r="J151" s="73">
        <v>18933.5</v>
      </c>
      <c r="K151" t="s">
        <v>1938</v>
      </c>
      <c r="L151" s="72"/>
      <c r="M151" s="74">
        <v>75.360000000000582</v>
      </c>
      <c r="N151" s="74">
        <v>125.31000000000131</v>
      </c>
    </row>
    <row r="152" spans="1:14">
      <c r="A152" s="82"/>
      <c r="B152" s="82"/>
      <c r="D152"/>
      <c r="E152" s="82" t="s">
        <v>562</v>
      </c>
      <c r="F152" s="82" t="s">
        <v>563</v>
      </c>
      <c r="G152" s="73">
        <v>18935.36</v>
      </c>
      <c r="H152" s="73">
        <v>18978.400000000001</v>
      </c>
      <c r="I152" s="73">
        <v>18933.5</v>
      </c>
      <c r="J152" s="73">
        <v>18984.330000000002</v>
      </c>
      <c r="K152" t="s">
        <v>1938</v>
      </c>
      <c r="L152" s="72"/>
      <c r="M152" s="74">
        <v>43.040000000000873</v>
      </c>
      <c r="N152" s="74">
        <v>50.830000000001746</v>
      </c>
    </row>
    <row r="153" spans="1:14">
      <c r="A153" s="82"/>
      <c r="B153" s="82"/>
      <c r="D153"/>
      <c r="E153" s="82" t="s">
        <v>592</v>
      </c>
      <c r="F153" s="82" t="s">
        <v>593</v>
      </c>
      <c r="G153" s="73">
        <v>19854.78</v>
      </c>
      <c r="H153" s="73">
        <v>19988.599999999999</v>
      </c>
      <c r="I153" s="73">
        <v>19532.84</v>
      </c>
      <c r="J153" s="73">
        <v>20093.599999999999</v>
      </c>
      <c r="K153" t="s">
        <v>1938</v>
      </c>
      <c r="L153" s="72" t="s">
        <v>1938</v>
      </c>
      <c r="M153" s="74">
        <v>133.81999999999971</v>
      </c>
      <c r="N153" s="74">
        <v>560.7599999999984</v>
      </c>
    </row>
    <row r="154" spans="1:14">
      <c r="A154" s="82"/>
      <c r="B154" s="82"/>
      <c r="D154"/>
      <c r="E154" s="82" t="s">
        <v>595</v>
      </c>
      <c r="F154" s="82" t="s">
        <v>596</v>
      </c>
      <c r="G154" s="73">
        <v>20114.169999999998</v>
      </c>
      <c r="H154" s="73">
        <v>20499.11</v>
      </c>
      <c r="I154" s="73">
        <v>20107.28</v>
      </c>
      <c r="J154" s="73">
        <v>20819</v>
      </c>
      <c r="K154" t="s">
        <v>1938</v>
      </c>
      <c r="L154" s="72" t="s">
        <v>1938</v>
      </c>
      <c r="M154" s="74">
        <v>384.94000000000233</v>
      </c>
      <c r="N154" s="74">
        <v>711.72000000000116</v>
      </c>
    </row>
    <row r="155" spans="1:14">
      <c r="A155" s="82"/>
      <c r="B155" s="82"/>
      <c r="D155"/>
      <c r="E155" s="82" t="s">
        <v>611</v>
      </c>
      <c r="F155" s="82" t="s">
        <v>612</v>
      </c>
      <c r="G155" s="73">
        <v>0</v>
      </c>
      <c r="H155" s="73">
        <v>0</v>
      </c>
      <c r="I155" s="73">
        <v>21884.23</v>
      </c>
      <c r="J155" s="73">
        <v>22623.83</v>
      </c>
      <c r="K155" t="s">
        <v>1938</v>
      </c>
      <c r="L155" s="72"/>
      <c r="M155" s="74">
        <v>0</v>
      </c>
      <c r="N155" s="74">
        <v>739.60000000000218</v>
      </c>
    </row>
    <row r="156" spans="1:14">
      <c r="A156" s="82"/>
      <c r="B156" s="82"/>
      <c r="D156"/>
      <c r="E156" s="82" t="s">
        <v>605</v>
      </c>
      <c r="F156" s="82" t="s">
        <v>606</v>
      </c>
      <c r="G156" s="73">
        <v>21427.83</v>
      </c>
      <c r="H156" s="73">
        <v>21883.27</v>
      </c>
      <c r="I156" s="73">
        <v>21406.400000000001</v>
      </c>
      <c r="J156" s="73">
        <v>21884.23</v>
      </c>
      <c r="K156" t="s">
        <v>1938</v>
      </c>
      <c r="L156" s="72"/>
      <c r="M156" s="74">
        <v>455.43999999999869</v>
      </c>
      <c r="N156" s="74">
        <v>477.82999999999811</v>
      </c>
    </row>
    <row r="157" spans="1:14">
      <c r="A157" s="82"/>
      <c r="B157" s="82"/>
      <c r="D157"/>
      <c r="E157" t="s">
        <v>54</v>
      </c>
      <c r="F157" t="s">
        <v>630</v>
      </c>
      <c r="G157">
        <v>22782.75</v>
      </c>
      <c r="H157">
        <v>24381</v>
      </c>
      <c r="I157">
        <v>0</v>
      </c>
      <c r="J157">
        <v>0</v>
      </c>
      <c r="K157" t="s">
        <v>1938</v>
      </c>
      <c r="L157" t="s">
        <v>1938</v>
      </c>
      <c r="M157" s="74">
        <v>1598.25</v>
      </c>
      <c r="N157" s="74">
        <v>0</v>
      </c>
    </row>
    <row r="158" spans="1:14">
      <c r="A158" s="82"/>
      <c r="B158" s="82"/>
      <c r="D158"/>
      <c r="E158" s="82" t="s">
        <v>641</v>
      </c>
      <c r="F158" s="82" t="s">
        <v>627</v>
      </c>
      <c r="G158" s="73">
        <v>24381</v>
      </c>
      <c r="H158" s="73">
        <v>24908</v>
      </c>
      <c r="I158" s="73">
        <v>24375.94</v>
      </c>
      <c r="J158" s="73">
        <v>24896.92</v>
      </c>
      <c r="K158" t="s">
        <v>1938</v>
      </c>
      <c r="L158" s="72" t="s">
        <v>1938</v>
      </c>
      <c r="M158" s="74">
        <v>527</v>
      </c>
      <c r="N158" s="74">
        <v>520.97999999999956</v>
      </c>
    </row>
    <row r="159" spans="1:14">
      <c r="A159" s="82"/>
      <c r="B159" s="82"/>
      <c r="D159"/>
      <c r="E159" s="82" t="s">
        <v>643</v>
      </c>
      <c r="F159" t="s">
        <v>627</v>
      </c>
      <c r="G159" s="73">
        <v>24908</v>
      </c>
      <c r="H159" s="73">
        <v>26920.54</v>
      </c>
      <c r="I159" s="73">
        <v>24896.91</v>
      </c>
      <c r="J159" s="73">
        <v>26911.71</v>
      </c>
      <c r="K159" t="s">
        <v>1938</v>
      </c>
      <c r="L159" s="72" t="s">
        <v>1938</v>
      </c>
      <c r="M159" s="74">
        <v>2012.5400000000009</v>
      </c>
      <c r="N159" s="74">
        <v>2014.7999999999993</v>
      </c>
    </row>
    <row r="160" spans="1:14">
      <c r="A160" s="82"/>
      <c r="B160" s="82"/>
      <c r="D160"/>
      <c r="E160" s="82" t="s">
        <v>666</v>
      </c>
      <c r="F160" t="s">
        <v>627</v>
      </c>
      <c r="G160" s="73">
        <v>26920.54</v>
      </c>
      <c r="H160" s="73">
        <v>27951.200000000001</v>
      </c>
      <c r="I160" s="73">
        <v>26911.71</v>
      </c>
      <c r="J160" s="73">
        <v>27935.88</v>
      </c>
      <c r="K160" t="s">
        <v>1938</v>
      </c>
      <c r="L160" s="72" t="s">
        <v>1938</v>
      </c>
      <c r="M160" s="74">
        <v>1030.6599999999999</v>
      </c>
      <c r="N160" s="74">
        <v>1024.1700000000019</v>
      </c>
    </row>
    <row r="161" spans="1:14">
      <c r="A161" s="82"/>
      <c r="B161" s="82"/>
      <c r="D161"/>
      <c r="E161" s="82" t="s">
        <v>674</v>
      </c>
      <c r="F161" s="82" t="s">
        <v>675</v>
      </c>
      <c r="G161" s="73">
        <v>28148.32</v>
      </c>
      <c r="H161" s="73">
        <v>28200.85</v>
      </c>
      <c r="I161" s="73">
        <v>28135.55</v>
      </c>
      <c r="J161" s="73">
        <v>28184.95</v>
      </c>
      <c r="K161" t="s">
        <v>1938</v>
      </c>
      <c r="L161" s="72" t="s">
        <v>1938</v>
      </c>
      <c r="M161" s="74">
        <v>52.529999999998836</v>
      </c>
      <c r="N161" s="74">
        <v>49.400000000001455</v>
      </c>
    </row>
    <row r="162" spans="1:14">
      <c r="A162" s="82"/>
      <c r="B162" s="82"/>
      <c r="D162"/>
      <c r="E162" s="82" t="s">
        <v>466</v>
      </c>
      <c r="F162" s="82" t="s">
        <v>467</v>
      </c>
      <c r="G162" s="73">
        <v>0</v>
      </c>
      <c r="H162" s="73">
        <v>0</v>
      </c>
      <c r="I162" s="73">
        <v>13232.35</v>
      </c>
      <c r="J162" s="73">
        <v>13372.67</v>
      </c>
      <c r="K162" t="s">
        <v>1938</v>
      </c>
      <c r="L162" s="72"/>
      <c r="M162" s="74">
        <v>0</v>
      </c>
      <c r="N162" s="74">
        <v>140.31999999999971</v>
      </c>
    </row>
    <row r="163" spans="1:14">
      <c r="A163" s="82"/>
      <c r="B163" s="82"/>
      <c r="D163"/>
      <c r="E163" s="82" t="s">
        <v>472</v>
      </c>
      <c r="F163" t="s">
        <v>467</v>
      </c>
      <c r="G163">
        <v>0</v>
      </c>
      <c r="H163">
        <v>0</v>
      </c>
      <c r="I163" s="73">
        <v>13372.67</v>
      </c>
      <c r="J163" s="73">
        <v>13538.83</v>
      </c>
      <c r="K163" t="s">
        <v>1938</v>
      </c>
      <c r="L163" s="72"/>
      <c r="M163" s="74">
        <v>0</v>
      </c>
      <c r="N163" s="74">
        <v>166.15999999999985</v>
      </c>
    </row>
    <row r="164" spans="1:14">
      <c r="A164" s="82"/>
      <c r="B164" s="82"/>
      <c r="D164"/>
      <c r="E164" s="82" t="s">
        <v>474</v>
      </c>
      <c r="F164" s="82" t="s">
        <v>475</v>
      </c>
      <c r="G164">
        <v>0</v>
      </c>
      <c r="H164">
        <v>0</v>
      </c>
      <c r="I164" s="73">
        <v>13538.83</v>
      </c>
      <c r="J164" s="73">
        <v>13682.23</v>
      </c>
      <c r="K164" t="s">
        <v>1938</v>
      </c>
      <c r="L164" s="72"/>
      <c r="M164" s="74">
        <v>0</v>
      </c>
      <c r="N164" s="74">
        <v>143.39999999999964</v>
      </c>
    </row>
    <row r="165" spans="1:14">
      <c r="A165" s="82"/>
      <c r="B165" s="82"/>
      <c r="D165"/>
      <c r="E165" s="82" t="s">
        <v>477</v>
      </c>
      <c r="F165" s="82" t="s">
        <v>478</v>
      </c>
      <c r="G165">
        <v>0</v>
      </c>
      <c r="H165">
        <v>0</v>
      </c>
      <c r="I165" s="73">
        <v>13682.23</v>
      </c>
      <c r="J165" s="73">
        <v>13824.4</v>
      </c>
      <c r="K165" t="s">
        <v>1938</v>
      </c>
      <c r="L165" s="72"/>
      <c r="M165" s="74">
        <v>0</v>
      </c>
      <c r="N165" s="74">
        <v>142.17000000000007</v>
      </c>
    </row>
    <row r="166" spans="1:14">
      <c r="A166" s="82"/>
      <c r="B166" s="82"/>
      <c r="D166"/>
      <c r="E166" s="82" t="s">
        <v>677</v>
      </c>
      <c r="F166" s="82" t="s">
        <v>678</v>
      </c>
      <c r="G166" s="73">
        <v>28200.86</v>
      </c>
      <c r="H166" s="73">
        <v>28216.86</v>
      </c>
      <c r="I166" s="73">
        <v>28184.95</v>
      </c>
      <c r="J166" s="73">
        <v>28200.95</v>
      </c>
      <c r="K166" t="s">
        <v>1938</v>
      </c>
      <c r="L166" s="72"/>
      <c r="M166" s="74">
        <v>16</v>
      </c>
      <c r="N166" s="74">
        <v>16</v>
      </c>
    </row>
    <row r="167" spans="1:14">
      <c r="A167" s="82"/>
      <c r="B167" s="82"/>
      <c r="D167"/>
      <c r="E167" s="82" t="s">
        <v>680</v>
      </c>
      <c r="F167" t="s">
        <v>678</v>
      </c>
      <c r="G167" s="73">
        <v>28216.86</v>
      </c>
      <c r="H167" s="73">
        <v>28343.71</v>
      </c>
      <c r="I167" s="73">
        <v>28200.95</v>
      </c>
      <c r="J167" s="73">
        <v>28330</v>
      </c>
      <c r="K167" t="s">
        <v>1938</v>
      </c>
      <c r="L167" s="72"/>
      <c r="M167" s="74">
        <v>126.84999999999854</v>
      </c>
      <c r="N167" s="74">
        <v>129.04999999999927</v>
      </c>
    </row>
    <row r="168" spans="1:14">
      <c r="A168" s="82"/>
      <c r="B168" s="82"/>
      <c r="D168"/>
      <c r="E168" s="82" t="s">
        <v>668</v>
      </c>
      <c r="F168" s="82" t="s">
        <v>669</v>
      </c>
      <c r="G168" s="73">
        <v>27951.15</v>
      </c>
      <c r="H168" s="73">
        <v>28148.31</v>
      </c>
      <c r="I168" s="73">
        <v>27936.05</v>
      </c>
      <c r="J168" s="73">
        <v>28134.7</v>
      </c>
      <c r="K168" t="s">
        <v>1938</v>
      </c>
      <c r="L168" s="72"/>
      <c r="M168" s="74">
        <v>197.15999999999985</v>
      </c>
      <c r="N168" s="74">
        <v>198.65000000000146</v>
      </c>
    </row>
    <row r="169" spans="1:14">
      <c r="A169" s="82"/>
      <c r="B169" s="82"/>
      <c r="D169"/>
      <c r="E169" s="82" t="s">
        <v>710</v>
      </c>
      <c r="F169" s="82" t="s">
        <v>711</v>
      </c>
      <c r="G169" s="73">
        <v>29250.03</v>
      </c>
      <c r="H169" s="73">
        <v>29402.5</v>
      </c>
      <c r="I169" s="73">
        <v>29252.17</v>
      </c>
      <c r="J169" s="73">
        <v>29401.8</v>
      </c>
      <c r="K169" t="s">
        <v>1938</v>
      </c>
      <c r="L169" s="72"/>
      <c r="M169" s="74">
        <v>152.47000000000116</v>
      </c>
      <c r="N169" s="74">
        <v>149.63000000000102</v>
      </c>
    </row>
    <row r="170" spans="1:14">
      <c r="A170" s="82"/>
      <c r="B170" s="82"/>
      <c r="D170"/>
      <c r="E170" s="82" t="s">
        <v>713</v>
      </c>
      <c r="F170" s="82" t="s">
        <v>714</v>
      </c>
      <c r="G170" s="73">
        <v>29402.5</v>
      </c>
      <c r="H170" s="73">
        <v>29582.33</v>
      </c>
      <c r="I170" s="73">
        <v>29401.8</v>
      </c>
      <c r="J170" s="73">
        <v>29581.5</v>
      </c>
      <c r="K170" t="s">
        <v>1938</v>
      </c>
      <c r="L170" s="72"/>
      <c r="M170" s="74">
        <v>179.83000000000175</v>
      </c>
      <c r="N170" s="74">
        <v>179.70000000000073</v>
      </c>
    </row>
    <row r="171" spans="1:14">
      <c r="A171" s="82"/>
      <c r="B171" s="82"/>
      <c r="D171"/>
      <c r="E171" s="82" t="s">
        <v>792</v>
      </c>
      <c r="F171" s="82" t="s">
        <v>793</v>
      </c>
      <c r="G171" s="73">
        <v>32098.639999999999</v>
      </c>
      <c r="H171" s="73">
        <v>32269.73</v>
      </c>
      <c r="I171" s="73">
        <v>32091.56</v>
      </c>
      <c r="J171" s="73">
        <v>32270.77</v>
      </c>
      <c r="K171" t="s">
        <v>1938</v>
      </c>
      <c r="L171" s="72"/>
      <c r="M171" s="74">
        <v>171.09000000000015</v>
      </c>
      <c r="N171" s="74">
        <v>179.20999999999913</v>
      </c>
    </row>
    <row r="172" spans="1:14">
      <c r="A172" s="82"/>
      <c r="B172" s="82"/>
      <c r="D172"/>
      <c r="E172" s="82" t="s">
        <v>795</v>
      </c>
      <c r="F172" s="82" t="s">
        <v>796</v>
      </c>
      <c r="G172" s="73">
        <v>32270.77</v>
      </c>
      <c r="H172" s="73">
        <v>32405.94</v>
      </c>
      <c r="I172" s="73">
        <v>32269.73</v>
      </c>
      <c r="J172" s="73">
        <v>32407.37</v>
      </c>
      <c r="K172" t="s">
        <v>1938</v>
      </c>
      <c r="L172" s="72"/>
      <c r="M172" s="74">
        <v>135.16999999999825</v>
      </c>
      <c r="N172" s="74">
        <v>137.63999999999942</v>
      </c>
    </row>
    <row r="173" spans="1:14">
      <c r="A173" s="82"/>
      <c r="B173" s="82"/>
      <c r="D173"/>
      <c r="E173" s="82" t="s">
        <v>798</v>
      </c>
      <c r="F173" s="82" t="s">
        <v>799</v>
      </c>
      <c r="G173" s="73">
        <v>32407.37</v>
      </c>
      <c r="H173" s="73">
        <v>32504.39</v>
      </c>
      <c r="I173" s="73">
        <v>32405.94</v>
      </c>
      <c r="J173" s="73">
        <v>32505.16</v>
      </c>
      <c r="K173" t="s">
        <v>1938</v>
      </c>
      <c r="L173" s="72"/>
      <c r="M173" s="74">
        <v>97.020000000000437</v>
      </c>
      <c r="N173" s="74">
        <v>99.220000000001164</v>
      </c>
    </row>
    <row r="174" spans="1:14">
      <c r="A174" s="82"/>
      <c r="B174" s="82"/>
      <c r="D174"/>
      <c r="E174" s="82" t="s">
        <v>818</v>
      </c>
      <c r="F174" s="82" t="s">
        <v>819</v>
      </c>
      <c r="G174" s="73">
        <v>32504.39</v>
      </c>
      <c r="H174" s="73">
        <v>33120.800000000003</v>
      </c>
      <c r="I174" s="73">
        <v>32505.16</v>
      </c>
      <c r="J174" s="73">
        <v>33120.800000000003</v>
      </c>
      <c r="K174" t="s">
        <v>1938</v>
      </c>
      <c r="L174" s="72" t="s">
        <v>1938</v>
      </c>
      <c r="M174" s="74">
        <v>616.41000000000349</v>
      </c>
      <c r="N174" s="74">
        <v>615.64000000000306</v>
      </c>
    </row>
    <row r="175" spans="1:14">
      <c r="A175" s="82"/>
      <c r="B175" s="82"/>
      <c r="D175"/>
      <c r="E175" s="82" t="s">
        <v>836</v>
      </c>
      <c r="F175" s="82" t="s">
        <v>837</v>
      </c>
      <c r="G175" s="73">
        <v>34134.43</v>
      </c>
      <c r="H175" s="73">
        <v>34285.550000000003</v>
      </c>
      <c r="I175" s="73">
        <v>34136.699999999997</v>
      </c>
      <c r="J175" s="73">
        <v>34287.75</v>
      </c>
      <c r="K175" t="s">
        <v>1938</v>
      </c>
      <c r="L175" s="72"/>
      <c r="M175" s="74">
        <v>151.12000000000262</v>
      </c>
      <c r="N175" s="74">
        <v>151.05000000000291</v>
      </c>
    </row>
    <row r="176" spans="1:14">
      <c r="A176" s="82"/>
      <c r="B176" s="82"/>
      <c r="D176"/>
      <c r="E176" s="82" t="s">
        <v>870</v>
      </c>
      <c r="F176" s="82" t="s">
        <v>868</v>
      </c>
      <c r="G176" s="73">
        <v>35289.06</v>
      </c>
      <c r="H176" s="73">
        <v>36046</v>
      </c>
      <c r="I176" s="73">
        <v>35290.42</v>
      </c>
      <c r="J176" s="73">
        <v>36049.35</v>
      </c>
      <c r="K176" t="s">
        <v>1938</v>
      </c>
      <c r="L176" s="72"/>
      <c r="M176" s="74">
        <v>756.94000000000233</v>
      </c>
      <c r="N176" s="74">
        <v>758.93000000000029</v>
      </c>
    </row>
    <row r="177" spans="1:14">
      <c r="A177" s="82"/>
      <c r="B177" s="82"/>
      <c r="D177"/>
      <c r="E177" s="82" t="s">
        <v>872</v>
      </c>
      <c r="F177" s="82" t="s">
        <v>873</v>
      </c>
      <c r="G177" s="73">
        <v>36046</v>
      </c>
      <c r="H177" s="73">
        <v>36189.31</v>
      </c>
      <c r="I177" s="73">
        <v>36046.879999999997</v>
      </c>
      <c r="J177" s="73">
        <v>36195.03</v>
      </c>
      <c r="K177" t="s">
        <v>1938</v>
      </c>
      <c r="L177" s="72"/>
      <c r="M177" s="74">
        <v>143.30999999999767</v>
      </c>
      <c r="N177" s="74">
        <v>148.15000000000146</v>
      </c>
    </row>
    <row r="178" spans="1:14">
      <c r="A178" s="82"/>
      <c r="B178" s="82"/>
      <c r="D178"/>
      <c r="E178" s="82" t="s">
        <v>885</v>
      </c>
      <c r="F178" s="82" t="s">
        <v>886</v>
      </c>
      <c r="G178" s="73">
        <v>36272.92</v>
      </c>
      <c r="H178" s="73">
        <v>36340</v>
      </c>
      <c r="I178" s="73">
        <v>36266.22</v>
      </c>
      <c r="J178" s="73">
        <v>36335.1</v>
      </c>
      <c r="K178" t="s">
        <v>1938</v>
      </c>
      <c r="L178" s="72" t="s">
        <v>1938</v>
      </c>
      <c r="M178" s="74">
        <v>67.080000000001746</v>
      </c>
      <c r="N178" s="74">
        <v>68.879999999997381</v>
      </c>
    </row>
    <row r="179" spans="1:14">
      <c r="A179" s="82"/>
      <c r="B179" s="82"/>
      <c r="D179"/>
      <c r="E179" s="82" t="s">
        <v>888</v>
      </c>
      <c r="F179" s="82" t="s">
        <v>889</v>
      </c>
      <c r="G179" s="73">
        <v>36340</v>
      </c>
      <c r="H179" s="73">
        <v>36503.199999999997</v>
      </c>
      <c r="I179" s="73">
        <v>36335.1</v>
      </c>
      <c r="J179" s="73">
        <v>36489.35</v>
      </c>
      <c r="K179" t="s">
        <v>1938</v>
      </c>
      <c r="L179" s="72"/>
      <c r="M179" s="74">
        <v>163.19999999999709</v>
      </c>
      <c r="N179" s="74">
        <v>154.25</v>
      </c>
    </row>
    <row r="180" spans="1:14">
      <c r="A180" s="82"/>
      <c r="B180" s="82"/>
      <c r="D180"/>
      <c r="E180" s="82" t="s">
        <v>895</v>
      </c>
      <c r="F180" s="82" t="s">
        <v>896</v>
      </c>
      <c r="G180" s="73">
        <v>0</v>
      </c>
      <c r="H180" s="73">
        <v>0</v>
      </c>
      <c r="I180" s="73">
        <v>36517.25</v>
      </c>
      <c r="J180" s="73">
        <v>36540.32</v>
      </c>
      <c r="K180" t="s">
        <v>1938</v>
      </c>
      <c r="L180" s="72"/>
      <c r="M180" s="74">
        <v>0</v>
      </c>
      <c r="N180" s="74">
        <v>23.069999999999709</v>
      </c>
    </row>
    <row r="181" spans="1:14">
      <c r="A181" s="82"/>
      <c r="B181" s="82"/>
      <c r="D181"/>
      <c r="E181" s="82" t="s">
        <v>905</v>
      </c>
      <c r="F181" s="82" t="s">
        <v>717</v>
      </c>
      <c r="G181" s="73">
        <v>142156.13</v>
      </c>
      <c r="H181" s="73">
        <v>142316.5</v>
      </c>
      <c r="I181" s="73">
        <v>142168.29999999999</v>
      </c>
      <c r="J181" s="73">
        <v>142316.46</v>
      </c>
      <c r="K181" t="s">
        <v>1938</v>
      </c>
      <c r="L181" s="72"/>
      <c r="M181" s="74">
        <v>160.36999999999534</v>
      </c>
      <c r="N181" s="74">
        <v>148.16000000000349</v>
      </c>
    </row>
    <row r="182" spans="1:14">
      <c r="A182" s="82"/>
      <c r="B182" s="82"/>
      <c r="D182"/>
      <c r="E182" s="82" t="s">
        <v>907</v>
      </c>
      <c r="F182" s="82" t="s">
        <v>908</v>
      </c>
      <c r="G182" s="73">
        <v>142338.20000000001</v>
      </c>
      <c r="H182" s="73">
        <v>143547.75</v>
      </c>
      <c r="I182" s="73">
        <v>142320</v>
      </c>
      <c r="J182" s="73">
        <v>143544.9</v>
      </c>
      <c r="K182" t="s">
        <v>1938</v>
      </c>
      <c r="L182" s="72" t="s">
        <v>1938</v>
      </c>
      <c r="M182" s="74">
        <v>1209.5499999999884</v>
      </c>
      <c r="N182" s="74">
        <v>1224.8999999999942</v>
      </c>
    </row>
    <row r="183" spans="1:14">
      <c r="A183" s="82"/>
      <c r="B183" s="82"/>
      <c r="D183"/>
      <c r="E183" s="82" t="s">
        <v>910</v>
      </c>
      <c r="F183" s="82" t="s">
        <v>911</v>
      </c>
      <c r="G183" s="73">
        <v>143547.75</v>
      </c>
      <c r="H183" s="73">
        <v>144003.20000000001</v>
      </c>
      <c r="I183" s="73">
        <v>143544.9</v>
      </c>
      <c r="J183" s="73">
        <v>144100</v>
      </c>
      <c r="K183" t="s">
        <v>1938</v>
      </c>
      <c r="L183" s="72" t="s">
        <v>1938</v>
      </c>
      <c r="M183" s="74">
        <v>455.45000000001164</v>
      </c>
      <c r="N183" s="74">
        <v>555.10000000000582</v>
      </c>
    </row>
    <row r="184" spans="1:14">
      <c r="A184" s="82"/>
      <c r="B184" s="82"/>
      <c r="D184"/>
      <c r="E184" s="82" t="s">
        <v>916</v>
      </c>
      <c r="F184" s="82" t="s">
        <v>917</v>
      </c>
      <c r="G184" s="73">
        <v>144604.6</v>
      </c>
      <c r="H184" s="73">
        <v>145309</v>
      </c>
      <c r="I184" s="73">
        <v>144575.95000000001</v>
      </c>
      <c r="J184" s="73">
        <v>145316.45000000001</v>
      </c>
      <c r="K184" t="s">
        <v>1938</v>
      </c>
      <c r="L184" s="72"/>
      <c r="M184" s="74">
        <v>704.39999999999418</v>
      </c>
      <c r="N184" s="74">
        <v>740.5</v>
      </c>
    </row>
    <row r="185" spans="1:14">
      <c r="A185" s="82"/>
      <c r="B185" s="82"/>
      <c r="D185"/>
      <c r="E185" s="82" t="s">
        <v>919</v>
      </c>
      <c r="F185" s="82" t="s">
        <v>920</v>
      </c>
      <c r="G185" s="73">
        <v>145309</v>
      </c>
      <c r="H185" s="73">
        <v>145604.9</v>
      </c>
      <c r="I185" s="73">
        <v>145316.45000000001</v>
      </c>
      <c r="J185" s="73">
        <v>145558.6</v>
      </c>
      <c r="K185" t="s">
        <v>1938</v>
      </c>
      <c r="L185" s="72"/>
      <c r="M185" s="74">
        <v>295.89999999999418</v>
      </c>
      <c r="N185" s="74">
        <v>242.14999999999418</v>
      </c>
    </row>
    <row r="186" spans="1:14">
      <c r="A186" s="82"/>
      <c r="B186" s="82"/>
      <c r="D186"/>
      <c r="E186" s="82" t="s">
        <v>922</v>
      </c>
      <c r="F186" s="82" t="s">
        <v>923</v>
      </c>
      <c r="G186" s="73">
        <v>14437.71</v>
      </c>
      <c r="H186" s="73">
        <v>14743.87</v>
      </c>
      <c r="I186" s="73">
        <v>145592.66</v>
      </c>
      <c r="J186" s="73">
        <v>146091.62</v>
      </c>
      <c r="K186" t="s">
        <v>1938</v>
      </c>
      <c r="L186" s="72" t="s">
        <v>1938</v>
      </c>
      <c r="M186" s="74">
        <v>306.16000000000167</v>
      </c>
      <c r="N186" s="74">
        <v>498.95999999999185</v>
      </c>
    </row>
    <row r="187" spans="1:14">
      <c r="A187" s="82"/>
      <c r="B187" s="82"/>
      <c r="D187"/>
      <c r="E187" s="82" t="s">
        <v>925</v>
      </c>
      <c r="F187" s="82">
        <v>0</v>
      </c>
      <c r="G187" s="73">
        <v>14775.3</v>
      </c>
      <c r="H187" s="73">
        <v>15564.79</v>
      </c>
      <c r="I187" s="73">
        <v>0</v>
      </c>
      <c r="J187" s="73">
        <v>0</v>
      </c>
      <c r="K187" t="s">
        <v>1938</v>
      </c>
      <c r="L187" s="72"/>
      <c r="M187" s="74">
        <v>789.4900000000016</v>
      </c>
      <c r="N187" s="74">
        <v>0</v>
      </c>
    </row>
    <row r="188" spans="1:14">
      <c r="A188" s="82"/>
      <c r="B188" s="82"/>
      <c r="D188"/>
      <c r="E188" s="82"/>
      <c r="F188" s="82" t="s">
        <v>923</v>
      </c>
      <c r="G188" s="73">
        <v>145654.53</v>
      </c>
      <c r="H188" s="73">
        <v>146107.03</v>
      </c>
      <c r="I188">
        <v>0</v>
      </c>
      <c r="J188">
        <v>0</v>
      </c>
      <c r="K188" t="s">
        <v>1938</v>
      </c>
      <c r="L188" s="72"/>
      <c r="M188" s="74">
        <v>452.5</v>
      </c>
      <c r="N188" s="74">
        <v>0</v>
      </c>
    </row>
    <row r="189" spans="1:14">
      <c r="A189" s="86">
        <v>12</v>
      </c>
      <c r="B189" s="86" t="s">
        <v>1903</v>
      </c>
      <c r="C189" t="s">
        <v>31</v>
      </c>
      <c r="D189" t="s">
        <v>32</v>
      </c>
      <c r="E189" s="86" t="s">
        <v>448</v>
      </c>
      <c r="F189" s="86" t="s">
        <v>449</v>
      </c>
      <c r="G189" s="73">
        <v>0</v>
      </c>
      <c r="H189" s="73">
        <v>0</v>
      </c>
      <c r="I189" s="73">
        <v>10504</v>
      </c>
      <c r="J189" s="73">
        <v>10564.33</v>
      </c>
      <c r="K189" s="72" t="s">
        <v>1939</v>
      </c>
      <c r="L189" s="72"/>
      <c r="M189" s="74">
        <v>0</v>
      </c>
      <c r="N189" s="74">
        <v>60.329999999999927</v>
      </c>
    </row>
    <row r="190" spans="1:14">
      <c r="A190" s="82"/>
      <c r="B190" s="82"/>
      <c r="D190"/>
      <c r="E190" s="82" t="s">
        <v>480</v>
      </c>
      <c r="F190" s="82" t="s">
        <v>481</v>
      </c>
      <c r="G190">
        <v>0</v>
      </c>
      <c r="H190">
        <v>0</v>
      </c>
      <c r="I190" s="73">
        <v>13824.4</v>
      </c>
      <c r="J190" s="73">
        <v>14126.72</v>
      </c>
      <c r="K190" t="s">
        <v>1939</v>
      </c>
      <c r="L190" s="72" t="s">
        <v>1938</v>
      </c>
      <c r="M190" s="74">
        <v>0</v>
      </c>
      <c r="N190" s="74">
        <v>302.31999999999971</v>
      </c>
    </row>
    <row r="191" spans="1:14">
      <c r="A191" s="72"/>
      <c r="B191" s="72"/>
      <c r="D191"/>
      <c r="E191" s="72" t="s">
        <v>488</v>
      </c>
      <c r="F191" t="s">
        <v>481</v>
      </c>
      <c r="G191">
        <v>0</v>
      </c>
      <c r="H191">
        <v>0</v>
      </c>
      <c r="I191" s="73">
        <v>14126.72</v>
      </c>
      <c r="J191" s="73">
        <v>14273.88</v>
      </c>
      <c r="K191" t="s">
        <v>1939</v>
      </c>
      <c r="L191" s="72" t="s">
        <v>1938</v>
      </c>
      <c r="M191" s="74">
        <v>0</v>
      </c>
      <c r="N191" s="74">
        <v>147.15999999999985</v>
      </c>
    </row>
    <row r="192" spans="1:14">
      <c r="A192" s="72"/>
      <c r="B192" s="72"/>
      <c r="D192"/>
      <c r="E192" s="72" t="s">
        <v>489</v>
      </c>
      <c r="F192" t="s">
        <v>481</v>
      </c>
      <c r="G192">
        <v>0</v>
      </c>
      <c r="H192">
        <v>0</v>
      </c>
      <c r="I192" s="73">
        <v>14273.88</v>
      </c>
      <c r="J192" s="73">
        <v>16427.240000000002</v>
      </c>
      <c r="K192" t="s">
        <v>1939</v>
      </c>
      <c r="L192" s="72" t="s">
        <v>1938</v>
      </c>
      <c r="M192" s="74">
        <v>0</v>
      </c>
      <c r="N192" s="74">
        <v>2153.3600000000024</v>
      </c>
    </row>
    <row r="193" spans="1:14">
      <c r="A193" s="72"/>
      <c r="B193" s="72"/>
      <c r="D193"/>
      <c r="E193" s="72" t="s">
        <v>509</v>
      </c>
      <c r="F193" s="72" t="s">
        <v>450</v>
      </c>
      <c r="G193">
        <v>0</v>
      </c>
      <c r="H193">
        <v>0</v>
      </c>
      <c r="I193" s="73">
        <v>16534</v>
      </c>
      <c r="J193" s="73">
        <v>16993.55</v>
      </c>
      <c r="K193" t="s">
        <v>1939</v>
      </c>
      <c r="L193" s="72" t="s">
        <v>1938</v>
      </c>
      <c r="M193" s="74">
        <v>0</v>
      </c>
      <c r="N193" s="74">
        <v>459.54999999999927</v>
      </c>
    </row>
    <row r="194" spans="1:14">
      <c r="A194" s="72"/>
      <c r="B194" s="72"/>
      <c r="D194"/>
      <c r="E194" s="72" t="s">
        <v>565</v>
      </c>
      <c r="F194" s="72" t="s">
        <v>566</v>
      </c>
      <c r="G194">
        <v>0</v>
      </c>
      <c r="H194">
        <v>0</v>
      </c>
      <c r="I194" s="73">
        <v>18921.849999999999</v>
      </c>
      <c r="J194" s="73">
        <v>18941.59</v>
      </c>
      <c r="K194" t="s">
        <v>1939</v>
      </c>
      <c r="L194" s="72"/>
      <c r="M194" s="74">
        <v>0</v>
      </c>
      <c r="N194" s="74">
        <v>19.740000000001601</v>
      </c>
    </row>
    <row r="195" spans="1:14">
      <c r="A195" s="72"/>
      <c r="B195" s="72"/>
      <c r="D195"/>
      <c r="E195" s="72" t="s">
        <v>567</v>
      </c>
      <c r="F195" s="72">
        <v>0</v>
      </c>
      <c r="G195">
        <v>0</v>
      </c>
      <c r="H195">
        <v>0</v>
      </c>
      <c r="I195" s="73">
        <v>18980</v>
      </c>
      <c r="J195" s="73">
        <v>18986.11</v>
      </c>
      <c r="K195" t="s">
        <v>1939</v>
      </c>
      <c r="L195" s="72"/>
      <c r="M195" s="74">
        <v>0</v>
      </c>
      <c r="N195" s="74">
        <v>6.1100000000005821</v>
      </c>
    </row>
    <row r="196" spans="1:14">
      <c r="A196" s="72"/>
      <c r="B196" s="72"/>
      <c r="D196"/>
      <c r="E196" s="72"/>
      <c r="F196" s="72" t="s">
        <v>568</v>
      </c>
      <c r="G196">
        <v>0</v>
      </c>
      <c r="H196">
        <v>0</v>
      </c>
      <c r="I196" s="73">
        <v>18932.599999999999</v>
      </c>
      <c r="J196" s="73">
        <v>18949.62</v>
      </c>
      <c r="K196" t="s">
        <v>1939</v>
      </c>
      <c r="L196" s="72"/>
      <c r="M196" s="74">
        <v>0</v>
      </c>
      <c r="N196" s="74">
        <v>17.020000000000437</v>
      </c>
    </row>
    <row r="197" spans="1:14">
      <c r="A197" s="72"/>
      <c r="B197" s="72"/>
      <c r="D197"/>
      <c r="E197" s="72" t="s">
        <v>572</v>
      </c>
      <c r="F197" s="72" t="s">
        <v>573</v>
      </c>
      <c r="G197">
        <v>0</v>
      </c>
      <c r="H197">
        <v>0</v>
      </c>
      <c r="I197" s="73">
        <v>18984.330000000002</v>
      </c>
      <c r="J197" s="73">
        <v>19140</v>
      </c>
      <c r="K197" t="s">
        <v>1939</v>
      </c>
      <c r="L197" s="72"/>
      <c r="M197" s="74">
        <v>0</v>
      </c>
      <c r="N197" s="74">
        <v>155.66999999999825</v>
      </c>
    </row>
    <row r="198" spans="1:14">
      <c r="A198" s="72"/>
      <c r="B198" s="72"/>
      <c r="D198"/>
      <c r="E198" s="72" t="s">
        <v>585</v>
      </c>
      <c r="F198" s="72" t="s">
        <v>586</v>
      </c>
      <c r="G198">
        <v>0</v>
      </c>
      <c r="H198">
        <v>0</v>
      </c>
      <c r="I198" s="73">
        <v>19427.96</v>
      </c>
      <c r="J198" s="73">
        <v>19532.84</v>
      </c>
      <c r="K198" t="s">
        <v>1939</v>
      </c>
      <c r="L198" s="72"/>
      <c r="M198" s="74">
        <v>0</v>
      </c>
      <c r="N198" s="74">
        <v>104.88000000000102</v>
      </c>
    </row>
    <row r="199" spans="1:14">
      <c r="A199" s="72"/>
      <c r="B199" s="72"/>
      <c r="D199"/>
      <c r="E199" s="72" t="s">
        <v>604</v>
      </c>
      <c r="F199" s="72" t="s">
        <v>450</v>
      </c>
      <c r="G199" s="73">
        <v>21036</v>
      </c>
      <c r="H199" s="73">
        <v>21310.6</v>
      </c>
      <c r="I199" s="73">
        <v>20819</v>
      </c>
      <c r="J199" s="73">
        <v>21406.400000000001</v>
      </c>
      <c r="K199" t="s">
        <v>1939</v>
      </c>
      <c r="L199" s="72" t="s">
        <v>1938</v>
      </c>
      <c r="M199" s="74">
        <v>274.59999999999854</v>
      </c>
      <c r="N199" s="74">
        <v>587.40000000000146</v>
      </c>
    </row>
    <row r="200" spans="1:14">
      <c r="A200" s="72"/>
      <c r="B200" s="72"/>
      <c r="D200"/>
      <c r="E200" s="72" t="s">
        <v>629</v>
      </c>
      <c r="F200" s="72" t="s">
        <v>627</v>
      </c>
      <c r="G200" s="73">
        <v>0</v>
      </c>
      <c r="H200" s="73">
        <v>0</v>
      </c>
      <c r="I200" s="73">
        <v>22623.83</v>
      </c>
      <c r="J200" s="73">
        <v>24178.22</v>
      </c>
      <c r="K200" t="s">
        <v>1939</v>
      </c>
      <c r="L200" s="72"/>
      <c r="M200" s="74">
        <v>0</v>
      </c>
      <c r="N200" s="74">
        <v>1554.3899999999994</v>
      </c>
    </row>
    <row r="201" spans="1:14">
      <c r="A201" s="72"/>
      <c r="B201" s="72"/>
      <c r="D201"/>
      <c r="E201" s="72" t="s">
        <v>682</v>
      </c>
      <c r="F201" s="72" t="s">
        <v>450</v>
      </c>
      <c r="G201">
        <v>0</v>
      </c>
      <c r="H201">
        <v>0</v>
      </c>
      <c r="I201" s="73">
        <v>28203.69</v>
      </c>
      <c r="J201" s="73">
        <v>28428.47</v>
      </c>
      <c r="K201" t="s">
        <v>1939</v>
      </c>
      <c r="L201" s="72" t="s">
        <v>1938</v>
      </c>
      <c r="M201" s="74">
        <v>0</v>
      </c>
      <c r="N201" s="74">
        <v>224.78000000000247</v>
      </c>
    </row>
    <row r="202" spans="1:14">
      <c r="A202" s="72"/>
      <c r="B202" s="72"/>
      <c r="D202"/>
      <c r="E202" s="72" t="s">
        <v>689</v>
      </c>
      <c r="F202" s="72" t="s">
        <v>690</v>
      </c>
      <c r="G202">
        <v>0</v>
      </c>
      <c r="H202">
        <v>0</v>
      </c>
      <c r="I202" s="73">
        <v>28428.47</v>
      </c>
      <c r="J202" s="73">
        <v>28478.67</v>
      </c>
      <c r="K202" t="s">
        <v>1939</v>
      </c>
      <c r="L202" s="72"/>
      <c r="M202" s="74">
        <v>0</v>
      </c>
      <c r="N202" s="74">
        <v>50.19999999999709</v>
      </c>
    </row>
    <row r="203" spans="1:14">
      <c r="A203" s="72"/>
      <c r="B203" s="72"/>
      <c r="D203"/>
      <c r="E203" s="72" t="s">
        <v>691</v>
      </c>
      <c r="F203" s="72" t="s">
        <v>692</v>
      </c>
      <c r="G203">
        <v>0</v>
      </c>
      <c r="H203">
        <v>0</v>
      </c>
      <c r="I203" s="73">
        <v>28478.67</v>
      </c>
      <c r="J203" s="73">
        <v>28588.28</v>
      </c>
      <c r="K203" t="s">
        <v>1939</v>
      </c>
      <c r="L203" s="72"/>
      <c r="M203" s="74">
        <v>0</v>
      </c>
      <c r="N203" s="74">
        <v>109.61000000000058</v>
      </c>
    </row>
    <row r="204" spans="1:14">
      <c r="A204" s="72"/>
      <c r="B204" s="72"/>
      <c r="D204"/>
      <c r="E204" s="72" t="s">
        <v>693</v>
      </c>
      <c r="F204" s="72" t="s">
        <v>694</v>
      </c>
      <c r="G204">
        <v>0</v>
      </c>
      <c r="H204">
        <v>0</v>
      </c>
      <c r="I204" s="73">
        <v>28588.28</v>
      </c>
      <c r="J204" s="73">
        <v>28757.1</v>
      </c>
      <c r="K204" t="s">
        <v>1939</v>
      </c>
      <c r="L204" s="72"/>
      <c r="M204" s="74">
        <v>0</v>
      </c>
      <c r="N204" s="74">
        <v>168.81999999999971</v>
      </c>
    </row>
    <row r="205" spans="1:14">
      <c r="A205" s="72"/>
      <c r="B205" s="72"/>
      <c r="D205"/>
      <c r="E205" s="72" t="s">
        <v>701</v>
      </c>
      <c r="F205" s="72" t="s">
        <v>702</v>
      </c>
      <c r="G205">
        <v>0</v>
      </c>
      <c r="H205">
        <v>0</v>
      </c>
      <c r="I205" s="73">
        <v>28757.1</v>
      </c>
      <c r="J205" s="73">
        <v>28954.28</v>
      </c>
      <c r="K205" t="s">
        <v>1939</v>
      </c>
      <c r="L205" s="72"/>
      <c r="M205" s="74">
        <v>0</v>
      </c>
      <c r="N205" s="74">
        <v>197.18000000000029</v>
      </c>
    </row>
    <row r="206" spans="1:14">
      <c r="A206" s="72"/>
      <c r="B206" s="72"/>
      <c r="D206"/>
      <c r="E206" s="72" t="s">
        <v>706</v>
      </c>
      <c r="F206" s="72" t="s">
        <v>707</v>
      </c>
      <c r="G206">
        <v>0</v>
      </c>
      <c r="H206">
        <v>0</v>
      </c>
      <c r="I206" s="73">
        <v>28954.28</v>
      </c>
      <c r="J206" s="73">
        <v>29100.2</v>
      </c>
      <c r="K206" t="s">
        <v>1939</v>
      </c>
      <c r="L206" s="72"/>
      <c r="M206" s="74">
        <v>0</v>
      </c>
      <c r="N206" s="74">
        <v>145.92000000000189</v>
      </c>
    </row>
    <row r="207" spans="1:14">
      <c r="A207" s="72"/>
      <c r="B207" s="72"/>
      <c r="D207"/>
      <c r="E207" s="72" t="s">
        <v>708</v>
      </c>
      <c r="F207" s="72" t="s">
        <v>709</v>
      </c>
      <c r="G207" s="73">
        <v>29098.28</v>
      </c>
      <c r="H207" s="73">
        <v>29250.03</v>
      </c>
      <c r="I207" s="73">
        <v>29102.12</v>
      </c>
      <c r="J207" s="73">
        <v>29252.17</v>
      </c>
      <c r="K207" t="s">
        <v>1939</v>
      </c>
      <c r="L207" s="72"/>
      <c r="M207" s="74">
        <v>151.75</v>
      </c>
      <c r="N207" s="74">
        <v>150.04999999999927</v>
      </c>
    </row>
    <row r="208" spans="1:14">
      <c r="A208" s="72"/>
      <c r="B208" s="72"/>
      <c r="D208"/>
      <c r="E208" s="72" t="s">
        <v>821</v>
      </c>
      <c r="F208" s="72" t="s">
        <v>822</v>
      </c>
      <c r="G208" s="73">
        <v>0</v>
      </c>
      <c r="H208" s="73">
        <v>0</v>
      </c>
      <c r="I208" s="73">
        <v>33127.199999999997</v>
      </c>
      <c r="J208" s="73">
        <v>33190.86</v>
      </c>
      <c r="K208" t="s">
        <v>1939</v>
      </c>
      <c r="L208" s="72"/>
      <c r="M208" s="74">
        <v>0</v>
      </c>
      <c r="N208" s="74">
        <v>63.660000000003492</v>
      </c>
    </row>
    <row r="209" spans="1:14">
      <c r="A209" s="72"/>
      <c r="B209" s="72"/>
      <c r="D209"/>
      <c r="E209" s="72" t="s">
        <v>823</v>
      </c>
      <c r="F209" s="72" t="s">
        <v>824</v>
      </c>
      <c r="G209">
        <v>0</v>
      </c>
      <c r="H209">
        <v>0</v>
      </c>
      <c r="I209" s="73">
        <v>33190.86</v>
      </c>
      <c r="J209" s="73">
        <v>33773.699999999997</v>
      </c>
      <c r="K209" t="s">
        <v>1939</v>
      </c>
      <c r="L209" s="72"/>
      <c r="M209" s="74">
        <v>0</v>
      </c>
      <c r="N209" s="74">
        <v>582.83999999999651</v>
      </c>
    </row>
    <row r="210" spans="1:14">
      <c r="A210" s="72"/>
      <c r="B210" s="72"/>
      <c r="D210"/>
      <c r="E210" s="72" t="s">
        <v>830</v>
      </c>
      <c r="F210" s="72" t="s">
        <v>831</v>
      </c>
      <c r="G210">
        <v>0</v>
      </c>
      <c r="H210">
        <v>0</v>
      </c>
      <c r="I210" s="73">
        <v>33773.699999999997</v>
      </c>
      <c r="J210" s="73">
        <v>33871.9</v>
      </c>
      <c r="K210" t="s">
        <v>1939</v>
      </c>
      <c r="L210" s="72"/>
      <c r="M210" s="74">
        <v>0</v>
      </c>
      <c r="N210" s="74">
        <v>98.200000000004366</v>
      </c>
    </row>
    <row r="211" spans="1:14">
      <c r="A211" s="72"/>
      <c r="B211" s="72"/>
      <c r="D211"/>
      <c r="E211" s="72" t="s">
        <v>832</v>
      </c>
      <c r="F211" s="72" t="s">
        <v>833</v>
      </c>
      <c r="G211">
        <v>0</v>
      </c>
      <c r="H211">
        <v>0</v>
      </c>
      <c r="I211" s="73">
        <v>33871.9</v>
      </c>
      <c r="J211" s="73">
        <v>34049.4</v>
      </c>
      <c r="K211" t="s">
        <v>1939</v>
      </c>
      <c r="L211" s="72"/>
      <c r="M211" s="74">
        <v>0</v>
      </c>
      <c r="N211" s="74">
        <v>177.5</v>
      </c>
    </row>
    <row r="212" spans="1:14">
      <c r="A212" s="72"/>
      <c r="B212" s="72"/>
      <c r="D212"/>
      <c r="E212" s="72" t="s">
        <v>834</v>
      </c>
      <c r="F212" s="72" t="s">
        <v>835</v>
      </c>
      <c r="G212">
        <v>0</v>
      </c>
      <c r="H212">
        <v>0</v>
      </c>
      <c r="I212" s="73">
        <v>34049.4</v>
      </c>
      <c r="J212" s="73">
        <v>34136.699999999997</v>
      </c>
      <c r="K212" t="s">
        <v>1939</v>
      </c>
      <c r="L212" s="72"/>
      <c r="M212" s="74">
        <v>0</v>
      </c>
      <c r="N212" s="74">
        <v>87.299999999995634</v>
      </c>
    </row>
    <row r="213" spans="1:14">
      <c r="A213" s="72"/>
      <c r="B213" s="72"/>
      <c r="D213"/>
      <c r="E213" s="72" t="s">
        <v>839</v>
      </c>
      <c r="F213" s="72" t="s">
        <v>840</v>
      </c>
      <c r="G213">
        <v>0</v>
      </c>
      <c r="H213">
        <v>0</v>
      </c>
      <c r="I213" s="73">
        <v>34287.75</v>
      </c>
      <c r="J213" s="73">
        <v>34372</v>
      </c>
      <c r="K213" t="s">
        <v>1939</v>
      </c>
      <c r="L213" s="72"/>
      <c r="M213" s="74">
        <v>0</v>
      </c>
      <c r="N213" s="74">
        <v>84.25</v>
      </c>
    </row>
    <row r="214" spans="1:14">
      <c r="A214" s="72"/>
      <c r="B214" s="72"/>
      <c r="D214"/>
      <c r="E214" s="72" t="s">
        <v>841</v>
      </c>
      <c r="F214" s="72" t="s">
        <v>842</v>
      </c>
      <c r="G214">
        <v>0</v>
      </c>
      <c r="H214">
        <v>0</v>
      </c>
      <c r="I214" s="73">
        <v>34372</v>
      </c>
      <c r="J214" s="73">
        <v>34513</v>
      </c>
      <c r="K214" t="s">
        <v>1939</v>
      </c>
      <c r="L214" s="72"/>
      <c r="M214" s="74">
        <v>0</v>
      </c>
      <c r="N214" s="74">
        <v>141</v>
      </c>
    </row>
    <row r="215" spans="1:14">
      <c r="A215" s="72"/>
      <c r="B215" s="72"/>
      <c r="D215"/>
      <c r="E215" s="72" t="s">
        <v>843</v>
      </c>
      <c r="F215" s="72" t="s">
        <v>844</v>
      </c>
      <c r="G215">
        <v>0</v>
      </c>
      <c r="H215">
        <v>0</v>
      </c>
      <c r="I215" s="73">
        <v>34513</v>
      </c>
      <c r="J215" s="73">
        <v>34666.54</v>
      </c>
      <c r="K215" t="s">
        <v>1939</v>
      </c>
      <c r="L215" s="72"/>
      <c r="M215" s="74">
        <v>0</v>
      </c>
      <c r="N215" s="74">
        <v>153.54000000000087</v>
      </c>
    </row>
    <row r="216" spans="1:14">
      <c r="A216" s="72"/>
      <c r="B216" s="72"/>
      <c r="D216"/>
      <c r="E216" s="72" t="s">
        <v>848</v>
      </c>
      <c r="F216" s="72" t="s">
        <v>849</v>
      </c>
      <c r="G216">
        <v>0</v>
      </c>
      <c r="H216">
        <v>0</v>
      </c>
      <c r="I216" s="73">
        <v>34666.54</v>
      </c>
      <c r="J216" s="73">
        <v>34710.33</v>
      </c>
      <c r="K216" t="s">
        <v>1939</v>
      </c>
      <c r="L216" s="72"/>
      <c r="M216" s="74">
        <v>0</v>
      </c>
      <c r="N216" s="74">
        <v>43.790000000000873</v>
      </c>
    </row>
    <row r="217" spans="1:14">
      <c r="A217" s="72"/>
      <c r="B217" s="72"/>
      <c r="D217"/>
      <c r="E217" s="72" t="s">
        <v>850</v>
      </c>
      <c r="F217" s="72" t="s">
        <v>851</v>
      </c>
      <c r="G217">
        <v>0</v>
      </c>
      <c r="H217">
        <v>0</v>
      </c>
      <c r="I217" s="73">
        <v>34710.33</v>
      </c>
      <c r="J217" s="73">
        <v>34768.47</v>
      </c>
      <c r="K217" t="s">
        <v>1939</v>
      </c>
      <c r="L217" s="72"/>
      <c r="M217" s="74">
        <v>0</v>
      </c>
      <c r="N217" s="74">
        <v>58.139999999999418</v>
      </c>
    </row>
    <row r="218" spans="1:14">
      <c r="A218" s="72"/>
      <c r="B218" s="72"/>
      <c r="D218"/>
      <c r="E218" s="72" t="s">
        <v>852</v>
      </c>
      <c r="F218" s="72" t="s">
        <v>853</v>
      </c>
      <c r="G218">
        <v>0</v>
      </c>
      <c r="H218">
        <v>0</v>
      </c>
      <c r="I218" s="73">
        <v>34768.47</v>
      </c>
      <c r="J218" s="73">
        <v>34842.47</v>
      </c>
      <c r="K218" t="s">
        <v>1939</v>
      </c>
      <c r="L218" s="72"/>
      <c r="M218" s="74">
        <v>0</v>
      </c>
      <c r="N218" s="74">
        <v>74</v>
      </c>
    </row>
    <row r="219" spans="1:14">
      <c r="A219" s="72"/>
      <c r="B219" s="72"/>
      <c r="D219"/>
      <c r="E219" s="72" t="s">
        <v>854</v>
      </c>
      <c r="F219" s="72" t="s">
        <v>855</v>
      </c>
      <c r="G219">
        <v>0</v>
      </c>
      <c r="H219">
        <v>0</v>
      </c>
      <c r="I219" s="73">
        <v>34842.47</v>
      </c>
      <c r="J219" s="73">
        <v>34880</v>
      </c>
      <c r="K219" t="s">
        <v>1939</v>
      </c>
      <c r="L219" s="72"/>
      <c r="M219" s="74">
        <v>0</v>
      </c>
      <c r="N219" s="74">
        <v>37.529999999998836</v>
      </c>
    </row>
    <row r="220" spans="1:14">
      <c r="A220" s="72"/>
      <c r="B220" s="72"/>
      <c r="D220"/>
      <c r="E220" s="72" t="s">
        <v>856</v>
      </c>
      <c r="F220" s="72" t="s">
        <v>857</v>
      </c>
      <c r="G220">
        <v>0</v>
      </c>
      <c r="H220">
        <v>0</v>
      </c>
      <c r="I220" s="73">
        <v>34880</v>
      </c>
      <c r="J220" s="73">
        <v>34915.43</v>
      </c>
      <c r="K220" t="s">
        <v>1939</v>
      </c>
      <c r="L220" s="72"/>
      <c r="M220" s="74">
        <v>0</v>
      </c>
      <c r="N220" s="74">
        <v>35.430000000000291</v>
      </c>
    </row>
    <row r="221" spans="1:14">
      <c r="A221" s="72"/>
      <c r="B221" s="72"/>
      <c r="D221"/>
      <c r="E221" s="72" t="s">
        <v>858</v>
      </c>
      <c r="F221" s="72" t="s">
        <v>842</v>
      </c>
      <c r="G221">
        <v>0</v>
      </c>
      <c r="H221">
        <v>0</v>
      </c>
      <c r="I221" s="73">
        <v>34915.43</v>
      </c>
      <c r="J221" s="73">
        <v>34990.83</v>
      </c>
      <c r="K221" t="s">
        <v>1939</v>
      </c>
      <c r="L221" s="72"/>
      <c r="M221" s="74">
        <v>0</v>
      </c>
      <c r="N221" s="74">
        <v>75.400000000001455</v>
      </c>
    </row>
    <row r="222" spans="1:14">
      <c r="A222" s="72"/>
      <c r="B222" s="72"/>
      <c r="D222"/>
      <c r="E222" s="72" t="s">
        <v>859</v>
      </c>
      <c r="F222" s="72" t="s">
        <v>860</v>
      </c>
      <c r="G222">
        <v>0</v>
      </c>
      <c r="H222">
        <v>0</v>
      </c>
      <c r="I222" s="73">
        <v>34990.83</v>
      </c>
      <c r="J222" s="73">
        <v>35147.79</v>
      </c>
      <c r="K222" t="s">
        <v>1939</v>
      </c>
      <c r="L222" s="72"/>
      <c r="M222" s="74">
        <v>0</v>
      </c>
      <c r="N222" s="74">
        <v>156.95999999999913</v>
      </c>
    </row>
    <row r="223" spans="1:14">
      <c r="A223" s="72"/>
      <c r="B223" s="72"/>
      <c r="D223"/>
      <c r="E223" s="72" t="s">
        <v>861</v>
      </c>
      <c r="F223" s="72" t="s">
        <v>862</v>
      </c>
      <c r="G223">
        <v>0</v>
      </c>
      <c r="H223">
        <v>0</v>
      </c>
      <c r="I223" s="73">
        <v>35147.79</v>
      </c>
      <c r="J223" s="73">
        <v>35297.4</v>
      </c>
      <c r="K223" t="s">
        <v>1939</v>
      </c>
      <c r="L223" s="72"/>
      <c r="M223" s="74">
        <v>0</v>
      </c>
      <c r="N223" s="74">
        <v>149.61000000000058</v>
      </c>
    </row>
    <row r="224" spans="1:14">
      <c r="A224" s="72"/>
      <c r="B224" s="72"/>
      <c r="D224"/>
      <c r="E224" s="72" t="s">
        <v>891</v>
      </c>
      <c r="F224" s="72" t="s">
        <v>892</v>
      </c>
      <c r="G224">
        <v>0</v>
      </c>
      <c r="H224">
        <v>0</v>
      </c>
      <c r="I224" s="73">
        <v>36518.5</v>
      </c>
      <c r="J224" s="73">
        <v>36556.6</v>
      </c>
      <c r="K224" t="s">
        <v>1939</v>
      </c>
      <c r="L224" s="72"/>
      <c r="M224" s="74">
        <v>0</v>
      </c>
      <c r="N224" s="74">
        <v>38.099999999998545</v>
      </c>
    </row>
    <row r="225" spans="1:14">
      <c r="A225" s="72"/>
      <c r="B225" s="72"/>
      <c r="D225"/>
      <c r="E225" s="72" t="s">
        <v>898</v>
      </c>
      <c r="F225" s="72">
        <v>0</v>
      </c>
      <c r="G225">
        <v>0</v>
      </c>
      <c r="H225">
        <v>0</v>
      </c>
      <c r="I225" s="73">
        <v>36582</v>
      </c>
      <c r="J225" s="73">
        <v>36614.870000000003</v>
      </c>
      <c r="K225" t="s">
        <v>1939</v>
      </c>
      <c r="L225" s="72"/>
      <c r="M225" s="74">
        <v>0</v>
      </c>
      <c r="N225" s="74">
        <v>32.870000000002619</v>
      </c>
    </row>
    <row r="226" spans="1:14">
      <c r="A226" s="72"/>
      <c r="B226" s="72"/>
      <c r="D226"/>
      <c r="E226" s="72"/>
      <c r="F226" s="72" t="s">
        <v>899</v>
      </c>
      <c r="G226">
        <v>0</v>
      </c>
      <c r="H226">
        <v>0</v>
      </c>
      <c r="I226" s="73">
        <v>36540.32</v>
      </c>
      <c r="J226" s="73">
        <v>36554.870000000003</v>
      </c>
      <c r="K226" t="s">
        <v>1939</v>
      </c>
      <c r="L226" s="72"/>
      <c r="M226" s="74">
        <v>0</v>
      </c>
      <c r="N226" s="74">
        <v>14.55000000000291</v>
      </c>
    </row>
    <row r="227" spans="1:14">
      <c r="A227" s="72"/>
      <c r="B227" s="72"/>
      <c r="D227"/>
      <c r="E227" s="72" t="s">
        <v>893</v>
      </c>
      <c r="F227" s="72" t="s">
        <v>894</v>
      </c>
      <c r="G227">
        <v>0</v>
      </c>
      <c r="H227">
        <v>0</v>
      </c>
      <c r="I227" s="73">
        <v>36554.870000000003</v>
      </c>
      <c r="J227" s="73">
        <v>36614.870000000003</v>
      </c>
      <c r="K227" t="s">
        <v>1939</v>
      </c>
      <c r="L227" s="72"/>
      <c r="M227" s="74">
        <v>0</v>
      </c>
      <c r="N227" s="74">
        <v>60</v>
      </c>
    </row>
    <row r="228" spans="1:14">
      <c r="A228" s="72"/>
      <c r="B228" s="72"/>
      <c r="D228"/>
      <c r="E228" s="72" t="s">
        <v>900</v>
      </c>
      <c r="F228" s="72" t="s">
        <v>901</v>
      </c>
      <c r="G228">
        <v>0</v>
      </c>
      <c r="H228">
        <v>0</v>
      </c>
      <c r="I228" s="73">
        <v>36612</v>
      </c>
      <c r="J228" s="73">
        <v>36620</v>
      </c>
      <c r="K228" t="s">
        <v>1939</v>
      </c>
      <c r="L228" s="72"/>
      <c r="M228" s="74">
        <v>0</v>
      </c>
      <c r="N228" s="74">
        <v>8</v>
      </c>
    </row>
    <row r="229" spans="1:14">
      <c r="A229" s="72"/>
      <c r="B229" s="72"/>
      <c r="D229"/>
      <c r="E229" s="72" t="s">
        <v>884</v>
      </c>
      <c r="F229" s="72" t="s">
        <v>882</v>
      </c>
      <c r="G229">
        <v>0</v>
      </c>
      <c r="H229">
        <v>0</v>
      </c>
      <c r="I229" s="73">
        <v>36195.03</v>
      </c>
      <c r="J229" s="73">
        <v>36272.92</v>
      </c>
      <c r="K229" t="s">
        <v>1939</v>
      </c>
      <c r="L229" s="72"/>
      <c r="M229" s="74">
        <v>0</v>
      </c>
      <c r="N229" s="74">
        <v>77.889999999999418</v>
      </c>
    </row>
    <row r="230" spans="1:14">
      <c r="A230" s="72" t="s">
        <v>1902</v>
      </c>
      <c r="B230" s="72"/>
      <c r="C230" s="72"/>
      <c r="D230" s="72"/>
      <c r="E230" s="72"/>
      <c r="F230" s="72"/>
      <c r="G230" s="72"/>
      <c r="H230" s="72"/>
      <c r="I230" s="72"/>
      <c r="J230" s="72"/>
      <c r="K230" s="72"/>
      <c r="L230" s="72"/>
      <c r="M230" s="74">
        <v>36951.659999999982</v>
      </c>
      <c r="N230" s="74">
        <v>34360.560000000041</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1:G1"/>
    <mergeCell ref="A2:G2"/>
    <mergeCell ref="A4:B4"/>
    <mergeCell ref="E4:F4"/>
    <mergeCell ref="A5:B5"/>
  </mergeCell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26"/>
  <sheetViews>
    <sheetView workbookViewId="0">
      <selection activeCell="A6" sqref="A6"/>
    </sheetView>
  </sheetViews>
  <sheetFormatPr baseColWidth="10" defaultColWidth="11.42578125" defaultRowHeight="12.75"/>
  <cols>
    <col min="1" max="1" width="8" customWidth="1"/>
    <col min="2" max="2" width="14.140625" customWidth="1"/>
    <col min="3" max="3" width="8.28515625" customWidth="1"/>
    <col min="4" max="4" width="22.42578125" customWidth="1"/>
    <col min="5" max="5" width="22.5703125" bestFit="1" customWidth="1"/>
    <col min="6" max="6" width="50" customWidth="1"/>
    <col min="7" max="7" width="15.7109375" customWidth="1"/>
    <col min="8" max="10" width="15.5703125" customWidth="1"/>
    <col min="11" max="11" width="16.28515625" bestFit="1" customWidth="1"/>
    <col min="12" max="12" width="6.42578125" bestFit="1" customWidth="1"/>
    <col min="13" max="13" width="29.42578125" bestFit="1" customWidth="1"/>
    <col min="14" max="14" width="30.140625" bestFit="1" customWidth="1"/>
  </cols>
  <sheetData>
    <row r="1" spans="1:11">
      <c r="A1" s="356" t="s">
        <v>1940</v>
      </c>
      <c r="B1" s="357"/>
      <c r="C1" s="357"/>
      <c r="D1" s="357"/>
      <c r="E1" s="357"/>
      <c r="F1" s="357"/>
      <c r="G1" s="358"/>
    </row>
    <row r="2" spans="1:11">
      <c r="A2" s="356" t="s">
        <v>1941</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1942</v>
      </c>
      <c r="B5" s="359"/>
      <c r="C5" s="53">
        <f>COUNTA(E27:E127)</f>
        <v>87</v>
      </c>
      <c r="E5" s="50" t="e">
        <f>#REF!</f>
        <v>#REF!</v>
      </c>
      <c r="F5" s="150" t="e">
        <f>#REF!+3</f>
        <v>#REF!</v>
      </c>
      <c r="H5" s="59">
        <f>89-15</f>
        <v>74</v>
      </c>
      <c r="I5" s="149" t="e">
        <f>H5/(F18-F16)</f>
        <v>#REF!</v>
      </c>
    </row>
    <row r="6" spans="1:11" ht="38.25">
      <c r="A6" s="216"/>
      <c r="B6" s="216"/>
      <c r="C6" s="45"/>
      <c r="E6" s="50" t="e">
        <f>#REF!</f>
        <v>#REF!</v>
      </c>
      <c r="F6" s="150" t="e">
        <f>#REF!</f>
        <v>#REF!</v>
      </c>
      <c r="H6" s="56" t="s">
        <v>1929</v>
      </c>
      <c r="I6" s="56" t="s">
        <v>1930</v>
      </c>
      <c r="K6" s="66"/>
    </row>
    <row r="7" spans="1:11" ht="15.75">
      <c r="A7" s="216"/>
      <c r="B7" s="216"/>
      <c r="C7" s="45"/>
      <c r="E7" s="50" t="e">
        <f>#REF!</f>
        <v>#REF!</v>
      </c>
      <c r="F7" s="150" t="e">
        <f>#REF!</f>
        <v>#REF!</v>
      </c>
      <c r="H7" s="57">
        <f>SUMIF($K$27:$K$127,"Si",M27:M127)</f>
        <v>21419.38</v>
      </c>
      <c r="I7" s="57">
        <f>SUMIF($K$27:$K$127,"Si",N27:N127)</f>
        <v>20036.560000000005</v>
      </c>
      <c r="J7" s="57">
        <f>SUMIF($L$27:$L$127,"Si",M27:M127)</f>
        <v>14089.499999999996</v>
      </c>
      <c r="K7" s="57">
        <f>SUMIF($L$27:$L$127,"Si",N27:N127)</f>
        <v>11636.619999999999</v>
      </c>
    </row>
    <row r="8" spans="1:11">
      <c r="A8" s="216"/>
      <c r="B8" s="216"/>
      <c r="C8" s="45"/>
      <c r="E8" s="50" t="e">
        <f>#REF!</f>
        <v>#REF!</v>
      </c>
      <c r="F8" s="150" t="e">
        <f>#REF!</f>
        <v>#REF!</v>
      </c>
      <c r="H8" s="162" t="e">
        <f>H7/M128</f>
        <v>#DIV/0!</v>
      </c>
      <c r="I8" s="162" t="e">
        <f>I7/N128</f>
        <v>#DIV/0!</v>
      </c>
      <c r="J8" t="e">
        <f>J7/M128</f>
        <v>#DIV/0!</v>
      </c>
      <c r="K8" t="e">
        <f>K7/N128</f>
        <v>#DIV/0!</v>
      </c>
    </row>
    <row r="9" spans="1:11">
      <c r="A9" s="216"/>
      <c r="B9" s="216"/>
      <c r="C9" s="45"/>
      <c r="E9" s="50" t="e">
        <f>#REF!</f>
        <v>#REF!</v>
      </c>
      <c r="F9" s="150" t="e">
        <f>#REF!</f>
        <v>#REF!</v>
      </c>
    </row>
    <row r="10" spans="1:11">
      <c r="A10" s="216"/>
      <c r="B10" s="216"/>
      <c r="C10" s="45"/>
      <c r="E10" s="50" t="e">
        <f>#REF!</f>
        <v>#REF!</v>
      </c>
      <c r="F10" s="150" t="e">
        <f>#REF!</f>
        <v>#REF!</v>
      </c>
    </row>
    <row r="11" spans="1:11" ht="25.5">
      <c r="A11" s="216"/>
      <c r="B11" s="216"/>
      <c r="C11" s="45"/>
      <c r="E11" s="50" t="e">
        <f>#REF!</f>
        <v>#REF!</v>
      </c>
      <c r="F11" s="150" t="e">
        <f>#REF!</f>
        <v>#REF!</v>
      </c>
      <c r="H11" s="62" t="s">
        <v>1931</v>
      </c>
      <c r="I11" s="62"/>
    </row>
    <row r="12" spans="1:11" ht="15.75">
      <c r="A12" s="216"/>
      <c r="B12" s="216"/>
      <c r="C12" s="45"/>
      <c r="E12" s="50" t="e">
        <f>#REF!</f>
        <v>#REF!</v>
      </c>
      <c r="F12" s="150" t="e">
        <f>#REF!</f>
        <v>#REF!</v>
      </c>
      <c r="H12" s="63">
        <f>C5-H5</f>
        <v>13</v>
      </c>
      <c r="I12" s="63"/>
    </row>
    <row r="13" spans="1:11" ht="38.25">
      <c r="A13" s="216"/>
      <c r="B13" s="216"/>
      <c r="C13" s="45"/>
      <c r="E13" s="50" t="e">
        <f>#REF!</f>
        <v>#REF!</v>
      </c>
      <c r="F13" s="150" t="e">
        <f>#REF!</f>
        <v>#REF!</v>
      </c>
      <c r="H13" s="61" t="s">
        <v>1932</v>
      </c>
      <c r="I13" s="61" t="s">
        <v>1933</v>
      </c>
      <c r="K13" s="66"/>
    </row>
    <row r="14" spans="1:11" ht="15.75">
      <c r="A14" s="216"/>
      <c r="B14" s="216"/>
      <c r="C14" s="45"/>
      <c r="E14" s="50" t="e">
        <f>#REF!</f>
        <v>#REF!</v>
      </c>
      <c r="F14" s="150" t="e">
        <f>#REF!</f>
        <v>#REF!</v>
      </c>
      <c r="H14" s="57">
        <f>SUMIF($K$27:$K$127,"No",M27:M127)</f>
        <v>55</v>
      </c>
      <c r="I14" s="57">
        <f>SUMIF($K$27:$K$127,"No",N27:N127)</f>
        <v>325.08999999999742</v>
      </c>
      <c r="J14" s="57">
        <f>SUMIF($L$27:$L$127,"",M27:M127)</f>
        <v>28883.780000000002</v>
      </c>
      <c r="K14" s="57">
        <f>SUMIF($L$27:$L$127,"",N27:N127)</f>
        <v>29347.160000000003</v>
      </c>
    </row>
    <row r="15" spans="1:11">
      <c r="A15" s="216"/>
      <c r="B15" s="216"/>
      <c r="C15" s="45"/>
      <c r="E15" s="50" t="e">
        <f>#REF!</f>
        <v>#REF!</v>
      </c>
      <c r="F15" s="150" t="e">
        <f>#REF!-3</f>
        <v>#REF!</v>
      </c>
      <c r="H15" s="152" t="e">
        <f>1-H8</f>
        <v>#DIV/0!</v>
      </c>
      <c r="I15" s="152" t="e">
        <f>1-I8</f>
        <v>#DIV/0!</v>
      </c>
      <c r="J15" s="152" t="e">
        <f>1-J8</f>
        <v>#DIV/0!</v>
      </c>
      <c r="K15" s="152" t="e">
        <f>1-K8</f>
        <v>#DIV/0!</v>
      </c>
    </row>
    <row r="16" spans="1:11">
      <c r="C16" s="45"/>
      <c r="E16" s="50" t="e">
        <f>#REF!</f>
        <v>#REF!</v>
      </c>
      <c r="F16" s="150" t="e">
        <f>#REF!</f>
        <v>#REF!</v>
      </c>
    </row>
    <row r="17" spans="1:15">
      <c r="E17" s="50" t="e">
        <f>#REF!</f>
        <v>#REF!</v>
      </c>
      <c r="F17" s="49" t="e">
        <f>#REF!</f>
        <v>#REF!</v>
      </c>
      <c r="H17" s="151"/>
    </row>
    <row r="18" spans="1:15">
      <c r="E18" s="50" t="s">
        <v>1934</v>
      </c>
      <c r="F18" s="49" t="e">
        <f>SUM(F5:F17)</f>
        <v>#REF!</v>
      </c>
    </row>
    <row r="23" spans="1:15">
      <c r="A23" s="11" t="s">
        <v>3</v>
      </c>
      <c r="B23" t="s">
        <v>70</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71</v>
      </c>
      <c r="D27" s="79" t="s">
        <v>72</v>
      </c>
      <c r="E27" s="79" t="s">
        <v>73</v>
      </c>
      <c r="F27" s="79" t="s">
        <v>955</v>
      </c>
      <c r="G27" s="73">
        <v>7592.45</v>
      </c>
      <c r="H27" s="73">
        <v>7648.6</v>
      </c>
      <c r="I27" s="73">
        <v>0</v>
      </c>
      <c r="J27" s="73">
        <v>0</v>
      </c>
      <c r="K27" s="72" t="s">
        <v>1938</v>
      </c>
      <c r="L27" s="72"/>
      <c r="M27" s="74">
        <v>56.150000000000546</v>
      </c>
      <c r="N27" s="74">
        <v>0</v>
      </c>
    </row>
    <row r="28" spans="1:15">
      <c r="A28" s="82"/>
      <c r="B28" s="82"/>
      <c r="C28" s="82"/>
      <c r="D28" s="82"/>
      <c r="E28" s="82" t="s">
        <v>75</v>
      </c>
      <c r="F28" s="82" t="s">
        <v>1069</v>
      </c>
      <c r="G28" s="73">
        <v>15548.6</v>
      </c>
      <c r="H28" s="73">
        <v>15703.36</v>
      </c>
      <c r="I28" s="73">
        <v>15552.38</v>
      </c>
      <c r="J28" s="73">
        <v>15720</v>
      </c>
      <c r="K28" t="s">
        <v>1938</v>
      </c>
      <c r="L28" s="72"/>
      <c r="M28" s="74">
        <v>154.76000000000022</v>
      </c>
      <c r="N28" s="74">
        <v>167.6200000000008</v>
      </c>
    </row>
    <row r="29" spans="1:15">
      <c r="A29" s="82"/>
      <c r="B29" s="82"/>
      <c r="C29" s="82"/>
      <c r="D29" s="82"/>
      <c r="E29" t="s">
        <v>84</v>
      </c>
      <c r="F29" t="s">
        <v>1122</v>
      </c>
      <c r="G29">
        <v>0</v>
      </c>
      <c r="H29">
        <v>0</v>
      </c>
      <c r="I29">
        <v>22215</v>
      </c>
      <c r="J29">
        <v>22260.85</v>
      </c>
      <c r="K29" t="s">
        <v>1943</v>
      </c>
      <c r="M29" s="74">
        <v>0</v>
      </c>
      <c r="N29" s="74">
        <v>45.849999999998545</v>
      </c>
    </row>
    <row r="30" spans="1:15">
      <c r="A30">
        <v>2</v>
      </c>
      <c r="B30" t="s">
        <v>186</v>
      </c>
      <c r="C30" t="s">
        <v>71</v>
      </c>
      <c r="D30" t="s">
        <v>72</v>
      </c>
      <c r="E30" t="s">
        <v>79</v>
      </c>
      <c r="F30" t="s">
        <v>1119</v>
      </c>
      <c r="G30">
        <v>22080</v>
      </c>
      <c r="H30">
        <v>22135</v>
      </c>
      <c r="I30">
        <v>0</v>
      </c>
      <c r="J30">
        <v>0</v>
      </c>
      <c r="K30" t="s">
        <v>1939</v>
      </c>
      <c r="M30" s="74">
        <v>55</v>
      </c>
      <c r="N30" s="74">
        <v>0</v>
      </c>
    </row>
    <row r="31" spans="1:15">
      <c r="E31" t="s">
        <v>81</v>
      </c>
      <c r="F31" t="s">
        <v>1119</v>
      </c>
      <c r="G31">
        <v>0</v>
      </c>
      <c r="H31">
        <v>0</v>
      </c>
      <c r="I31">
        <v>22105</v>
      </c>
      <c r="J31">
        <v>22123.34</v>
      </c>
      <c r="K31" t="s">
        <v>1943</v>
      </c>
      <c r="M31" s="74">
        <v>0</v>
      </c>
      <c r="N31" s="74">
        <v>18.340000000000146</v>
      </c>
    </row>
    <row r="32" spans="1:15">
      <c r="E32" t="s">
        <v>83</v>
      </c>
      <c r="F32" t="s">
        <v>1119</v>
      </c>
      <c r="G32">
        <v>22124</v>
      </c>
      <c r="H32">
        <v>22136.26</v>
      </c>
      <c r="I32">
        <v>22123.34</v>
      </c>
      <c r="J32">
        <v>22189.39</v>
      </c>
      <c r="K32" t="s">
        <v>1943</v>
      </c>
      <c r="M32" s="74">
        <v>12.259999999998399</v>
      </c>
      <c r="N32" s="74">
        <v>66.049999999999272</v>
      </c>
    </row>
    <row r="33" spans="1:14">
      <c r="A33" s="83">
        <v>3</v>
      </c>
      <c r="B33" s="83" t="s">
        <v>85</v>
      </c>
      <c r="C33" t="s">
        <v>71</v>
      </c>
      <c r="D33" t="s">
        <v>72</v>
      </c>
      <c r="E33" s="83" t="s">
        <v>86</v>
      </c>
      <c r="F33" s="83">
        <v>0</v>
      </c>
      <c r="G33" s="73">
        <v>22208.52</v>
      </c>
      <c r="H33" s="73">
        <v>22234.54</v>
      </c>
      <c r="I33" s="73">
        <v>22260.85</v>
      </c>
      <c r="J33" s="73">
        <v>22280.22</v>
      </c>
      <c r="K33" s="72" t="s">
        <v>1938</v>
      </c>
      <c r="L33" s="72"/>
      <c r="M33" s="74">
        <v>26.020000000000437</v>
      </c>
      <c r="N33" s="74">
        <v>19.370000000002619</v>
      </c>
    </row>
    <row r="34" spans="1:14">
      <c r="A34" s="82"/>
      <c r="B34" s="82"/>
      <c r="E34" s="82"/>
      <c r="F34" s="82" t="s">
        <v>1127</v>
      </c>
      <c r="G34" s="73">
        <v>22136.26</v>
      </c>
      <c r="H34" s="73">
        <v>22156.01</v>
      </c>
      <c r="I34" s="73">
        <v>22189.360000000001</v>
      </c>
      <c r="J34" s="73">
        <v>22203.57</v>
      </c>
      <c r="K34" t="s">
        <v>1938</v>
      </c>
      <c r="L34" s="72"/>
      <c r="M34" s="74">
        <v>19.75</v>
      </c>
      <c r="N34" s="74">
        <v>14.209999999999127</v>
      </c>
    </row>
    <row r="35" spans="1:14">
      <c r="A35">
        <v>6</v>
      </c>
      <c r="B35" t="s">
        <v>30</v>
      </c>
      <c r="C35" t="s">
        <v>71</v>
      </c>
      <c r="D35" t="s">
        <v>72</v>
      </c>
      <c r="E35" t="s">
        <v>88</v>
      </c>
      <c r="F35" t="s">
        <v>1133</v>
      </c>
      <c r="G35">
        <v>22968.3</v>
      </c>
      <c r="H35">
        <v>23163.15</v>
      </c>
      <c r="I35">
        <v>0</v>
      </c>
      <c r="J35">
        <v>0</v>
      </c>
      <c r="K35" t="s">
        <v>1938</v>
      </c>
      <c r="M35" s="74">
        <v>194.85000000000218</v>
      </c>
      <c r="N35" s="74">
        <v>0</v>
      </c>
    </row>
    <row r="36" spans="1:14">
      <c r="E36" t="s">
        <v>92</v>
      </c>
      <c r="F36" t="s">
        <v>1133</v>
      </c>
      <c r="G36">
        <v>22934.47</v>
      </c>
      <c r="H36">
        <v>23110</v>
      </c>
      <c r="I36">
        <v>22930.16</v>
      </c>
      <c r="J36">
        <v>23104</v>
      </c>
      <c r="K36" t="s">
        <v>1938</v>
      </c>
      <c r="M36" s="74">
        <v>175.52999999999884</v>
      </c>
      <c r="N36" s="74">
        <v>173.84000000000015</v>
      </c>
    </row>
    <row r="37" spans="1:14">
      <c r="A37" s="84">
        <v>7</v>
      </c>
      <c r="B37" s="84" t="s">
        <v>20</v>
      </c>
      <c r="C37" t="s">
        <v>71</v>
      </c>
      <c r="D37" t="s">
        <v>72</v>
      </c>
      <c r="E37" s="84" t="s">
        <v>93</v>
      </c>
      <c r="F37" s="84" t="s">
        <v>1038</v>
      </c>
      <c r="G37" s="73">
        <v>14032</v>
      </c>
      <c r="H37" s="73">
        <v>14232</v>
      </c>
      <c r="I37" s="73">
        <v>14048</v>
      </c>
      <c r="J37" s="73">
        <v>14245</v>
      </c>
      <c r="K37" t="s">
        <v>1938</v>
      </c>
      <c r="L37" s="72"/>
      <c r="M37" s="74">
        <v>200</v>
      </c>
      <c r="N37" s="74">
        <v>197</v>
      </c>
    </row>
    <row r="38" spans="1:14">
      <c r="A38" s="82"/>
      <c r="B38" s="82"/>
      <c r="E38" s="82" t="s">
        <v>95</v>
      </c>
      <c r="F38" s="82" t="s">
        <v>1131</v>
      </c>
      <c r="G38" s="73">
        <v>22395.48</v>
      </c>
      <c r="H38" s="73">
        <v>22819.64</v>
      </c>
      <c r="I38" s="73">
        <v>22428.39</v>
      </c>
      <c r="J38" s="73">
        <v>22818.87</v>
      </c>
      <c r="K38" t="s">
        <v>1938</v>
      </c>
      <c r="L38" s="72" t="s">
        <v>1938</v>
      </c>
      <c r="M38" s="74">
        <v>424.15999999999985</v>
      </c>
      <c r="N38" s="74">
        <v>390.47999999999956</v>
      </c>
    </row>
    <row r="39" spans="1:14">
      <c r="A39">
        <v>9</v>
      </c>
      <c r="B39" t="s">
        <v>56</v>
      </c>
      <c r="C39" t="s">
        <v>71</v>
      </c>
      <c r="D39" t="s">
        <v>72</v>
      </c>
      <c r="E39" t="s">
        <v>94</v>
      </c>
      <c r="F39">
        <v>0</v>
      </c>
      <c r="G39">
        <v>0</v>
      </c>
      <c r="H39">
        <v>0</v>
      </c>
      <c r="I39">
        <v>18860</v>
      </c>
      <c r="J39">
        <v>19100</v>
      </c>
      <c r="K39" t="s">
        <v>1938</v>
      </c>
      <c r="M39" s="74">
        <v>0</v>
      </c>
      <c r="N39" s="74">
        <v>240</v>
      </c>
    </row>
    <row r="40" spans="1:14">
      <c r="F40" t="s">
        <v>1096</v>
      </c>
      <c r="G40">
        <v>19040</v>
      </c>
      <c r="H40">
        <v>19115</v>
      </c>
      <c r="I40">
        <v>18640</v>
      </c>
      <c r="J40">
        <v>18770</v>
      </c>
      <c r="K40" t="s">
        <v>1938</v>
      </c>
      <c r="L40" t="s">
        <v>1938</v>
      </c>
      <c r="M40" s="74">
        <v>75</v>
      </c>
      <c r="N40" s="74">
        <v>130</v>
      </c>
    </row>
    <row r="41" spans="1:14">
      <c r="E41" t="s">
        <v>77</v>
      </c>
      <c r="F41" t="s">
        <v>1096</v>
      </c>
      <c r="G41">
        <v>19150</v>
      </c>
      <c r="H41">
        <v>19492.8</v>
      </c>
      <c r="I41">
        <v>19148.3</v>
      </c>
      <c r="J41">
        <v>19430</v>
      </c>
      <c r="K41" t="s">
        <v>1938</v>
      </c>
      <c r="L41" t="s">
        <v>1938</v>
      </c>
      <c r="M41" s="74">
        <v>342.79999999999927</v>
      </c>
      <c r="N41" s="74">
        <v>281.70000000000073</v>
      </c>
    </row>
    <row r="42" spans="1:14">
      <c r="A42" s="80">
        <v>11</v>
      </c>
      <c r="B42" s="80" t="s">
        <v>1746</v>
      </c>
      <c r="C42" s="80" t="s">
        <v>31</v>
      </c>
      <c r="D42" s="80" t="s">
        <v>32</v>
      </c>
      <c r="E42" s="80" t="s">
        <v>930</v>
      </c>
      <c r="F42" s="80" t="s">
        <v>931</v>
      </c>
      <c r="G42" s="73">
        <v>117.8</v>
      </c>
      <c r="H42" s="73">
        <v>280</v>
      </c>
      <c r="I42" s="73">
        <v>0</v>
      </c>
      <c r="J42" s="73">
        <v>0</v>
      </c>
      <c r="K42" t="s">
        <v>1938</v>
      </c>
      <c r="L42" s="72"/>
      <c r="M42" s="74">
        <v>162.19999999999999</v>
      </c>
      <c r="N42" s="74">
        <v>0</v>
      </c>
    </row>
    <row r="43" spans="1:14">
      <c r="A43" s="82"/>
      <c r="B43" s="82"/>
      <c r="C43" s="82"/>
      <c r="D43" s="82"/>
      <c r="E43" s="82" t="s">
        <v>945</v>
      </c>
      <c r="F43" s="82" t="s">
        <v>946</v>
      </c>
      <c r="G43" s="73">
        <v>3671.6</v>
      </c>
      <c r="H43" s="73">
        <v>3703</v>
      </c>
      <c r="I43">
        <v>0</v>
      </c>
      <c r="J43">
        <v>0</v>
      </c>
      <c r="K43" t="s">
        <v>1938</v>
      </c>
      <c r="L43" s="72"/>
      <c r="M43" s="74">
        <v>31.400000000000091</v>
      </c>
      <c r="N43" s="74">
        <v>0</v>
      </c>
    </row>
    <row r="44" spans="1:14">
      <c r="A44" s="82"/>
      <c r="B44" s="82"/>
      <c r="C44" s="82"/>
      <c r="D44" s="82"/>
      <c r="E44" s="82" t="s">
        <v>951</v>
      </c>
      <c r="F44" s="82" t="s">
        <v>952</v>
      </c>
      <c r="G44" s="73">
        <v>4088.26</v>
      </c>
      <c r="H44" s="73">
        <v>4151.5200000000004</v>
      </c>
      <c r="I44">
        <v>0</v>
      </c>
      <c r="J44">
        <v>0</v>
      </c>
      <c r="K44" t="s">
        <v>1938</v>
      </c>
      <c r="L44" s="72"/>
      <c r="M44" s="74">
        <v>63.260000000000218</v>
      </c>
      <c r="N44" s="74">
        <v>0</v>
      </c>
    </row>
    <row r="45" spans="1:14">
      <c r="A45" s="82"/>
      <c r="B45" s="82"/>
      <c r="C45" s="82"/>
      <c r="D45" s="82"/>
      <c r="E45" s="82" t="s">
        <v>927</v>
      </c>
      <c r="F45" s="82" t="s">
        <v>928</v>
      </c>
      <c r="G45" s="73">
        <v>274</v>
      </c>
      <c r="H45" s="73">
        <v>1558.25</v>
      </c>
      <c r="I45" s="73">
        <v>123</v>
      </c>
      <c r="J45" s="73">
        <v>1590.26</v>
      </c>
      <c r="K45" t="s">
        <v>1938</v>
      </c>
      <c r="L45" s="72" t="s">
        <v>1938</v>
      </c>
      <c r="M45" s="74">
        <v>1284.25</v>
      </c>
      <c r="N45" s="74">
        <v>1467.26</v>
      </c>
    </row>
    <row r="46" spans="1:14">
      <c r="A46" s="82"/>
      <c r="B46" s="82"/>
      <c r="C46" s="82"/>
      <c r="D46" s="82"/>
      <c r="E46" s="82" t="s">
        <v>933</v>
      </c>
      <c r="F46" s="82" t="s">
        <v>934</v>
      </c>
      <c r="G46" s="73">
        <v>1558.25</v>
      </c>
      <c r="H46" s="73">
        <v>2834.26</v>
      </c>
      <c r="I46" s="73">
        <v>1590.26</v>
      </c>
      <c r="J46" s="73">
        <v>2408.85</v>
      </c>
      <c r="K46" t="s">
        <v>1938</v>
      </c>
      <c r="L46" s="72" t="s">
        <v>1938</v>
      </c>
      <c r="M46" s="74">
        <v>1276.0100000000002</v>
      </c>
      <c r="N46" s="74">
        <v>818.58999999999992</v>
      </c>
    </row>
    <row r="47" spans="1:14">
      <c r="A47" s="82"/>
      <c r="B47" s="82"/>
      <c r="C47" s="82"/>
      <c r="D47" s="82"/>
      <c r="E47" s="82" t="s">
        <v>936</v>
      </c>
      <c r="F47" s="82" t="s">
        <v>937</v>
      </c>
      <c r="G47" s="73">
        <v>2412</v>
      </c>
      <c r="H47" s="73">
        <v>3268.25</v>
      </c>
      <c r="I47" s="73">
        <v>2430</v>
      </c>
      <c r="J47" s="73">
        <v>3276.43</v>
      </c>
      <c r="K47" t="s">
        <v>1938</v>
      </c>
      <c r="L47" s="72" t="s">
        <v>1938</v>
      </c>
      <c r="M47" s="74">
        <v>856.25</v>
      </c>
      <c r="N47" s="74">
        <v>846.42999999999984</v>
      </c>
    </row>
    <row r="48" spans="1:14">
      <c r="A48" s="82"/>
      <c r="B48" s="82"/>
      <c r="C48" s="82"/>
      <c r="D48" s="82"/>
      <c r="E48" s="82" t="s">
        <v>939</v>
      </c>
      <c r="F48" s="82" t="s">
        <v>940</v>
      </c>
      <c r="G48" s="73">
        <v>2867.95</v>
      </c>
      <c r="H48" s="73">
        <v>3685.24</v>
      </c>
      <c r="I48" s="73">
        <v>3342.65</v>
      </c>
      <c r="J48" s="73">
        <v>3646</v>
      </c>
      <c r="K48" t="s">
        <v>1938</v>
      </c>
      <c r="L48" s="72" t="s">
        <v>1938</v>
      </c>
      <c r="M48" s="74">
        <v>817.29</v>
      </c>
      <c r="N48" s="74">
        <v>303.34999999999991</v>
      </c>
    </row>
    <row r="49" spans="1:14">
      <c r="A49" s="82"/>
      <c r="B49" s="82"/>
      <c r="C49" s="82"/>
      <c r="D49" s="82"/>
      <c r="E49" s="82" t="s">
        <v>942</v>
      </c>
      <c r="F49" s="82" t="s">
        <v>943</v>
      </c>
      <c r="G49" s="73">
        <v>3680</v>
      </c>
      <c r="H49" s="73">
        <v>3900</v>
      </c>
      <c r="I49" s="73">
        <v>3280</v>
      </c>
      <c r="J49" s="73">
        <v>3859.83</v>
      </c>
      <c r="K49" t="s">
        <v>1938</v>
      </c>
      <c r="L49" s="72" t="s">
        <v>1938</v>
      </c>
      <c r="M49" s="74">
        <v>220</v>
      </c>
      <c r="N49" s="74">
        <v>579.82999999999993</v>
      </c>
    </row>
    <row r="50" spans="1:14">
      <c r="A50" s="82"/>
      <c r="B50" s="82"/>
      <c r="C50" s="82"/>
      <c r="D50" s="82"/>
      <c r="E50" s="82" t="s">
        <v>948</v>
      </c>
      <c r="F50" s="82" t="s">
        <v>949</v>
      </c>
      <c r="G50" s="73">
        <v>3900</v>
      </c>
      <c r="H50" s="73">
        <v>4152.7299999999996</v>
      </c>
      <c r="I50" s="73">
        <v>3859.83</v>
      </c>
      <c r="J50" s="73">
        <v>4172.24</v>
      </c>
      <c r="K50" t="s">
        <v>1938</v>
      </c>
      <c r="L50" s="72"/>
      <c r="M50" s="74">
        <v>252.72999999999956</v>
      </c>
      <c r="N50" s="74">
        <v>312.40999999999985</v>
      </c>
    </row>
    <row r="51" spans="1:14">
      <c r="A51" s="82"/>
      <c r="B51" s="82"/>
      <c r="C51" s="82" t="s">
        <v>71</v>
      </c>
      <c r="D51" s="82" t="s">
        <v>72</v>
      </c>
      <c r="E51" s="82" t="s">
        <v>976</v>
      </c>
      <c r="F51" s="82" t="s">
        <v>977</v>
      </c>
      <c r="G51" s="73">
        <v>8707.5300000000007</v>
      </c>
      <c r="H51" s="73">
        <v>8742.5400000000009</v>
      </c>
      <c r="I51" s="73">
        <v>0</v>
      </c>
      <c r="J51" s="73">
        <v>0</v>
      </c>
      <c r="K51" t="s">
        <v>1938</v>
      </c>
      <c r="L51" s="72"/>
      <c r="M51" s="74">
        <v>35.010000000000218</v>
      </c>
      <c r="N51" s="74">
        <v>0</v>
      </c>
    </row>
    <row r="52" spans="1:14">
      <c r="A52" s="82"/>
      <c r="B52" s="82"/>
      <c r="C52" s="82"/>
      <c r="D52" s="82"/>
      <c r="E52" s="82" t="s">
        <v>993</v>
      </c>
      <c r="F52" s="82" t="s">
        <v>994</v>
      </c>
      <c r="G52" s="73">
        <v>9610</v>
      </c>
      <c r="H52" s="73">
        <v>9770</v>
      </c>
      <c r="I52">
        <v>0</v>
      </c>
      <c r="J52">
        <v>0</v>
      </c>
      <c r="K52" t="s">
        <v>1938</v>
      </c>
      <c r="L52" s="72"/>
      <c r="M52" s="74">
        <v>160</v>
      </c>
      <c r="N52" s="74">
        <v>0</v>
      </c>
    </row>
    <row r="53" spans="1:14">
      <c r="A53" s="82"/>
      <c r="B53" s="82"/>
      <c r="C53" s="82"/>
      <c r="D53" s="82"/>
      <c r="E53" s="82" t="s">
        <v>1049</v>
      </c>
      <c r="F53" s="82" t="s">
        <v>1050</v>
      </c>
      <c r="G53" s="73">
        <v>15330</v>
      </c>
      <c r="H53" s="73">
        <v>15348</v>
      </c>
      <c r="I53">
        <v>0</v>
      </c>
      <c r="J53">
        <v>0</v>
      </c>
      <c r="K53" t="s">
        <v>1938</v>
      </c>
      <c r="L53" s="72"/>
      <c r="M53" s="74">
        <v>18</v>
      </c>
      <c r="N53" s="74">
        <v>0</v>
      </c>
    </row>
    <row r="54" spans="1:14">
      <c r="A54" s="82"/>
      <c r="B54" s="82"/>
      <c r="C54" s="82"/>
      <c r="D54" s="82"/>
      <c r="E54" s="82" t="s">
        <v>1105</v>
      </c>
      <c r="F54" s="82" t="s">
        <v>1100</v>
      </c>
      <c r="G54" s="73">
        <v>20650</v>
      </c>
      <c r="H54" s="73">
        <v>21030</v>
      </c>
      <c r="I54">
        <v>0</v>
      </c>
      <c r="J54">
        <v>0</v>
      </c>
      <c r="K54" t="s">
        <v>1938</v>
      </c>
      <c r="L54" s="72" t="s">
        <v>1938</v>
      </c>
      <c r="M54" s="74">
        <v>380</v>
      </c>
      <c r="N54" s="74">
        <v>0</v>
      </c>
    </row>
    <row r="55" spans="1:14">
      <c r="A55" s="82"/>
      <c r="B55" s="82"/>
      <c r="C55" s="82"/>
      <c r="D55" s="82"/>
      <c r="E55" s="82" t="s">
        <v>1107</v>
      </c>
      <c r="F55" s="82" t="s">
        <v>1108</v>
      </c>
      <c r="G55" s="73">
        <v>16083.43</v>
      </c>
      <c r="H55" s="73">
        <v>16121.6</v>
      </c>
      <c r="I55">
        <v>0</v>
      </c>
      <c r="J55">
        <v>0</v>
      </c>
      <c r="K55" t="s">
        <v>1938</v>
      </c>
      <c r="L55" s="72"/>
      <c r="M55" s="74">
        <v>38.170000000000073</v>
      </c>
      <c r="N55" s="74">
        <v>0</v>
      </c>
    </row>
    <row r="56" spans="1:14">
      <c r="A56" s="82"/>
      <c r="B56" s="82"/>
      <c r="C56" s="82"/>
      <c r="D56" s="82"/>
      <c r="E56" s="82" t="s">
        <v>1091</v>
      </c>
      <c r="F56" s="82" t="s">
        <v>1081</v>
      </c>
      <c r="G56" s="73">
        <v>17496.8</v>
      </c>
      <c r="H56" s="73">
        <v>17540</v>
      </c>
      <c r="I56">
        <v>0</v>
      </c>
      <c r="J56">
        <v>0</v>
      </c>
      <c r="K56" t="s">
        <v>1938</v>
      </c>
      <c r="L56" s="72" t="s">
        <v>1938</v>
      </c>
      <c r="M56" s="74">
        <v>43.200000000000728</v>
      </c>
      <c r="N56" s="74">
        <v>0</v>
      </c>
    </row>
    <row r="57" spans="1:14">
      <c r="A57" s="82"/>
      <c r="B57" s="82"/>
      <c r="C57" s="82"/>
      <c r="D57" s="82"/>
      <c r="E57" s="82" t="s">
        <v>1121</v>
      </c>
      <c r="F57" s="82" t="s">
        <v>1122</v>
      </c>
      <c r="G57" s="73">
        <v>22016.3</v>
      </c>
      <c r="H57" s="73">
        <v>22076.35</v>
      </c>
      <c r="I57">
        <v>0</v>
      </c>
      <c r="J57">
        <v>0</v>
      </c>
      <c r="K57" t="s">
        <v>1938</v>
      </c>
      <c r="L57" s="72"/>
      <c r="M57" s="74">
        <v>60.049999999999272</v>
      </c>
      <c r="N57" s="74">
        <v>0</v>
      </c>
    </row>
    <row r="58" spans="1:14">
      <c r="A58" s="82"/>
      <c r="B58" s="82"/>
      <c r="C58" s="82"/>
      <c r="D58" s="82"/>
      <c r="E58" s="82" t="s">
        <v>954</v>
      </c>
      <c r="F58" s="82" t="s">
        <v>955</v>
      </c>
      <c r="G58" s="73">
        <v>7525</v>
      </c>
      <c r="H58" s="73">
        <v>7840</v>
      </c>
      <c r="I58" s="73">
        <v>7475</v>
      </c>
      <c r="J58" s="73">
        <v>7642</v>
      </c>
      <c r="K58" t="s">
        <v>1938</v>
      </c>
      <c r="L58" s="72" t="s">
        <v>1938</v>
      </c>
      <c r="M58" s="74">
        <v>315</v>
      </c>
      <c r="N58" s="74">
        <v>167</v>
      </c>
    </row>
    <row r="59" spans="1:14">
      <c r="A59" s="82"/>
      <c r="B59" s="82"/>
      <c r="C59" s="82"/>
      <c r="D59" s="82"/>
      <c r="E59" s="82" t="s">
        <v>962</v>
      </c>
      <c r="F59" t="s">
        <v>955</v>
      </c>
      <c r="G59" s="73">
        <v>7840</v>
      </c>
      <c r="H59" s="73">
        <v>7890</v>
      </c>
      <c r="I59" s="73">
        <v>7732</v>
      </c>
      <c r="J59" s="73">
        <v>7860</v>
      </c>
      <c r="K59" t="s">
        <v>1938</v>
      </c>
      <c r="L59" s="72" t="s">
        <v>1938</v>
      </c>
      <c r="M59" s="74">
        <v>50</v>
      </c>
      <c r="N59" s="74">
        <v>128</v>
      </c>
    </row>
    <row r="60" spans="1:14">
      <c r="A60" s="82"/>
      <c r="B60" s="82"/>
      <c r="C60" s="82"/>
      <c r="D60" s="82"/>
      <c r="E60" s="82" t="s">
        <v>964</v>
      </c>
      <c r="F60" t="s">
        <v>955</v>
      </c>
      <c r="G60" s="73">
        <v>7890</v>
      </c>
      <c r="H60" s="73">
        <v>8110</v>
      </c>
      <c r="I60" s="73">
        <v>7860</v>
      </c>
      <c r="J60" s="73">
        <v>8070</v>
      </c>
      <c r="K60" t="s">
        <v>1938</v>
      </c>
      <c r="L60" s="72" t="s">
        <v>1938</v>
      </c>
      <c r="M60" s="74">
        <v>220</v>
      </c>
      <c r="N60" s="74">
        <v>210</v>
      </c>
    </row>
    <row r="61" spans="1:14">
      <c r="A61" s="82"/>
      <c r="B61" s="82"/>
      <c r="C61" s="82"/>
      <c r="D61" s="82"/>
      <c r="E61" s="82" t="s">
        <v>966</v>
      </c>
      <c r="F61" t="s">
        <v>955</v>
      </c>
      <c r="G61" s="73">
        <v>8110</v>
      </c>
      <c r="H61" s="73">
        <v>8659</v>
      </c>
      <c r="I61" s="73">
        <v>8070</v>
      </c>
      <c r="J61" s="73">
        <v>8610</v>
      </c>
      <c r="K61" t="s">
        <v>1938</v>
      </c>
      <c r="L61" s="72" t="s">
        <v>1938</v>
      </c>
      <c r="M61" s="74">
        <v>549</v>
      </c>
      <c r="N61" s="74">
        <v>540</v>
      </c>
    </row>
    <row r="62" spans="1:14">
      <c r="A62" s="82"/>
      <c r="B62" s="82"/>
      <c r="C62" s="82"/>
      <c r="D62" s="82"/>
      <c r="E62" s="82" t="s">
        <v>970</v>
      </c>
      <c r="F62" s="82">
        <v>0</v>
      </c>
      <c r="G62" s="73">
        <v>8742.64</v>
      </c>
      <c r="H62" s="73">
        <v>8761.11</v>
      </c>
      <c r="I62" s="73">
        <v>0</v>
      </c>
      <c r="J62" s="73">
        <v>0</v>
      </c>
      <c r="K62" t="s">
        <v>1938</v>
      </c>
      <c r="L62" s="72"/>
      <c r="M62" s="74">
        <v>18.470000000001164</v>
      </c>
      <c r="N62" s="74">
        <v>0</v>
      </c>
    </row>
    <row r="63" spans="1:14">
      <c r="A63" s="82"/>
      <c r="B63" s="82"/>
      <c r="C63" s="82"/>
      <c r="D63" s="82"/>
      <c r="E63" s="82"/>
      <c r="F63" s="82"/>
      <c r="G63" s="73">
        <v>8845</v>
      </c>
      <c r="H63" s="73">
        <v>8894.4</v>
      </c>
      <c r="I63">
        <v>0</v>
      </c>
      <c r="J63">
        <v>0</v>
      </c>
      <c r="K63" t="s">
        <v>1938</v>
      </c>
      <c r="L63" s="72"/>
      <c r="M63" s="74">
        <v>49.399999999999636</v>
      </c>
      <c r="N63" s="74">
        <v>0</v>
      </c>
    </row>
    <row r="64" spans="1:14">
      <c r="A64" s="82"/>
      <c r="B64" s="82"/>
      <c r="C64" s="82"/>
      <c r="D64" s="82"/>
      <c r="E64" s="82"/>
      <c r="F64" s="82" t="s">
        <v>971</v>
      </c>
      <c r="G64" s="73">
        <v>8666.5400000000009</v>
      </c>
      <c r="H64" s="73">
        <v>8707.5300000000007</v>
      </c>
      <c r="I64" s="73">
        <v>8623.31</v>
      </c>
      <c r="J64" s="73">
        <v>8800</v>
      </c>
      <c r="K64" t="s">
        <v>1938</v>
      </c>
      <c r="L64" s="72" t="s">
        <v>1938</v>
      </c>
      <c r="M64" s="74">
        <v>40.989999999999782</v>
      </c>
      <c r="N64" s="74">
        <v>176.69000000000051</v>
      </c>
    </row>
    <row r="65" spans="1:14">
      <c r="A65" s="82"/>
      <c r="B65" s="82"/>
      <c r="C65" s="82"/>
      <c r="D65" s="82"/>
      <c r="E65" s="82" t="s">
        <v>973</v>
      </c>
      <c r="F65" s="82" t="s">
        <v>974</v>
      </c>
      <c r="G65" s="73">
        <v>8761.11</v>
      </c>
      <c r="H65" s="73">
        <v>8776.42</v>
      </c>
      <c r="I65" s="73">
        <v>0</v>
      </c>
      <c r="J65" s="73">
        <v>0</v>
      </c>
      <c r="K65" t="s">
        <v>1938</v>
      </c>
      <c r="L65" s="72" t="s">
        <v>1938</v>
      </c>
      <c r="M65" s="74">
        <v>15.309999999999491</v>
      </c>
      <c r="N65" s="74">
        <v>0</v>
      </c>
    </row>
    <row r="66" spans="1:14">
      <c r="A66" s="82"/>
      <c r="B66" s="82"/>
      <c r="C66" s="82"/>
      <c r="D66" s="82"/>
      <c r="E66" s="82" t="s">
        <v>979</v>
      </c>
      <c r="F66" s="82">
        <v>0</v>
      </c>
      <c r="G66" s="73">
        <v>8894.4</v>
      </c>
      <c r="H66" s="73">
        <v>9077.68</v>
      </c>
      <c r="I66" s="73">
        <v>9017.58</v>
      </c>
      <c r="J66" s="73">
        <v>9110</v>
      </c>
      <c r="K66" t="s">
        <v>1938</v>
      </c>
      <c r="L66" s="72"/>
      <c r="M66" s="74">
        <v>183.28000000000065</v>
      </c>
      <c r="N66" s="74">
        <v>92.420000000000073</v>
      </c>
    </row>
    <row r="67" spans="1:14">
      <c r="A67" s="82"/>
      <c r="B67" s="82"/>
      <c r="C67" s="82"/>
      <c r="D67" s="82"/>
      <c r="E67" s="82"/>
      <c r="F67" s="82" t="s">
        <v>980</v>
      </c>
      <c r="G67" s="73">
        <v>8776.42</v>
      </c>
      <c r="H67" s="73">
        <v>8836.7800000000007</v>
      </c>
      <c r="I67" s="73">
        <v>8800</v>
      </c>
      <c r="J67" s="73">
        <v>8887.98</v>
      </c>
      <c r="K67" t="s">
        <v>1938</v>
      </c>
      <c r="L67" s="72"/>
      <c r="M67" s="74">
        <v>60.360000000000582</v>
      </c>
      <c r="N67" s="74">
        <v>87.979999999999563</v>
      </c>
    </row>
    <row r="68" spans="1:14">
      <c r="A68" s="82"/>
      <c r="B68" s="82"/>
      <c r="C68" s="82"/>
      <c r="D68" s="82"/>
      <c r="E68" s="82" t="s">
        <v>988</v>
      </c>
      <c r="F68" s="82" t="s">
        <v>989</v>
      </c>
      <c r="G68" s="73">
        <v>9077.68</v>
      </c>
      <c r="H68" s="73">
        <v>9260</v>
      </c>
      <c r="I68" s="73">
        <v>9110</v>
      </c>
      <c r="J68" s="73">
        <v>9300</v>
      </c>
      <c r="K68" t="s">
        <v>1938</v>
      </c>
      <c r="L68" s="72"/>
      <c r="M68" s="74">
        <v>182.31999999999971</v>
      </c>
      <c r="N68" s="74">
        <v>190</v>
      </c>
    </row>
    <row r="69" spans="1:14">
      <c r="A69" s="82"/>
      <c r="B69" s="82"/>
      <c r="C69" s="82"/>
      <c r="D69" s="82"/>
      <c r="E69" s="82" t="s">
        <v>991</v>
      </c>
      <c r="F69" t="s">
        <v>989</v>
      </c>
      <c r="G69" s="73">
        <v>9260</v>
      </c>
      <c r="H69" s="73">
        <v>9777</v>
      </c>
      <c r="I69" s="73">
        <v>9300</v>
      </c>
      <c r="J69" s="73">
        <v>9770</v>
      </c>
      <c r="K69" t="s">
        <v>1938</v>
      </c>
      <c r="L69" s="72"/>
      <c r="M69" s="74">
        <v>517</v>
      </c>
      <c r="N69" s="74">
        <v>470</v>
      </c>
    </row>
    <row r="70" spans="1:14">
      <c r="A70" s="82"/>
      <c r="B70" s="82"/>
      <c r="C70" s="82"/>
      <c r="D70" s="82"/>
      <c r="E70" s="82" t="s">
        <v>996</v>
      </c>
      <c r="F70" s="82" t="s">
        <v>994</v>
      </c>
      <c r="G70" s="73">
        <v>9779</v>
      </c>
      <c r="H70" s="73">
        <v>9853.6</v>
      </c>
      <c r="I70" s="73">
        <v>9805</v>
      </c>
      <c r="J70" s="73">
        <v>10007.299999999999</v>
      </c>
      <c r="K70" t="s">
        <v>1938</v>
      </c>
      <c r="L70" s="72"/>
      <c r="M70" s="74">
        <v>74.600000000000364</v>
      </c>
      <c r="N70" s="74">
        <v>202.29999999999927</v>
      </c>
    </row>
    <row r="71" spans="1:14">
      <c r="A71" s="82"/>
      <c r="B71" s="82"/>
      <c r="C71" s="82"/>
      <c r="D71" s="82"/>
      <c r="E71" s="82" t="s">
        <v>998</v>
      </c>
      <c r="F71" t="s">
        <v>994</v>
      </c>
      <c r="G71" s="73">
        <v>9870.6</v>
      </c>
      <c r="H71" s="73">
        <v>10125</v>
      </c>
      <c r="I71" s="73">
        <v>9967.2999999999993</v>
      </c>
      <c r="J71" s="73">
        <v>10092.700000000001</v>
      </c>
      <c r="K71" t="s">
        <v>1938</v>
      </c>
      <c r="L71" s="72"/>
      <c r="M71" s="74">
        <v>254.39999999999964</v>
      </c>
      <c r="N71" s="74">
        <v>125.40000000000146</v>
      </c>
    </row>
    <row r="72" spans="1:14">
      <c r="A72" s="82"/>
      <c r="B72" s="82"/>
      <c r="C72" s="82"/>
      <c r="D72" s="82"/>
      <c r="E72" s="82" t="s">
        <v>1000</v>
      </c>
      <c r="F72" s="82" t="s">
        <v>1001</v>
      </c>
      <c r="G72" s="73">
        <v>10135</v>
      </c>
      <c r="H72" s="73">
        <v>10300</v>
      </c>
      <c r="I72" s="73">
        <v>10067</v>
      </c>
      <c r="J72" s="73">
        <v>10510</v>
      </c>
      <c r="K72" t="s">
        <v>1938</v>
      </c>
      <c r="L72" s="72"/>
      <c r="M72" s="74">
        <v>165</v>
      </c>
      <c r="N72" s="74">
        <v>443</v>
      </c>
    </row>
    <row r="73" spans="1:14">
      <c r="A73" s="82"/>
      <c r="B73" s="82"/>
      <c r="C73" s="82"/>
      <c r="D73" s="82"/>
      <c r="E73" s="82" t="s">
        <v>1003</v>
      </c>
      <c r="F73" s="82" t="s">
        <v>1004</v>
      </c>
      <c r="G73" s="73">
        <v>10310</v>
      </c>
      <c r="H73" s="73">
        <v>10512</v>
      </c>
      <c r="I73" s="73">
        <v>10355</v>
      </c>
      <c r="J73" s="73">
        <v>10508</v>
      </c>
      <c r="K73" t="s">
        <v>1938</v>
      </c>
      <c r="L73" s="72" t="s">
        <v>1938</v>
      </c>
      <c r="M73" s="74">
        <v>202</v>
      </c>
      <c r="N73" s="74">
        <v>153</v>
      </c>
    </row>
    <row r="74" spans="1:14">
      <c r="A74" s="82"/>
      <c r="B74" s="82"/>
      <c r="C74" s="82"/>
      <c r="D74" s="82"/>
      <c r="E74" s="82" t="s">
        <v>1006</v>
      </c>
      <c r="F74" s="82">
        <v>0</v>
      </c>
      <c r="G74" s="73">
        <v>0</v>
      </c>
      <c r="H74" s="73">
        <v>0</v>
      </c>
      <c r="I74" s="73">
        <v>10660</v>
      </c>
      <c r="J74" s="73">
        <v>10863</v>
      </c>
      <c r="K74" t="s">
        <v>1938</v>
      </c>
      <c r="L74" s="72"/>
      <c r="M74" s="74">
        <v>0</v>
      </c>
      <c r="N74" s="74">
        <v>203</v>
      </c>
    </row>
    <row r="75" spans="1:14">
      <c r="A75" s="82"/>
      <c r="B75" s="82"/>
      <c r="C75" s="82"/>
      <c r="D75" s="82"/>
      <c r="E75" s="82"/>
      <c r="F75" s="82" t="s">
        <v>1007</v>
      </c>
      <c r="G75" s="73">
        <v>10512</v>
      </c>
      <c r="H75" s="73">
        <v>10873</v>
      </c>
      <c r="I75" s="73">
        <v>10518</v>
      </c>
      <c r="J75" s="73">
        <v>10595</v>
      </c>
      <c r="K75" t="s">
        <v>1938</v>
      </c>
      <c r="L75" s="72" t="s">
        <v>1938</v>
      </c>
      <c r="M75" s="74">
        <v>361</v>
      </c>
      <c r="N75" s="74">
        <v>77</v>
      </c>
    </row>
    <row r="76" spans="1:14">
      <c r="A76" s="82"/>
      <c r="B76" s="82"/>
      <c r="C76" s="82"/>
      <c r="D76" s="82"/>
      <c r="E76" s="82" t="s">
        <v>1009</v>
      </c>
      <c r="F76" s="82" t="s">
        <v>1010</v>
      </c>
      <c r="G76" s="73">
        <v>10873</v>
      </c>
      <c r="H76" s="73">
        <v>11366.48</v>
      </c>
      <c r="I76" s="73">
        <v>10863</v>
      </c>
      <c r="J76" s="73">
        <v>11350</v>
      </c>
      <c r="K76" t="s">
        <v>1938</v>
      </c>
      <c r="L76" s="72"/>
      <c r="M76" s="74">
        <v>493.47999999999956</v>
      </c>
      <c r="N76" s="74">
        <v>487</v>
      </c>
    </row>
    <row r="77" spans="1:14">
      <c r="A77" s="82"/>
      <c r="B77" s="82"/>
      <c r="C77" s="82"/>
      <c r="D77" s="82"/>
      <c r="E77" s="82" t="s">
        <v>1012</v>
      </c>
      <c r="F77" t="s">
        <v>1010</v>
      </c>
      <c r="G77" s="73">
        <v>10625</v>
      </c>
      <c r="H77" s="73">
        <v>10642</v>
      </c>
      <c r="I77" s="73">
        <v>10600</v>
      </c>
      <c r="J77" s="73">
        <v>10660</v>
      </c>
      <c r="K77" t="s">
        <v>1938</v>
      </c>
      <c r="L77" s="72" t="s">
        <v>1938</v>
      </c>
      <c r="M77" s="74">
        <v>17</v>
      </c>
      <c r="N77" s="74">
        <v>60</v>
      </c>
    </row>
    <row r="78" spans="1:14">
      <c r="A78" s="82"/>
      <c r="B78" s="82"/>
      <c r="C78" s="82"/>
      <c r="D78" s="82"/>
      <c r="E78" s="82" t="s">
        <v>1014</v>
      </c>
      <c r="F78" s="82" t="s">
        <v>1015</v>
      </c>
      <c r="G78" s="73">
        <v>11366.48</v>
      </c>
      <c r="H78" s="73">
        <v>11625</v>
      </c>
      <c r="I78" s="73">
        <v>11350</v>
      </c>
      <c r="J78" s="73">
        <v>11620</v>
      </c>
      <c r="K78" t="s">
        <v>1938</v>
      </c>
      <c r="L78" s="72"/>
      <c r="M78" s="74">
        <v>258.52000000000044</v>
      </c>
      <c r="N78" s="74">
        <v>270</v>
      </c>
    </row>
    <row r="79" spans="1:14">
      <c r="A79" s="82"/>
      <c r="B79" s="82"/>
      <c r="C79" s="82"/>
      <c r="D79" s="82"/>
      <c r="E79" s="82" t="s">
        <v>1017</v>
      </c>
      <c r="F79" s="82" t="s">
        <v>1018</v>
      </c>
      <c r="G79" s="73">
        <v>11625</v>
      </c>
      <c r="H79" s="73">
        <v>13010</v>
      </c>
      <c r="I79" s="73">
        <v>11655.2</v>
      </c>
      <c r="J79" s="73">
        <v>12808.3</v>
      </c>
      <c r="K79" t="s">
        <v>1938</v>
      </c>
      <c r="L79" s="72" t="s">
        <v>1938</v>
      </c>
      <c r="M79" s="74">
        <v>1385</v>
      </c>
      <c r="N79" s="74">
        <v>1153.0999999999985</v>
      </c>
    </row>
    <row r="80" spans="1:14">
      <c r="A80" s="82"/>
      <c r="B80" s="82"/>
      <c r="C80" s="82"/>
      <c r="D80" s="82"/>
      <c r="E80" s="82" t="s">
        <v>1020</v>
      </c>
      <c r="F80" s="82" t="s">
        <v>1021</v>
      </c>
      <c r="G80" s="73">
        <v>12788</v>
      </c>
      <c r="H80" s="73">
        <v>12910</v>
      </c>
      <c r="I80" s="73">
        <v>12772</v>
      </c>
      <c r="J80" s="73">
        <v>12999.3</v>
      </c>
      <c r="K80" t="s">
        <v>1938</v>
      </c>
      <c r="L80" s="72"/>
      <c r="M80" s="74">
        <v>122</v>
      </c>
      <c r="N80" s="74">
        <v>227.29999999999927</v>
      </c>
    </row>
    <row r="81" spans="1:14">
      <c r="A81" s="82"/>
      <c r="B81" s="82"/>
      <c r="C81" s="82"/>
      <c r="D81" s="82"/>
      <c r="E81" s="82" t="s">
        <v>1023</v>
      </c>
      <c r="F81" s="82" t="s">
        <v>1024</v>
      </c>
      <c r="G81" s="73">
        <v>13002.5</v>
      </c>
      <c r="H81" s="73">
        <v>13366.4</v>
      </c>
      <c r="I81" s="73">
        <v>12999.3</v>
      </c>
      <c r="J81" s="73">
        <v>13190</v>
      </c>
      <c r="K81" t="s">
        <v>1938</v>
      </c>
      <c r="L81" s="72"/>
      <c r="M81" s="74">
        <v>363.89999999999964</v>
      </c>
      <c r="N81" s="74">
        <v>190.70000000000073</v>
      </c>
    </row>
    <row r="82" spans="1:14">
      <c r="A82" s="82"/>
      <c r="B82" s="82"/>
      <c r="C82" s="82"/>
      <c r="D82" s="82"/>
      <c r="E82" s="82" t="s">
        <v>1026</v>
      </c>
      <c r="F82" s="82" t="s">
        <v>1027</v>
      </c>
      <c r="G82" s="73">
        <v>13366.4</v>
      </c>
      <c r="H82" s="73">
        <v>13396.7</v>
      </c>
      <c r="I82" s="73">
        <v>13190</v>
      </c>
      <c r="J82" s="73">
        <v>13430</v>
      </c>
      <c r="K82" t="s">
        <v>1938</v>
      </c>
      <c r="L82" s="72"/>
      <c r="M82" s="74">
        <v>30.300000000001091</v>
      </c>
      <c r="N82" s="74">
        <v>240</v>
      </c>
    </row>
    <row r="83" spans="1:14">
      <c r="A83" s="82"/>
      <c r="B83" s="82"/>
      <c r="C83" s="82"/>
      <c r="D83" s="82"/>
      <c r="E83" t="s">
        <v>96</v>
      </c>
      <c r="F83" t="s">
        <v>1029</v>
      </c>
      <c r="G83">
        <v>13396.7</v>
      </c>
      <c r="H83">
        <v>13600</v>
      </c>
      <c r="I83">
        <v>13430</v>
      </c>
      <c r="J83">
        <v>13645</v>
      </c>
      <c r="K83" t="s">
        <v>1938</v>
      </c>
      <c r="M83" s="74">
        <v>203.29999999999927</v>
      </c>
      <c r="N83" s="74">
        <v>215</v>
      </c>
    </row>
    <row r="84" spans="1:14">
      <c r="A84" s="82"/>
      <c r="B84" s="82"/>
      <c r="C84" s="82"/>
      <c r="D84" s="82"/>
      <c r="E84" s="82" t="s">
        <v>1031</v>
      </c>
      <c r="F84" s="82" t="s">
        <v>1032</v>
      </c>
      <c r="G84" s="73">
        <v>13600</v>
      </c>
      <c r="H84" s="73">
        <v>13972</v>
      </c>
      <c r="I84" s="73">
        <v>13645</v>
      </c>
      <c r="J84" s="73">
        <v>14005</v>
      </c>
      <c r="K84" t="s">
        <v>1938</v>
      </c>
      <c r="L84" s="72" t="s">
        <v>1938</v>
      </c>
      <c r="M84" s="74">
        <v>372</v>
      </c>
      <c r="N84" s="74">
        <v>360</v>
      </c>
    </row>
    <row r="85" spans="1:14">
      <c r="A85" s="82"/>
      <c r="B85" s="82"/>
      <c r="C85" s="82"/>
      <c r="D85" s="82"/>
      <c r="E85" t="s">
        <v>90</v>
      </c>
      <c r="F85" t="s">
        <v>1034</v>
      </c>
      <c r="G85">
        <v>13972</v>
      </c>
      <c r="H85">
        <v>14032</v>
      </c>
      <c r="I85">
        <v>14005</v>
      </c>
      <c r="J85">
        <v>14048</v>
      </c>
      <c r="K85" t="s">
        <v>1938</v>
      </c>
      <c r="M85" s="74">
        <v>60</v>
      </c>
      <c r="N85" s="74">
        <v>43</v>
      </c>
    </row>
    <row r="86" spans="1:14">
      <c r="A86" s="82"/>
      <c r="B86" s="82"/>
      <c r="C86" s="82"/>
      <c r="D86" s="82"/>
      <c r="E86" s="82" t="s">
        <v>1040</v>
      </c>
      <c r="F86" s="82">
        <v>0</v>
      </c>
      <c r="G86" s="73">
        <v>0</v>
      </c>
      <c r="H86" s="73">
        <v>0</v>
      </c>
      <c r="I86" s="73">
        <v>15123.06</v>
      </c>
      <c r="J86" s="73">
        <v>15304.12</v>
      </c>
      <c r="K86" t="s">
        <v>1938</v>
      </c>
      <c r="L86" s="72"/>
      <c r="M86" s="74">
        <v>0</v>
      </c>
      <c r="N86" s="74">
        <v>181.06000000000131</v>
      </c>
    </row>
    <row r="87" spans="1:14">
      <c r="A87" s="82"/>
      <c r="B87" s="82"/>
      <c r="C87" s="82"/>
      <c r="D87" s="82"/>
      <c r="E87" s="82"/>
      <c r="F87" s="82" t="s">
        <v>1041</v>
      </c>
      <c r="G87" s="73">
        <v>14232</v>
      </c>
      <c r="H87" s="73">
        <v>15290</v>
      </c>
      <c r="I87" s="73">
        <v>14245</v>
      </c>
      <c r="J87" s="73">
        <v>15064.2</v>
      </c>
      <c r="K87" t="s">
        <v>1938</v>
      </c>
      <c r="L87" s="72"/>
      <c r="M87" s="74">
        <v>1058</v>
      </c>
      <c r="N87" s="74">
        <v>819.20000000000073</v>
      </c>
    </row>
    <row r="88" spans="1:14">
      <c r="A88" s="82"/>
      <c r="B88" s="82"/>
      <c r="C88" s="82"/>
      <c r="D88" s="82"/>
      <c r="E88" s="82" t="s">
        <v>1043</v>
      </c>
      <c r="F88" s="82" t="s">
        <v>1044</v>
      </c>
      <c r="G88" s="73">
        <v>0</v>
      </c>
      <c r="H88" s="73">
        <v>0</v>
      </c>
      <c r="I88" s="73">
        <v>15064.2</v>
      </c>
      <c r="J88" s="73">
        <v>15123.06</v>
      </c>
      <c r="K88" t="s">
        <v>1938</v>
      </c>
      <c r="L88" s="72"/>
      <c r="M88" s="74">
        <v>0</v>
      </c>
      <c r="N88" s="74">
        <v>58.859999999998763</v>
      </c>
    </row>
    <row r="89" spans="1:14">
      <c r="A89" s="82"/>
      <c r="B89" s="82"/>
      <c r="C89" s="82"/>
      <c r="D89" s="82"/>
      <c r="E89" s="82" t="s">
        <v>1046</v>
      </c>
      <c r="F89" s="82" t="s">
        <v>1047</v>
      </c>
      <c r="G89" s="73">
        <v>15290</v>
      </c>
      <c r="H89" s="73">
        <v>15330</v>
      </c>
      <c r="I89" s="73">
        <v>15305</v>
      </c>
      <c r="J89" s="73">
        <v>15325</v>
      </c>
      <c r="K89" t="s">
        <v>1938</v>
      </c>
      <c r="L89" s="72"/>
      <c r="M89" s="74">
        <v>40</v>
      </c>
      <c r="N89" s="74">
        <v>20</v>
      </c>
    </row>
    <row r="90" spans="1:14">
      <c r="A90" s="82"/>
      <c r="B90" s="82"/>
      <c r="C90" s="82"/>
      <c r="D90" s="82"/>
      <c r="E90" s="82" t="s">
        <v>1055</v>
      </c>
      <c r="F90" s="82" t="s">
        <v>1056</v>
      </c>
      <c r="G90" s="73">
        <v>15395</v>
      </c>
      <c r="H90" s="73">
        <v>15422</v>
      </c>
      <c r="I90" s="73">
        <v>15370</v>
      </c>
      <c r="J90" s="73">
        <v>15380</v>
      </c>
      <c r="K90" t="s">
        <v>1938</v>
      </c>
      <c r="L90" s="72"/>
      <c r="M90" s="74">
        <v>27</v>
      </c>
      <c r="N90" s="74">
        <v>10</v>
      </c>
    </row>
    <row r="91" spans="1:14">
      <c r="A91" s="82"/>
      <c r="B91" s="82"/>
      <c r="C91" s="82"/>
      <c r="D91" s="82"/>
      <c r="E91" s="82" t="s">
        <v>1060</v>
      </c>
      <c r="F91" s="82" t="s">
        <v>1061</v>
      </c>
      <c r="G91" s="73">
        <v>15402</v>
      </c>
      <c r="H91">
        <v>15422</v>
      </c>
      <c r="I91" s="73">
        <v>15380</v>
      </c>
      <c r="J91" s="73">
        <v>15425</v>
      </c>
      <c r="K91" t="s">
        <v>1938</v>
      </c>
      <c r="L91" s="72"/>
      <c r="M91" s="74">
        <v>20</v>
      </c>
      <c r="N91" s="74">
        <v>45</v>
      </c>
    </row>
    <row r="92" spans="1:14">
      <c r="A92" s="82"/>
      <c r="B92" s="82"/>
      <c r="C92" s="82"/>
      <c r="D92" s="82"/>
      <c r="E92" s="82" t="s">
        <v>1063</v>
      </c>
      <c r="F92" s="82" t="s">
        <v>1064</v>
      </c>
      <c r="G92" s="73">
        <v>15422</v>
      </c>
      <c r="H92" s="73">
        <v>15457</v>
      </c>
      <c r="I92" s="73">
        <v>15425</v>
      </c>
      <c r="J92" s="73">
        <v>15460</v>
      </c>
      <c r="K92" t="s">
        <v>1938</v>
      </c>
      <c r="L92" s="72"/>
      <c r="M92" s="74">
        <v>35</v>
      </c>
      <c r="N92" s="74">
        <v>35</v>
      </c>
    </row>
    <row r="93" spans="1:14">
      <c r="A93" s="82"/>
      <c r="B93" s="82"/>
      <c r="C93" s="82"/>
      <c r="D93" s="82"/>
      <c r="E93" s="82" t="s">
        <v>1066</v>
      </c>
      <c r="F93" s="82" t="s">
        <v>1067</v>
      </c>
      <c r="G93" s="73">
        <v>15473</v>
      </c>
      <c r="H93" s="73">
        <v>15548.6</v>
      </c>
      <c r="I93" s="73">
        <v>15475</v>
      </c>
      <c r="J93" s="73">
        <v>15552.38</v>
      </c>
      <c r="K93" t="s">
        <v>1938</v>
      </c>
      <c r="L93" s="72"/>
      <c r="M93" s="74">
        <v>75.600000000000364</v>
      </c>
      <c r="N93" s="74">
        <v>77.3799999999992</v>
      </c>
    </row>
    <row r="94" spans="1:14">
      <c r="A94" s="82"/>
      <c r="B94" s="82"/>
      <c r="C94" s="82"/>
      <c r="D94" s="82"/>
      <c r="E94" s="82" t="s">
        <v>1052</v>
      </c>
      <c r="F94" s="82" t="s">
        <v>1053</v>
      </c>
      <c r="G94" s="73">
        <v>15348</v>
      </c>
      <c r="H94" s="73">
        <v>15395</v>
      </c>
      <c r="I94" s="73">
        <v>15326.8</v>
      </c>
      <c r="J94" s="73">
        <v>15370</v>
      </c>
      <c r="K94" t="s">
        <v>1938</v>
      </c>
      <c r="L94" s="72"/>
      <c r="M94" s="74">
        <v>47</v>
      </c>
      <c r="N94" s="74">
        <v>43.200000000000728</v>
      </c>
    </row>
    <row r="95" spans="1:14">
      <c r="A95" s="82"/>
      <c r="B95" s="82"/>
      <c r="C95" s="82"/>
      <c r="D95" s="82"/>
      <c r="E95" s="82" t="s">
        <v>1071</v>
      </c>
      <c r="F95" s="82" t="s">
        <v>1072</v>
      </c>
      <c r="G95" s="73">
        <v>15703.36</v>
      </c>
      <c r="H95" s="73">
        <v>15985</v>
      </c>
      <c r="I95" s="73">
        <v>15720</v>
      </c>
      <c r="J95" s="73">
        <v>15990</v>
      </c>
      <c r="K95" t="s">
        <v>1938</v>
      </c>
      <c r="L95" s="72"/>
      <c r="M95" s="74">
        <v>281.63999999999942</v>
      </c>
      <c r="N95" s="74">
        <v>270</v>
      </c>
    </row>
    <row r="96" spans="1:14">
      <c r="A96" s="82"/>
      <c r="B96" s="82"/>
      <c r="C96" s="82"/>
      <c r="D96" s="82"/>
      <c r="E96" s="82" t="s">
        <v>1074</v>
      </c>
      <c r="F96" s="82" t="s">
        <v>1075</v>
      </c>
      <c r="G96" s="73">
        <v>15985</v>
      </c>
      <c r="H96" s="73">
        <v>16110</v>
      </c>
      <c r="I96" s="73">
        <v>15990</v>
      </c>
      <c r="J96" s="73">
        <v>16125</v>
      </c>
      <c r="K96" t="s">
        <v>1938</v>
      </c>
      <c r="L96" s="72" t="s">
        <v>1938</v>
      </c>
      <c r="M96" s="74">
        <v>125</v>
      </c>
      <c r="N96" s="74">
        <v>135</v>
      </c>
    </row>
    <row r="97" spans="1:14">
      <c r="A97" s="82"/>
      <c r="B97" s="82"/>
      <c r="C97" s="82"/>
      <c r="D97" s="82"/>
      <c r="E97" s="82" t="s">
        <v>1077</v>
      </c>
      <c r="F97" s="82" t="s">
        <v>1078</v>
      </c>
      <c r="G97" s="73">
        <v>16125</v>
      </c>
      <c r="H97" s="73">
        <v>16460</v>
      </c>
      <c r="I97" s="73">
        <v>16125</v>
      </c>
      <c r="J97" s="73">
        <v>16492</v>
      </c>
      <c r="K97" t="s">
        <v>1938</v>
      </c>
      <c r="L97" s="72"/>
      <c r="M97" s="74">
        <v>335</v>
      </c>
      <c r="N97" s="74">
        <v>367</v>
      </c>
    </row>
    <row r="98" spans="1:14">
      <c r="A98" s="82"/>
      <c r="B98" s="82"/>
      <c r="C98" s="82"/>
      <c r="D98" s="82"/>
      <c r="E98" s="82" t="s">
        <v>1080</v>
      </c>
      <c r="F98" s="82" t="s">
        <v>1081</v>
      </c>
      <c r="G98" s="73">
        <v>17439</v>
      </c>
      <c r="H98" s="73">
        <v>17490</v>
      </c>
      <c r="I98" s="73">
        <v>0</v>
      </c>
      <c r="J98" s="73">
        <v>0</v>
      </c>
      <c r="K98" t="s">
        <v>1938</v>
      </c>
      <c r="L98" s="72" t="s">
        <v>1938</v>
      </c>
      <c r="M98" s="74">
        <v>51</v>
      </c>
      <c r="N98" s="74">
        <v>0</v>
      </c>
    </row>
    <row r="99" spans="1:14">
      <c r="A99" s="82"/>
      <c r="B99" s="82"/>
      <c r="C99" s="82"/>
      <c r="D99" s="82"/>
      <c r="E99" s="82" t="s">
        <v>1083</v>
      </c>
      <c r="F99" s="82">
        <v>0</v>
      </c>
      <c r="G99" s="73">
        <v>16895</v>
      </c>
      <c r="H99" s="73">
        <v>17439</v>
      </c>
      <c r="I99" s="73">
        <v>17080</v>
      </c>
      <c r="J99" s="73">
        <v>17480</v>
      </c>
      <c r="K99" t="s">
        <v>1938</v>
      </c>
      <c r="L99" s="72"/>
      <c r="M99" s="74">
        <v>544</v>
      </c>
      <c r="N99" s="74">
        <v>400</v>
      </c>
    </row>
    <row r="100" spans="1:14">
      <c r="A100" s="82"/>
      <c r="B100" s="82"/>
      <c r="C100" s="82"/>
      <c r="D100" s="82"/>
      <c r="E100" s="82"/>
      <c r="F100" s="82" t="s">
        <v>1081</v>
      </c>
      <c r="G100" s="73">
        <v>16475</v>
      </c>
      <c r="H100" s="73">
        <v>16633</v>
      </c>
      <c r="I100" s="73">
        <v>16505</v>
      </c>
      <c r="J100" s="73">
        <v>16636</v>
      </c>
      <c r="K100" t="s">
        <v>1938</v>
      </c>
      <c r="L100" s="72" t="s">
        <v>1938</v>
      </c>
      <c r="M100" s="74">
        <v>158</v>
      </c>
      <c r="N100" s="74">
        <v>131</v>
      </c>
    </row>
    <row r="101" spans="1:14">
      <c r="A101" s="82"/>
      <c r="B101" s="82"/>
      <c r="C101" s="82"/>
      <c r="D101" s="82"/>
      <c r="E101" s="82" t="s">
        <v>1085</v>
      </c>
      <c r="F101" s="82" t="s">
        <v>1086</v>
      </c>
      <c r="G101" s="73">
        <v>16641</v>
      </c>
      <c r="H101" s="73">
        <v>16895</v>
      </c>
      <c r="I101" s="73">
        <v>16642</v>
      </c>
      <c r="J101" s="73">
        <v>17070</v>
      </c>
      <c r="K101" t="s">
        <v>1938</v>
      </c>
      <c r="L101" s="72" t="s">
        <v>1938</v>
      </c>
      <c r="M101" s="74">
        <v>254</v>
      </c>
      <c r="N101" s="74">
        <v>428</v>
      </c>
    </row>
    <row r="102" spans="1:14">
      <c r="A102" s="82"/>
      <c r="B102" s="82"/>
      <c r="C102" s="82"/>
      <c r="D102" s="82"/>
      <c r="E102" s="82" t="s">
        <v>1088</v>
      </c>
      <c r="F102" s="82" t="s">
        <v>1089</v>
      </c>
      <c r="G102" s="73">
        <v>17496.7</v>
      </c>
      <c r="H102" s="73">
        <v>18230</v>
      </c>
      <c r="I102" s="73">
        <v>17496</v>
      </c>
      <c r="J102" s="73">
        <v>18270</v>
      </c>
      <c r="K102" t="s">
        <v>1938</v>
      </c>
      <c r="L102" s="72" t="s">
        <v>1938</v>
      </c>
      <c r="M102" s="74">
        <v>733.29999999999927</v>
      </c>
      <c r="N102" s="74">
        <v>774</v>
      </c>
    </row>
    <row r="103" spans="1:14">
      <c r="A103" s="82"/>
      <c r="B103" s="82"/>
      <c r="C103" s="82"/>
      <c r="D103" s="82"/>
      <c r="E103" s="82" t="s">
        <v>1093</v>
      </c>
      <c r="F103" s="82" t="s">
        <v>1094</v>
      </c>
      <c r="G103" s="73">
        <v>18230</v>
      </c>
      <c r="H103" s="73">
        <v>19040</v>
      </c>
      <c r="I103" s="73">
        <v>18270</v>
      </c>
      <c r="J103" s="73">
        <v>19014</v>
      </c>
      <c r="K103" t="s">
        <v>1938</v>
      </c>
      <c r="L103" s="72" t="s">
        <v>1938</v>
      </c>
      <c r="M103" s="74">
        <v>810</v>
      </c>
      <c r="N103" s="74">
        <v>744</v>
      </c>
    </row>
    <row r="104" spans="1:14">
      <c r="A104" s="82"/>
      <c r="B104" s="82"/>
      <c r="C104" s="82"/>
      <c r="D104" s="82"/>
      <c r="E104" s="82" t="s">
        <v>1099</v>
      </c>
      <c r="F104" s="82">
        <v>0</v>
      </c>
      <c r="G104" s="73">
        <v>0</v>
      </c>
      <c r="H104" s="73">
        <v>0</v>
      </c>
      <c r="I104" s="73">
        <v>19975.8</v>
      </c>
      <c r="J104" s="73">
        <v>20575</v>
      </c>
      <c r="K104" t="s">
        <v>1938</v>
      </c>
      <c r="L104" s="72"/>
      <c r="M104" s="74">
        <v>0</v>
      </c>
      <c r="N104" s="74">
        <v>599.20000000000073</v>
      </c>
    </row>
    <row r="105" spans="1:14">
      <c r="A105" s="82"/>
      <c r="B105" s="82"/>
      <c r="C105" s="82"/>
      <c r="D105" s="82"/>
      <c r="E105" s="82"/>
      <c r="F105" s="82" t="s">
        <v>1100</v>
      </c>
      <c r="G105" s="73">
        <v>19400</v>
      </c>
      <c r="H105" s="73">
        <v>20580</v>
      </c>
      <c r="I105" s="73">
        <v>19405</v>
      </c>
      <c r="J105" s="73">
        <v>19942</v>
      </c>
      <c r="K105" t="s">
        <v>1938</v>
      </c>
      <c r="L105" s="72" t="s">
        <v>1938</v>
      </c>
      <c r="M105" s="74">
        <v>1180</v>
      </c>
      <c r="N105" s="74">
        <v>537</v>
      </c>
    </row>
    <row r="106" spans="1:14">
      <c r="A106" s="82"/>
      <c r="B106" s="82"/>
      <c r="C106" s="82"/>
      <c r="D106" s="82"/>
      <c r="E106" s="82" t="s">
        <v>1102</v>
      </c>
      <c r="F106" s="82">
        <v>0</v>
      </c>
      <c r="G106" s="73">
        <v>0</v>
      </c>
      <c r="H106" s="73">
        <v>0</v>
      </c>
      <c r="I106" s="73">
        <v>20390</v>
      </c>
      <c r="J106" s="73">
        <v>21170</v>
      </c>
      <c r="K106" t="s">
        <v>1938</v>
      </c>
      <c r="L106" s="72"/>
      <c r="M106" s="74">
        <v>0</v>
      </c>
      <c r="N106" s="74">
        <v>780</v>
      </c>
    </row>
    <row r="107" spans="1:14">
      <c r="A107" s="82"/>
      <c r="B107" s="82"/>
      <c r="C107" s="82"/>
      <c r="D107" s="82"/>
      <c r="E107" s="82"/>
      <c r="F107" s="82" t="s">
        <v>1103</v>
      </c>
      <c r="G107" s="73">
        <v>20580</v>
      </c>
      <c r="H107" s="73">
        <v>21145.8</v>
      </c>
      <c r="I107" s="73">
        <v>19942</v>
      </c>
      <c r="J107" s="73">
        <v>19975.8</v>
      </c>
      <c r="K107" t="s">
        <v>1938</v>
      </c>
      <c r="L107" s="72" t="s">
        <v>1938</v>
      </c>
      <c r="M107" s="74">
        <v>565.79999999999927</v>
      </c>
      <c r="N107" s="74">
        <v>33.799999999999272</v>
      </c>
    </row>
    <row r="108" spans="1:14">
      <c r="A108" s="82"/>
      <c r="B108" s="82"/>
      <c r="C108" s="82"/>
      <c r="D108" s="82"/>
      <c r="E108" s="82" t="s">
        <v>1110</v>
      </c>
      <c r="F108" s="82">
        <v>0</v>
      </c>
      <c r="G108" s="73">
        <v>21485</v>
      </c>
      <c r="H108" s="73">
        <v>21551.43</v>
      </c>
      <c r="I108" s="73">
        <v>21510</v>
      </c>
      <c r="J108" s="73">
        <v>21577.06</v>
      </c>
      <c r="K108" t="s">
        <v>1938</v>
      </c>
      <c r="L108" s="72"/>
      <c r="M108" s="74">
        <v>66.430000000000291</v>
      </c>
      <c r="N108" s="74">
        <v>67.06000000000131</v>
      </c>
    </row>
    <row r="109" spans="1:14">
      <c r="A109" s="82"/>
      <c r="B109" s="82"/>
      <c r="C109" s="82"/>
      <c r="D109" s="82"/>
      <c r="E109" s="82"/>
      <c r="F109" s="82" t="s">
        <v>1111</v>
      </c>
      <c r="G109" s="73">
        <v>21145.8</v>
      </c>
      <c r="H109" s="73">
        <v>21340</v>
      </c>
      <c r="I109" s="73">
        <v>21170</v>
      </c>
      <c r="J109" s="73">
        <v>21440</v>
      </c>
      <c r="K109" t="s">
        <v>1938</v>
      </c>
      <c r="L109" s="72" t="s">
        <v>1938</v>
      </c>
      <c r="M109" s="74">
        <v>194.20000000000073</v>
      </c>
      <c r="N109" s="74">
        <v>270</v>
      </c>
    </row>
    <row r="110" spans="1:14">
      <c r="A110" s="82"/>
      <c r="B110" s="82"/>
      <c r="C110" s="82"/>
      <c r="D110" s="82"/>
      <c r="E110" s="82" t="s">
        <v>1113</v>
      </c>
      <c r="F110" s="82" t="s">
        <v>1114</v>
      </c>
      <c r="G110" s="73">
        <v>21340</v>
      </c>
      <c r="H110" s="73">
        <v>21485</v>
      </c>
      <c r="I110" s="73">
        <v>21440</v>
      </c>
      <c r="J110" s="73">
        <v>21510</v>
      </c>
      <c r="K110" t="s">
        <v>1938</v>
      </c>
      <c r="L110" s="72" t="s">
        <v>1938</v>
      </c>
      <c r="M110" s="74">
        <v>145</v>
      </c>
      <c r="N110" s="74">
        <v>70</v>
      </c>
    </row>
    <row r="111" spans="1:14">
      <c r="A111" s="82"/>
      <c r="B111" s="82"/>
      <c r="C111" s="82"/>
      <c r="D111" s="82"/>
      <c r="E111" s="82" t="s">
        <v>1116</v>
      </c>
      <c r="F111" s="82" t="s">
        <v>1111</v>
      </c>
      <c r="G111" s="73">
        <v>21550</v>
      </c>
      <c r="H111" s="73">
        <v>22016</v>
      </c>
      <c r="I111" s="73">
        <v>21578</v>
      </c>
      <c r="J111" s="73">
        <v>22073</v>
      </c>
      <c r="K111" t="s">
        <v>1938</v>
      </c>
      <c r="L111" s="72" t="s">
        <v>1938</v>
      </c>
      <c r="M111" s="74">
        <v>466</v>
      </c>
      <c r="N111" s="74">
        <v>495</v>
      </c>
    </row>
    <row r="112" spans="1:14">
      <c r="A112" s="82"/>
      <c r="B112" s="82"/>
      <c r="C112" s="82"/>
      <c r="D112" s="82"/>
      <c r="E112" s="82" t="s">
        <v>1118</v>
      </c>
      <c r="F112" s="82" t="s">
        <v>1119</v>
      </c>
      <c r="G112" s="73">
        <v>22016</v>
      </c>
      <c r="H112" s="73">
        <v>22080</v>
      </c>
      <c r="I112" s="73">
        <v>22073</v>
      </c>
      <c r="J112" s="73">
        <v>22105</v>
      </c>
      <c r="K112" t="s">
        <v>1938</v>
      </c>
      <c r="L112" s="72"/>
      <c r="M112" s="74">
        <v>64</v>
      </c>
      <c r="N112" s="74">
        <v>32</v>
      </c>
    </row>
    <row r="113" spans="1:14">
      <c r="A113" s="82"/>
      <c r="B113" s="82"/>
      <c r="C113" s="86"/>
      <c r="D113" s="86"/>
      <c r="E113" s="82" t="s">
        <v>1124</v>
      </c>
      <c r="F113" s="82" t="s">
        <v>1122</v>
      </c>
      <c r="G113" s="73">
        <v>22156</v>
      </c>
      <c r="H113" s="73">
        <v>22208</v>
      </c>
      <c r="I113" s="73">
        <v>22203.57</v>
      </c>
      <c r="J113" s="73">
        <v>22215</v>
      </c>
      <c r="K113" t="s">
        <v>1938</v>
      </c>
      <c r="L113" s="72"/>
      <c r="M113" s="74">
        <v>52</v>
      </c>
      <c r="N113" s="74">
        <v>11.430000000000291</v>
      </c>
    </row>
    <row r="114" spans="1:14">
      <c r="A114" s="82"/>
      <c r="B114" s="82"/>
      <c r="C114" s="82"/>
      <c r="D114" s="82"/>
      <c r="E114" s="82" t="s">
        <v>1128</v>
      </c>
      <c r="F114" s="82" t="s">
        <v>1129</v>
      </c>
      <c r="G114" s="73">
        <v>22234.54</v>
      </c>
      <c r="H114" s="73">
        <v>22395.48</v>
      </c>
      <c r="I114" s="73">
        <v>22280</v>
      </c>
      <c r="J114" s="73">
        <v>22428.39</v>
      </c>
      <c r="K114" t="s">
        <v>1938</v>
      </c>
      <c r="L114" s="72" t="s">
        <v>1938</v>
      </c>
      <c r="M114" s="74">
        <v>160.93999999999869</v>
      </c>
      <c r="N114" s="74">
        <v>148.38999999999942</v>
      </c>
    </row>
    <row r="115" spans="1:14">
      <c r="A115" s="86">
        <v>12</v>
      </c>
      <c r="B115" s="86" t="s">
        <v>1903</v>
      </c>
      <c r="C115" t="s">
        <v>71</v>
      </c>
      <c r="D115" t="s">
        <v>72</v>
      </c>
      <c r="E115" s="86" t="s">
        <v>957</v>
      </c>
      <c r="F115" s="86" t="s">
        <v>955</v>
      </c>
      <c r="G115" s="73">
        <v>0</v>
      </c>
      <c r="H115" s="73">
        <v>0</v>
      </c>
      <c r="I115" s="73">
        <v>7524</v>
      </c>
      <c r="J115" s="73">
        <v>7552</v>
      </c>
      <c r="K115" s="72" t="s">
        <v>1939</v>
      </c>
      <c r="L115" s="72" t="s">
        <v>1938</v>
      </c>
      <c r="M115" s="74">
        <v>0</v>
      </c>
      <c r="N115" s="74">
        <v>28</v>
      </c>
    </row>
    <row r="116" spans="1:14">
      <c r="A116" s="82"/>
      <c r="B116" s="82"/>
      <c r="E116" s="82" t="s">
        <v>958</v>
      </c>
      <c r="F116" s="82" t="s">
        <v>959</v>
      </c>
      <c r="G116">
        <v>0</v>
      </c>
      <c r="H116">
        <v>0</v>
      </c>
      <c r="I116" s="73">
        <v>7631</v>
      </c>
      <c r="J116" s="73">
        <v>7662.8</v>
      </c>
      <c r="K116" t="s">
        <v>1939</v>
      </c>
      <c r="L116" s="72"/>
      <c r="M116" s="74">
        <v>0</v>
      </c>
      <c r="N116" s="74">
        <v>31.800000000000182</v>
      </c>
    </row>
    <row r="117" spans="1:14">
      <c r="A117" s="82"/>
      <c r="B117" s="82"/>
      <c r="E117" s="82" t="s">
        <v>960</v>
      </c>
      <c r="F117" s="82" t="s">
        <v>961</v>
      </c>
      <c r="G117">
        <v>0</v>
      </c>
      <c r="H117">
        <v>0</v>
      </c>
      <c r="I117" s="73">
        <v>7642</v>
      </c>
      <c r="J117" s="73">
        <v>7732</v>
      </c>
      <c r="K117" t="s">
        <v>1939</v>
      </c>
      <c r="L117" s="72"/>
      <c r="M117" s="74">
        <v>0</v>
      </c>
      <c r="N117" s="74">
        <v>90</v>
      </c>
    </row>
    <row r="118" spans="1:14">
      <c r="A118" s="82"/>
      <c r="B118" s="82"/>
      <c r="E118" s="82" t="s">
        <v>968</v>
      </c>
      <c r="F118" s="82">
        <v>0</v>
      </c>
      <c r="G118">
        <v>0</v>
      </c>
      <c r="H118">
        <v>0</v>
      </c>
      <c r="I118" s="73">
        <v>8300</v>
      </c>
      <c r="J118" s="73">
        <v>8325</v>
      </c>
      <c r="K118" t="s">
        <v>1939</v>
      </c>
      <c r="L118" s="72"/>
      <c r="M118" s="74">
        <v>0</v>
      </c>
      <c r="N118" s="74">
        <v>25</v>
      </c>
    </row>
    <row r="119" spans="1:14">
      <c r="A119" s="72"/>
      <c r="B119" s="72"/>
      <c r="E119" s="72"/>
      <c r="F119" s="72" t="s">
        <v>969</v>
      </c>
      <c r="G119">
        <v>0</v>
      </c>
      <c r="H119">
        <v>0</v>
      </c>
      <c r="I119" s="73">
        <v>8390</v>
      </c>
      <c r="J119" s="73">
        <v>8424</v>
      </c>
      <c r="K119" t="s">
        <v>1939</v>
      </c>
      <c r="L119" s="72"/>
      <c r="M119" s="74">
        <v>0</v>
      </c>
      <c r="N119" s="74">
        <v>34</v>
      </c>
    </row>
    <row r="120" spans="1:14">
      <c r="A120" s="72"/>
      <c r="B120" s="72"/>
      <c r="E120" s="72" t="s">
        <v>982</v>
      </c>
      <c r="F120" s="72" t="s">
        <v>983</v>
      </c>
      <c r="G120">
        <v>0</v>
      </c>
      <c r="H120">
        <v>0</v>
      </c>
      <c r="I120" s="73">
        <v>8765</v>
      </c>
      <c r="J120" s="73">
        <v>8786.7999999999993</v>
      </c>
      <c r="K120" t="s">
        <v>1939</v>
      </c>
      <c r="L120" s="72"/>
      <c r="M120" s="74">
        <v>0</v>
      </c>
      <c r="N120" s="74">
        <v>21.799999999999272</v>
      </c>
    </row>
    <row r="121" spans="1:14">
      <c r="A121" s="72"/>
      <c r="B121" s="72"/>
      <c r="E121" s="72" t="s">
        <v>984</v>
      </c>
      <c r="F121" s="72" t="s">
        <v>985</v>
      </c>
      <c r="G121">
        <v>0</v>
      </c>
      <c r="H121">
        <v>0</v>
      </c>
      <c r="I121" s="73">
        <v>8793.15</v>
      </c>
      <c r="J121" s="73">
        <v>8807.9500000000007</v>
      </c>
      <c r="K121" t="s">
        <v>1939</v>
      </c>
      <c r="L121" s="72"/>
      <c r="M121" s="74">
        <v>0</v>
      </c>
      <c r="N121" s="74">
        <v>14.800000000001091</v>
      </c>
    </row>
    <row r="122" spans="1:14">
      <c r="A122" s="72"/>
      <c r="B122" s="72"/>
      <c r="E122" s="72" t="s">
        <v>986</v>
      </c>
      <c r="F122" s="72" t="s">
        <v>987</v>
      </c>
      <c r="G122">
        <v>0</v>
      </c>
      <c r="H122">
        <v>0</v>
      </c>
      <c r="I122" s="73">
        <v>8904</v>
      </c>
      <c r="J122" s="73">
        <v>8946.4</v>
      </c>
      <c r="K122" t="s">
        <v>1939</v>
      </c>
      <c r="L122" s="72"/>
      <c r="M122" s="74">
        <v>0</v>
      </c>
      <c r="N122" s="74">
        <v>42.399999999999636</v>
      </c>
    </row>
    <row r="123" spans="1:14">
      <c r="A123" s="72"/>
      <c r="B123" s="72"/>
      <c r="E123" s="72" t="s">
        <v>1036</v>
      </c>
      <c r="F123" s="72" t="s">
        <v>1037</v>
      </c>
      <c r="G123">
        <v>0</v>
      </c>
      <c r="H123">
        <v>0</v>
      </c>
      <c r="I123" s="73">
        <v>14022</v>
      </c>
      <c r="J123" s="73">
        <v>14040</v>
      </c>
      <c r="K123" t="s">
        <v>1939</v>
      </c>
      <c r="L123" s="72"/>
      <c r="M123" s="74">
        <v>0</v>
      </c>
      <c r="N123" s="74">
        <v>18</v>
      </c>
    </row>
    <row r="124" spans="1:14">
      <c r="A124" s="72"/>
      <c r="B124" s="72"/>
      <c r="E124" s="72" t="s">
        <v>1058</v>
      </c>
      <c r="F124" s="72" t="s">
        <v>1059</v>
      </c>
      <c r="G124">
        <v>0</v>
      </c>
      <c r="H124">
        <v>0</v>
      </c>
      <c r="I124" s="73">
        <v>15354.41</v>
      </c>
      <c r="J124" s="73">
        <v>15368.64</v>
      </c>
      <c r="K124" t="s">
        <v>1939</v>
      </c>
      <c r="L124" s="72"/>
      <c r="M124" s="74">
        <v>0</v>
      </c>
      <c r="N124" s="74">
        <v>14.229999999999563</v>
      </c>
    </row>
    <row r="125" spans="1:14">
      <c r="A125" s="72"/>
      <c r="B125" s="72"/>
      <c r="E125" s="72" t="s">
        <v>1126</v>
      </c>
      <c r="F125" t="s">
        <v>1122</v>
      </c>
      <c r="G125">
        <v>0</v>
      </c>
      <c r="H125">
        <v>0</v>
      </c>
      <c r="I125" s="73">
        <v>22265.47</v>
      </c>
      <c r="J125" s="73">
        <v>22270.53</v>
      </c>
      <c r="K125" t="s">
        <v>1939</v>
      </c>
      <c r="L125" s="72"/>
      <c r="M125" s="74">
        <v>0</v>
      </c>
      <c r="N125" s="74">
        <v>5.0599999999976717</v>
      </c>
    </row>
    <row r="126" spans="1:14">
      <c r="A126" s="72" t="s">
        <v>1902</v>
      </c>
      <c r="B126" s="72"/>
      <c r="C126" s="72"/>
      <c r="D126" s="72"/>
      <c r="E126" s="72"/>
      <c r="F126" s="72"/>
      <c r="G126" s="72"/>
      <c r="H126" s="72"/>
      <c r="I126" s="72"/>
      <c r="J126" s="72"/>
      <c r="K126" s="72"/>
      <c r="L126" s="72"/>
      <c r="M126" s="74">
        <v>21486.639999999999</v>
      </c>
      <c r="N126" s="74">
        <v>20491.890000000003</v>
      </c>
    </row>
  </sheetData>
  <mergeCells count="5">
    <mergeCell ref="A1:G1"/>
    <mergeCell ref="A2:G2"/>
    <mergeCell ref="A4:B4"/>
    <mergeCell ref="E4:F4"/>
    <mergeCell ref="A5:B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78"/>
  <sheetViews>
    <sheetView workbookViewId="0">
      <selection activeCell="A6" sqref="A6"/>
    </sheetView>
  </sheetViews>
  <sheetFormatPr baseColWidth="10" defaultColWidth="11.42578125" defaultRowHeight="12.75"/>
  <cols>
    <col min="1" max="1" width="8.7109375" customWidth="1"/>
    <col min="2" max="2" width="14.28515625" customWidth="1"/>
    <col min="3" max="3" width="11" bestFit="1" customWidth="1"/>
    <col min="4" max="4" width="27.85546875" bestFit="1" customWidth="1"/>
    <col min="5" max="5" width="25.5703125" bestFit="1" customWidth="1"/>
    <col min="6" max="6" width="63.85546875" customWidth="1"/>
    <col min="7" max="7" width="15.28515625" bestFit="1" customWidth="1"/>
    <col min="8" max="8" width="15.42578125" bestFit="1" customWidth="1"/>
    <col min="9" max="9" width="15.28515625" bestFit="1" customWidth="1"/>
    <col min="10" max="10" width="15.42578125" bestFit="1" customWidth="1"/>
    <col min="12" max="12" width="6.42578125" bestFit="1" customWidth="1"/>
    <col min="13" max="13" width="29.42578125" bestFit="1" customWidth="1"/>
    <col min="14" max="14" width="30.140625" bestFit="1" customWidth="1"/>
  </cols>
  <sheetData>
    <row r="1" spans="1:11">
      <c r="A1" s="356" t="s">
        <v>1944</v>
      </c>
      <c r="B1" s="357"/>
      <c r="C1" s="357"/>
      <c r="D1" s="357"/>
      <c r="E1" s="357"/>
      <c r="F1" s="357"/>
      <c r="G1" s="358"/>
    </row>
    <row r="2" spans="1:11">
      <c r="A2" s="356" t="s">
        <v>1945</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1946</v>
      </c>
      <c r="B5" s="359"/>
      <c r="C5" s="53">
        <f>COUNTA(E27:E175)</f>
        <v>128</v>
      </c>
      <c r="E5" s="50" t="e">
        <f>#REF!</f>
        <v>#REF!</v>
      </c>
      <c r="F5" s="50" t="e">
        <f>#REF!+1</f>
        <v>#REF!</v>
      </c>
      <c r="H5" s="59">
        <f>127-32</f>
        <v>95</v>
      </c>
      <c r="I5" s="149" t="e">
        <f>H5/(F18-F16)</f>
        <v>#REF!</v>
      </c>
    </row>
    <row r="6" spans="1:11" ht="38.25">
      <c r="A6" s="216"/>
      <c r="B6" s="216"/>
      <c r="C6" s="45"/>
      <c r="E6" s="50" t="e">
        <f>#REF!</f>
        <v>#REF!</v>
      </c>
      <c r="F6" s="50" t="e">
        <f>#REF!</f>
        <v>#REF!</v>
      </c>
      <c r="H6" s="56" t="s">
        <v>1929</v>
      </c>
      <c r="I6" s="56" t="s">
        <v>1930</v>
      </c>
      <c r="K6" s="66"/>
    </row>
    <row r="7" spans="1:11" ht="15.75">
      <c r="A7" s="216"/>
      <c r="B7" s="216"/>
      <c r="C7" s="45"/>
      <c r="E7" s="50" t="e">
        <f>#REF!</f>
        <v>#REF!</v>
      </c>
      <c r="F7" s="50" t="e">
        <f>#REF!</f>
        <v>#REF!</v>
      </c>
      <c r="H7" s="57">
        <f>SUMIF($K$27:$K$175,"Si",M27:M175)</f>
        <v>24984.500000000007</v>
      </c>
      <c r="I7" s="57">
        <f>SUMIF($K$27:$K$175,"Si",N27:N175)</f>
        <v>23663.227999999996</v>
      </c>
      <c r="J7" s="57">
        <f>SUMIF($L$27:$L$175,"Si",M27:M175)</f>
        <v>14624.38</v>
      </c>
      <c r="K7" s="57">
        <f>SUMIF($L$27:$L$175,"Si",N27:N175)</f>
        <v>12542.739999999998</v>
      </c>
    </row>
    <row r="8" spans="1:11">
      <c r="A8" s="216"/>
      <c r="B8" s="216"/>
      <c r="C8" s="45"/>
      <c r="E8" s="50" t="e">
        <f>#REF!</f>
        <v>#REF!</v>
      </c>
      <c r="F8" s="50" t="e">
        <f>#REF!</f>
        <v>#REF!</v>
      </c>
      <c r="H8" s="162">
        <f>H7/M176</f>
        <v>503.51672712616005</v>
      </c>
      <c r="I8" s="162" t="e">
        <f>I7/N176</f>
        <v>#DIV/0!</v>
      </c>
      <c r="J8">
        <f>J7/M176</f>
        <v>294.72752922208849</v>
      </c>
      <c r="K8" t="e">
        <f>K7/N176</f>
        <v>#DIV/0!</v>
      </c>
    </row>
    <row r="9" spans="1:11">
      <c r="A9" s="216"/>
      <c r="B9" s="216"/>
      <c r="C9" s="45"/>
      <c r="E9" s="50" t="e">
        <f>#REF!</f>
        <v>#REF!</v>
      </c>
      <c r="F9" s="50" t="e">
        <f>#REF!</f>
        <v>#REF!</v>
      </c>
    </row>
    <row r="10" spans="1:11">
      <c r="A10" s="216"/>
      <c r="B10" s="216"/>
      <c r="C10" s="45"/>
      <c r="E10" s="50" t="e">
        <f>#REF!</f>
        <v>#REF!</v>
      </c>
      <c r="F10" s="50" t="e">
        <f>#REF!</f>
        <v>#REF!</v>
      </c>
    </row>
    <row r="11" spans="1:11" ht="25.5">
      <c r="A11" s="216"/>
      <c r="B11" s="216"/>
      <c r="C11" s="45"/>
      <c r="E11" s="50" t="e">
        <f>#REF!</f>
        <v>#REF!</v>
      </c>
      <c r="F11" s="50" t="e">
        <f>#REF!</f>
        <v>#REF!</v>
      </c>
      <c r="H11" s="62" t="s">
        <v>1931</v>
      </c>
      <c r="I11" s="62"/>
    </row>
    <row r="12" spans="1:11" ht="15.75">
      <c r="A12" s="216"/>
      <c r="B12" s="216"/>
      <c r="C12" s="45"/>
      <c r="E12" s="50" t="e">
        <f>#REF!</f>
        <v>#REF!</v>
      </c>
      <c r="F12" s="50" t="e">
        <f>#REF!</f>
        <v>#REF!</v>
      </c>
      <c r="H12" s="63">
        <f>C5-H5</f>
        <v>33</v>
      </c>
      <c r="I12" s="63"/>
    </row>
    <row r="13" spans="1:11" ht="38.25">
      <c r="A13" s="216"/>
      <c r="B13" s="216"/>
      <c r="C13" s="45"/>
      <c r="E13" s="50" t="e">
        <f>#REF!</f>
        <v>#REF!</v>
      </c>
      <c r="F13" s="50" t="e">
        <f>#REF!</f>
        <v>#REF!</v>
      </c>
      <c r="H13" s="61" t="s">
        <v>1932</v>
      </c>
      <c r="I13" s="61" t="s">
        <v>1933</v>
      </c>
      <c r="K13" s="66"/>
    </row>
    <row r="14" spans="1:11" ht="15.75">
      <c r="A14" s="216"/>
      <c r="B14" s="216"/>
      <c r="C14" s="45"/>
      <c r="E14" s="50" t="e">
        <f>#REF!</f>
        <v>#REF!</v>
      </c>
      <c r="F14" s="50" t="e">
        <f>#REF!</f>
        <v>#REF!</v>
      </c>
      <c r="H14" s="57">
        <f>SUMIF($K$27:$K$175,"No",M27:M175)</f>
        <v>3105.8099999999981</v>
      </c>
      <c r="I14" s="57">
        <f>SUMIF($K$27:$K$175,"No",N27:N175)</f>
        <v>1409.9800000000005</v>
      </c>
      <c r="J14" s="57">
        <f>SUMIF($L$27:$L$175,"",M27:M175)</f>
        <v>13465.930000000004</v>
      </c>
      <c r="K14" s="57">
        <f>SUMIF($L$27:$L$175,"",N27:N175)</f>
        <v>12718.357999999998</v>
      </c>
    </row>
    <row r="15" spans="1:11">
      <c r="A15" s="216"/>
      <c r="B15" s="216"/>
      <c r="C15" s="45"/>
      <c r="E15" s="50" t="e">
        <f>#REF!</f>
        <v>#REF!</v>
      </c>
      <c r="F15" s="50" t="e">
        <f>#REF!-1</f>
        <v>#REF!</v>
      </c>
      <c r="H15" s="152">
        <f>1-H8</f>
        <v>-502.51672712616005</v>
      </c>
      <c r="I15" s="152" t="e">
        <f>1-I8</f>
        <v>#DIV/0!</v>
      </c>
      <c r="J15" s="152">
        <f>1-J8</f>
        <v>-293.72752922208849</v>
      </c>
      <c r="K15" s="152" t="e">
        <f>1-K8</f>
        <v>#DIV/0!</v>
      </c>
    </row>
    <row r="16" spans="1:11">
      <c r="C16" s="45"/>
      <c r="E16" s="50" t="e">
        <f>#REF!</f>
        <v>#REF!</v>
      </c>
      <c r="F16" s="50" t="e">
        <f>#REF!</f>
        <v>#REF!</v>
      </c>
    </row>
    <row r="17" spans="1:15">
      <c r="E17" s="50" t="e">
        <f>#REF!</f>
        <v>#REF!</v>
      </c>
      <c r="F17" s="49"/>
    </row>
    <row r="18" spans="1:15">
      <c r="E18" s="50" t="s">
        <v>1934</v>
      </c>
      <c r="F18" s="49" t="e">
        <f>SUM(F5:F17)</f>
        <v>#REF!</v>
      </c>
    </row>
    <row r="20" spans="1:15">
      <c r="G20">
        <f>127-32</f>
        <v>95</v>
      </c>
      <c r="H20">
        <v>80</v>
      </c>
    </row>
    <row r="23" spans="1:15">
      <c r="A23" s="11" t="s">
        <v>3</v>
      </c>
      <c r="B23" t="s">
        <v>101</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31</v>
      </c>
      <c r="D27" s="79" t="s">
        <v>102</v>
      </c>
      <c r="E27" s="79" t="s">
        <v>103</v>
      </c>
      <c r="F27" s="79" t="s">
        <v>1386</v>
      </c>
      <c r="G27" s="72">
        <v>34113.75</v>
      </c>
      <c r="H27" s="72">
        <v>34167.97</v>
      </c>
      <c r="I27" s="72">
        <v>0</v>
      </c>
      <c r="J27" s="72">
        <v>0</v>
      </c>
      <c r="K27" s="72" t="s">
        <v>1938</v>
      </c>
      <c r="L27" s="72"/>
      <c r="M27" s="74">
        <v>54.220000000001164</v>
      </c>
      <c r="N27" s="74">
        <v>0</v>
      </c>
    </row>
    <row r="28" spans="1:15">
      <c r="A28" s="82"/>
      <c r="B28" s="82"/>
      <c r="C28" s="82" t="s">
        <v>71</v>
      </c>
      <c r="D28" s="82" t="s">
        <v>72</v>
      </c>
      <c r="E28" s="82" t="s">
        <v>105</v>
      </c>
      <c r="F28" s="82" t="s">
        <v>1294</v>
      </c>
      <c r="G28" s="72">
        <v>10554.42</v>
      </c>
      <c r="H28" s="72">
        <v>10580.08</v>
      </c>
      <c r="I28">
        <v>0</v>
      </c>
      <c r="J28">
        <v>0</v>
      </c>
      <c r="K28" t="s">
        <v>1938</v>
      </c>
      <c r="L28" s="72" t="s">
        <v>1938</v>
      </c>
      <c r="M28" s="74">
        <v>25.659999999999854</v>
      </c>
      <c r="N28" s="74">
        <v>0</v>
      </c>
    </row>
    <row r="29" spans="1:15">
      <c r="A29" s="82"/>
      <c r="B29" s="82"/>
      <c r="C29" s="82"/>
      <c r="D29" s="82"/>
      <c r="E29" s="82" t="s">
        <v>107</v>
      </c>
      <c r="F29" s="82" t="s">
        <v>1229</v>
      </c>
      <c r="G29" s="73">
        <v>9711.11</v>
      </c>
      <c r="H29" s="73">
        <v>9762.7000000000007</v>
      </c>
      <c r="I29" s="46">
        <v>0</v>
      </c>
      <c r="J29" s="46">
        <v>0</v>
      </c>
      <c r="K29" t="s">
        <v>1938</v>
      </c>
      <c r="L29" s="72"/>
      <c r="M29" s="74">
        <v>51.590000000000146</v>
      </c>
      <c r="N29" s="74">
        <v>0</v>
      </c>
    </row>
    <row r="30" spans="1:15">
      <c r="A30" s="82"/>
      <c r="B30" s="82"/>
      <c r="C30" s="82"/>
      <c r="D30" s="82"/>
      <c r="E30" t="s">
        <v>161</v>
      </c>
      <c r="F30">
        <v>0</v>
      </c>
      <c r="G30">
        <v>0</v>
      </c>
      <c r="H30">
        <v>0</v>
      </c>
      <c r="I30">
        <v>31927.8</v>
      </c>
      <c r="J30">
        <v>32458.3</v>
      </c>
      <c r="K30" t="s">
        <v>1938</v>
      </c>
      <c r="M30" s="74">
        <v>0</v>
      </c>
      <c r="N30" s="74">
        <v>530.5</v>
      </c>
    </row>
    <row r="31" spans="1:15">
      <c r="A31" s="82"/>
      <c r="B31" s="82"/>
      <c r="C31" s="82"/>
      <c r="D31" s="82"/>
      <c r="F31" t="s">
        <v>1362</v>
      </c>
      <c r="G31">
        <v>30480.82</v>
      </c>
      <c r="H31">
        <v>32469.25</v>
      </c>
      <c r="I31">
        <v>30440</v>
      </c>
      <c r="J31">
        <v>31277.9</v>
      </c>
      <c r="K31" t="s">
        <v>1938</v>
      </c>
      <c r="L31" t="s">
        <v>1938</v>
      </c>
      <c r="M31" s="74">
        <v>1988.4300000000003</v>
      </c>
      <c r="N31" s="74">
        <v>837.90000000000146</v>
      </c>
    </row>
    <row r="32" spans="1:15">
      <c r="A32" s="82"/>
      <c r="B32" s="82"/>
      <c r="C32" s="82"/>
      <c r="D32" s="82"/>
      <c r="E32" t="s">
        <v>147</v>
      </c>
      <c r="F32" t="s">
        <v>1235</v>
      </c>
      <c r="G32">
        <v>9944.6</v>
      </c>
      <c r="H32">
        <v>10042.6</v>
      </c>
      <c r="I32">
        <v>9928.7000000000007</v>
      </c>
      <c r="J32">
        <v>10017.6</v>
      </c>
      <c r="K32" t="s">
        <v>1938</v>
      </c>
      <c r="M32" s="74">
        <v>98</v>
      </c>
      <c r="N32" s="74">
        <v>88.899999999999636</v>
      </c>
    </row>
    <row r="33" spans="1:14">
      <c r="A33" s="82"/>
      <c r="B33" s="82"/>
      <c r="C33" s="82"/>
      <c r="D33" s="82"/>
      <c r="E33" t="s">
        <v>123</v>
      </c>
      <c r="F33" t="s">
        <v>1244</v>
      </c>
      <c r="G33">
        <v>0</v>
      </c>
      <c r="H33">
        <v>0</v>
      </c>
      <c r="I33">
        <v>10150.06</v>
      </c>
      <c r="J33">
        <v>10160.030000000001</v>
      </c>
      <c r="K33" t="s">
        <v>1938</v>
      </c>
      <c r="M33" s="74">
        <v>0</v>
      </c>
      <c r="N33" s="74">
        <v>9.9700000000011642</v>
      </c>
    </row>
    <row r="34" spans="1:14">
      <c r="A34" s="82"/>
      <c r="B34" s="82"/>
      <c r="C34" s="82"/>
      <c r="D34" s="82"/>
      <c r="E34" t="s">
        <v>124</v>
      </c>
      <c r="F34" t="s">
        <v>1243</v>
      </c>
      <c r="G34">
        <v>0</v>
      </c>
      <c r="H34">
        <v>0</v>
      </c>
      <c r="I34">
        <v>10140.43</v>
      </c>
      <c r="J34">
        <v>10150.620000000001</v>
      </c>
      <c r="K34" t="s">
        <v>1938</v>
      </c>
      <c r="L34" t="s">
        <v>1938</v>
      </c>
      <c r="M34" s="74">
        <v>0</v>
      </c>
      <c r="N34" s="74">
        <v>10.190000000000509</v>
      </c>
    </row>
    <row r="35" spans="1:14">
      <c r="A35" s="82"/>
      <c r="B35" s="82"/>
      <c r="C35" s="82"/>
      <c r="D35" s="82"/>
      <c r="E35" s="82" t="s">
        <v>111</v>
      </c>
      <c r="F35" s="82" t="s">
        <v>1242</v>
      </c>
      <c r="G35">
        <v>0</v>
      </c>
      <c r="H35">
        <v>0</v>
      </c>
      <c r="I35" s="73">
        <v>10128.99</v>
      </c>
      <c r="J35" s="73">
        <v>10140.43</v>
      </c>
      <c r="K35" t="s">
        <v>1938</v>
      </c>
      <c r="L35" s="72"/>
      <c r="M35" s="74">
        <v>0</v>
      </c>
      <c r="N35" s="74">
        <v>11.440000000000509</v>
      </c>
    </row>
    <row r="36" spans="1:14">
      <c r="A36" s="82"/>
      <c r="B36" s="82"/>
      <c r="C36" s="82"/>
      <c r="D36" s="82"/>
      <c r="E36" s="82" t="s">
        <v>113</v>
      </c>
      <c r="F36" s="82" t="s">
        <v>1241</v>
      </c>
      <c r="G36">
        <v>0</v>
      </c>
      <c r="H36">
        <v>0</v>
      </c>
      <c r="I36" s="72">
        <v>10108.67</v>
      </c>
      <c r="J36" s="72">
        <v>10128.99</v>
      </c>
      <c r="K36" t="s">
        <v>1938</v>
      </c>
      <c r="L36" s="72" t="s">
        <v>1938</v>
      </c>
      <c r="M36" s="74">
        <v>0</v>
      </c>
      <c r="N36" s="74">
        <v>20.319999999999709</v>
      </c>
    </row>
    <row r="37" spans="1:14">
      <c r="A37" s="82"/>
      <c r="B37" s="82"/>
      <c r="C37" s="82"/>
      <c r="D37" s="82"/>
      <c r="E37" t="s">
        <v>125</v>
      </c>
      <c r="F37" t="s">
        <v>1240</v>
      </c>
      <c r="G37">
        <v>0</v>
      </c>
      <c r="H37">
        <v>0</v>
      </c>
      <c r="I37">
        <v>10096.77</v>
      </c>
      <c r="J37">
        <v>10108.67</v>
      </c>
      <c r="K37" t="s">
        <v>1938</v>
      </c>
      <c r="L37" t="s">
        <v>1938</v>
      </c>
      <c r="M37" s="74">
        <v>0</v>
      </c>
      <c r="N37" s="74">
        <v>11.899999999999636</v>
      </c>
    </row>
    <row r="38" spans="1:14">
      <c r="A38" s="82"/>
      <c r="B38" s="82"/>
      <c r="C38" s="82"/>
      <c r="D38" s="82"/>
      <c r="E38" s="82" t="s">
        <v>115</v>
      </c>
      <c r="F38" s="82" t="s">
        <v>1239</v>
      </c>
      <c r="G38">
        <v>0</v>
      </c>
      <c r="H38">
        <v>0</v>
      </c>
      <c r="I38" s="72">
        <v>10077.99</v>
      </c>
      <c r="J38" s="72">
        <v>10096.77</v>
      </c>
      <c r="K38" t="s">
        <v>1938</v>
      </c>
      <c r="L38" s="72"/>
      <c r="M38" s="74">
        <v>0</v>
      </c>
      <c r="N38" s="74">
        <v>18.780000000000655</v>
      </c>
    </row>
    <row r="39" spans="1:14">
      <c r="A39" s="82"/>
      <c r="B39" s="82"/>
      <c r="C39" s="82"/>
      <c r="D39" s="82"/>
      <c r="E39" s="82" t="s">
        <v>116</v>
      </c>
      <c r="F39" s="82" t="s">
        <v>1238</v>
      </c>
      <c r="G39">
        <v>0</v>
      </c>
      <c r="H39">
        <v>0</v>
      </c>
      <c r="I39" s="72">
        <v>10017.6</v>
      </c>
      <c r="J39" s="72">
        <v>10077.99</v>
      </c>
      <c r="K39" t="s">
        <v>1938</v>
      </c>
      <c r="L39" s="72"/>
      <c r="M39" s="74">
        <v>0</v>
      </c>
      <c r="N39" s="74">
        <v>60.389999999999418</v>
      </c>
    </row>
    <row r="40" spans="1:14">
      <c r="A40">
        <v>2</v>
      </c>
      <c r="B40" t="s">
        <v>186</v>
      </c>
      <c r="C40" t="s">
        <v>71</v>
      </c>
      <c r="D40" t="s">
        <v>72</v>
      </c>
      <c r="E40" t="s">
        <v>109</v>
      </c>
      <c r="F40" t="s">
        <v>1250</v>
      </c>
      <c r="G40">
        <v>0</v>
      </c>
      <c r="H40">
        <v>0</v>
      </c>
      <c r="I40">
        <v>10275.5</v>
      </c>
      <c r="J40">
        <v>10286.35</v>
      </c>
      <c r="K40" t="s">
        <v>1938</v>
      </c>
      <c r="L40" t="s">
        <v>1938</v>
      </c>
      <c r="M40" s="74">
        <v>0</v>
      </c>
      <c r="N40" s="74">
        <v>10.850000000000364</v>
      </c>
    </row>
    <row r="41" spans="1:14">
      <c r="C41" t="s">
        <v>154</v>
      </c>
      <c r="D41" t="s">
        <v>155</v>
      </c>
      <c r="E41" t="s">
        <v>422</v>
      </c>
      <c r="F41" t="s">
        <v>1140</v>
      </c>
      <c r="G41">
        <v>0</v>
      </c>
      <c r="H41">
        <v>0</v>
      </c>
      <c r="I41">
        <v>138.30000000000001</v>
      </c>
      <c r="J41">
        <v>220</v>
      </c>
      <c r="K41" t="s">
        <v>1943</v>
      </c>
      <c r="M41" s="74">
        <v>0</v>
      </c>
      <c r="N41" s="74">
        <v>81.699999999999989</v>
      </c>
    </row>
    <row r="42" spans="1:14">
      <c r="E42" t="s">
        <v>421</v>
      </c>
      <c r="F42" t="s">
        <v>1141</v>
      </c>
      <c r="G42">
        <v>0</v>
      </c>
      <c r="H42">
        <v>0</v>
      </c>
      <c r="I42">
        <v>220</v>
      </c>
      <c r="J42">
        <v>326.19</v>
      </c>
      <c r="K42" t="s">
        <v>1943</v>
      </c>
      <c r="M42" s="74">
        <v>0</v>
      </c>
      <c r="N42" s="74">
        <v>106.19</v>
      </c>
    </row>
    <row r="43" spans="1:14">
      <c r="A43" s="83">
        <v>3</v>
      </c>
      <c r="B43" s="83" t="s">
        <v>85</v>
      </c>
      <c r="C43" s="83" t="s">
        <v>71</v>
      </c>
      <c r="D43" s="83" t="s">
        <v>72</v>
      </c>
      <c r="E43" s="83" t="s">
        <v>118</v>
      </c>
      <c r="F43" s="83" t="s">
        <v>1233</v>
      </c>
      <c r="G43" s="73">
        <v>9767.3700000000008</v>
      </c>
      <c r="H43" s="73">
        <v>9806.7999999999993</v>
      </c>
      <c r="I43" s="73">
        <v>0</v>
      </c>
      <c r="J43" s="73">
        <v>0</v>
      </c>
      <c r="K43" t="s">
        <v>1938</v>
      </c>
      <c r="L43" s="72"/>
      <c r="M43" s="74">
        <v>39.429999999998472</v>
      </c>
      <c r="N43" s="74">
        <v>0</v>
      </c>
    </row>
    <row r="44" spans="1:14">
      <c r="A44" s="82"/>
      <c r="B44" s="82"/>
      <c r="C44" s="82"/>
      <c r="D44" s="82"/>
      <c r="E44" s="82" t="s">
        <v>122</v>
      </c>
      <c r="F44" s="82" t="s">
        <v>1253</v>
      </c>
      <c r="G44">
        <v>0</v>
      </c>
      <c r="H44">
        <v>0</v>
      </c>
      <c r="I44" s="73">
        <v>10180</v>
      </c>
      <c r="J44" s="73">
        <v>10197.1</v>
      </c>
      <c r="K44" t="s">
        <v>1938</v>
      </c>
      <c r="L44" s="72"/>
      <c r="M44" s="74">
        <v>0</v>
      </c>
      <c r="N44" s="74">
        <v>17.100000000000364</v>
      </c>
    </row>
    <row r="45" spans="1:14">
      <c r="A45" s="81">
        <v>5</v>
      </c>
      <c r="B45" t="s">
        <v>1904</v>
      </c>
      <c r="C45" t="s">
        <v>71</v>
      </c>
      <c r="D45" t="s">
        <v>72</v>
      </c>
      <c r="E45" t="s">
        <v>120</v>
      </c>
      <c r="F45" t="s">
        <v>1262</v>
      </c>
      <c r="G45">
        <v>0</v>
      </c>
      <c r="H45">
        <v>0</v>
      </c>
      <c r="I45" t="s">
        <v>1263</v>
      </c>
      <c r="J45" t="s">
        <v>1264</v>
      </c>
      <c r="K45" t="s">
        <v>1938</v>
      </c>
      <c r="M45" s="74">
        <v>0</v>
      </c>
      <c r="N45" s="74">
        <v>13.97</v>
      </c>
    </row>
    <row r="46" spans="1:14">
      <c r="A46" s="78">
        <v>6</v>
      </c>
      <c r="B46" t="s">
        <v>30</v>
      </c>
      <c r="C46" t="s">
        <v>31</v>
      </c>
      <c r="D46" t="s">
        <v>126</v>
      </c>
      <c r="E46" t="s">
        <v>127</v>
      </c>
      <c r="F46" t="s">
        <v>1364</v>
      </c>
      <c r="G46">
        <v>0</v>
      </c>
      <c r="H46">
        <v>0</v>
      </c>
      <c r="I46">
        <v>31653.7</v>
      </c>
      <c r="J46">
        <v>31945.83</v>
      </c>
      <c r="K46" t="s">
        <v>1938</v>
      </c>
      <c r="M46" s="74">
        <v>0</v>
      </c>
      <c r="N46" s="74">
        <v>292.13000000000102</v>
      </c>
    </row>
    <row r="47" spans="1:14">
      <c r="A47" s="82"/>
      <c r="D47" t="s">
        <v>102</v>
      </c>
      <c r="E47" t="s">
        <v>136</v>
      </c>
      <c r="F47" t="s">
        <v>1393</v>
      </c>
      <c r="G47">
        <v>34820.83</v>
      </c>
      <c r="H47">
        <v>35369.449999999997</v>
      </c>
      <c r="I47">
        <v>34806.81</v>
      </c>
      <c r="J47">
        <v>35968.6</v>
      </c>
      <c r="K47" t="s">
        <v>1938</v>
      </c>
      <c r="M47" s="74">
        <v>548.61999999999534</v>
      </c>
      <c r="N47" s="74">
        <v>1161.7900000000009</v>
      </c>
    </row>
    <row r="48" spans="1:14">
      <c r="A48" s="82"/>
      <c r="E48" t="s">
        <v>139</v>
      </c>
      <c r="F48">
        <v>0</v>
      </c>
      <c r="G48">
        <v>33898.89</v>
      </c>
      <c r="H48">
        <v>34133.71</v>
      </c>
      <c r="I48">
        <v>0</v>
      </c>
      <c r="J48">
        <v>0</v>
      </c>
      <c r="K48" t="s">
        <v>1938</v>
      </c>
      <c r="M48" s="74">
        <v>234.81999999999971</v>
      </c>
      <c r="N48" s="74">
        <v>0</v>
      </c>
    </row>
    <row r="49" spans="1:14">
      <c r="A49" s="82"/>
      <c r="F49" t="s">
        <v>1386</v>
      </c>
      <c r="G49">
        <v>33475.68</v>
      </c>
      <c r="H49">
        <v>33706.199999999997</v>
      </c>
      <c r="I49">
        <v>33902.769999999997</v>
      </c>
      <c r="J49">
        <v>34174.269999999997</v>
      </c>
      <c r="K49" t="s">
        <v>1938</v>
      </c>
      <c r="L49" t="s">
        <v>1938</v>
      </c>
      <c r="M49" s="74">
        <v>230.5199999999968</v>
      </c>
      <c r="N49" s="74">
        <v>271.5</v>
      </c>
    </row>
    <row r="50" spans="1:14">
      <c r="A50" s="82"/>
      <c r="E50" t="s">
        <v>140</v>
      </c>
      <c r="F50" t="s">
        <v>1386</v>
      </c>
      <c r="G50">
        <v>34133.71</v>
      </c>
      <c r="H50">
        <v>34622.410000000003</v>
      </c>
      <c r="I50">
        <v>0</v>
      </c>
      <c r="J50">
        <v>0</v>
      </c>
      <c r="K50" t="s">
        <v>1938</v>
      </c>
      <c r="L50" t="s">
        <v>1938</v>
      </c>
      <c r="M50" s="74">
        <v>488.70000000000437</v>
      </c>
      <c r="N50" s="74">
        <v>0</v>
      </c>
    </row>
    <row r="51" spans="1:14">
      <c r="A51" s="82"/>
      <c r="E51" t="s">
        <v>141</v>
      </c>
      <c r="F51" t="s">
        <v>1386</v>
      </c>
      <c r="G51">
        <v>34622.410000000003</v>
      </c>
      <c r="H51">
        <v>34657.21</v>
      </c>
      <c r="I51">
        <v>0</v>
      </c>
      <c r="J51">
        <v>0</v>
      </c>
      <c r="K51" t="s">
        <v>1938</v>
      </c>
      <c r="L51" t="s">
        <v>1938</v>
      </c>
      <c r="M51" s="74">
        <v>34.799999999995634</v>
      </c>
      <c r="N51" s="74">
        <v>0</v>
      </c>
    </row>
    <row r="52" spans="1:14">
      <c r="A52" s="82"/>
      <c r="E52" t="s">
        <v>142</v>
      </c>
      <c r="F52" t="s">
        <v>1390</v>
      </c>
      <c r="G52">
        <v>34657.21</v>
      </c>
      <c r="H52">
        <v>34807.15</v>
      </c>
      <c r="I52">
        <v>0</v>
      </c>
      <c r="J52">
        <v>0</v>
      </c>
      <c r="K52" t="s">
        <v>1938</v>
      </c>
      <c r="M52" s="74">
        <v>149.94000000000233</v>
      </c>
      <c r="N52" s="74">
        <v>0</v>
      </c>
    </row>
    <row r="53" spans="1:14">
      <c r="A53" s="82"/>
      <c r="E53" t="s">
        <v>143</v>
      </c>
      <c r="F53" t="s">
        <v>1386</v>
      </c>
      <c r="G53">
        <v>0</v>
      </c>
      <c r="H53">
        <v>0</v>
      </c>
      <c r="I53">
        <v>34174.269999999997</v>
      </c>
      <c r="J53">
        <v>34806.81</v>
      </c>
      <c r="K53" t="s">
        <v>1938</v>
      </c>
      <c r="L53" t="s">
        <v>1938</v>
      </c>
      <c r="M53" s="74">
        <v>0</v>
      </c>
      <c r="N53" s="74">
        <v>632.54000000000087</v>
      </c>
    </row>
    <row r="54" spans="1:14">
      <c r="A54" s="82"/>
      <c r="C54" t="s">
        <v>71</v>
      </c>
      <c r="D54" t="s">
        <v>72</v>
      </c>
      <c r="E54" t="s">
        <v>129</v>
      </c>
      <c r="F54">
        <v>0</v>
      </c>
      <c r="G54">
        <v>0</v>
      </c>
      <c r="H54">
        <v>0</v>
      </c>
      <c r="I54">
        <v>0</v>
      </c>
      <c r="J54">
        <v>0</v>
      </c>
      <c r="K54" t="s">
        <v>1938</v>
      </c>
      <c r="M54" s="74">
        <v>0</v>
      </c>
      <c r="N54" s="74">
        <v>0</v>
      </c>
    </row>
    <row r="55" spans="1:14">
      <c r="A55" s="82"/>
      <c r="F55" t="s">
        <v>1283</v>
      </c>
      <c r="G55">
        <v>10042.6</v>
      </c>
      <c r="H55">
        <v>10113</v>
      </c>
      <c r="I55">
        <v>10187.85</v>
      </c>
      <c r="J55">
        <v>10294.299999999999</v>
      </c>
      <c r="K55" t="s">
        <v>1938</v>
      </c>
      <c r="M55" s="74">
        <v>70.399999999999636</v>
      </c>
      <c r="N55" s="74">
        <v>106.44999999999891</v>
      </c>
    </row>
    <row r="56" spans="1:14">
      <c r="A56" s="82"/>
      <c r="E56" t="s">
        <v>130</v>
      </c>
      <c r="F56" t="s">
        <v>1214</v>
      </c>
      <c r="G56">
        <v>9018.7800000000007</v>
      </c>
      <c r="H56">
        <v>9248.98</v>
      </c>
      <c r="I56">
        <v>0</v>
      </c>
      <c r="J56">
        <v>0</v>
      </c>
      <c r="K56" t="s">
        <v>1938</v>
      </c>
      <c r="M56" s="74">
        <v>230.19999999999891</v>
      </c>
      <c r="N56" s="74">
        <v>0</v>
      </c>
    </row>
    <row r="57" spans="1:14">
      <c r="A57" s="82"/>
      <c r="E57" t="s">
        <v>131</v>
      </c>
      <c r="F57" t="s">
        <v>1214</v>
      </c>
      <c r="G57">
        <v>8954.07</v>
      </c>
      <c r="H57">
        <v>9018.7800000000007</v>
      </c>
      <c r="I57">
        <v>0</v>
      </c>
      <c r="J57">
        <v>0</v>
      </c>
      <c r="K57" t="s">
        <v>1938</v>
      </c>
      <c r="M57" s="74">
        <v>64.710000000000946</v>
      </c>
      <c r="N57" s="74">
        <v>0</v>
      </c>
    </row>
    <row r="58" spans="1:14">
      <c r="A58" s="82"/>
      <c r="E58" t="s">
        <v>132</v>
      </c>
      <c r="F58" t="s">
        <v>1214</v>
      </c>
      <c r="G58">
        <v>8652.7000000000007</v>
      </c>
      <c r="H58">
        <v>8954.07</v>
      </c>
      <c r="I58">
        <v>0</v>
      </c>
      <c r="J58">
        <v>0</v>
      </c>
      <c r="K58" t="s">
        <v>1938</v>
      </c>
      <c r="M58" s="74">
        <v>301.36999999999898</v>
      </c>
      <c r="N58" s="74">
        <v>0</v>
      </c>
    </row>
    <row r="59" spans="1:14">
      <c r="A59" s="82"/>
      <c r="E59" t="s">
        <v>146</v>
      </c>
      <c r="F59" t="s">
        <v>1278</v>
      </c>
      <c r="G59">
        <v>10315.030000000001</v>
      </c>
      <c r="H59">
        <v>10513</v>
      </c>
      <c r="I59">
        <v>10305.52</v>
      </c>
      <c r="J59">
        <v>10531.92</v>
      </c>
      <c r="K59" t="s">
        <v>1939</v>
      </c>
      <c r="M59" s="74">
        <v>197.96999999999935</v>
      </c>
      <c r="N59" s="74">
        <v>226.39999999999964</v>
      </c>
    </row>
    <row r="60" spans="1:14">
      <c r="A60" s="82"/>
      <c r="E60" t="s">
        <v>133</v>
      </c>
      <c r="F60">
        <v>0</v>
      </c>
      <c r="G60">
        <v>0</v>
      </c>
      <c r="H60">
        <v>0</v>
      </c>
      <c r="I60">
        <v>9451.89</v>
      </c>
      <c r="J60">
        <v>9647.58</v>
      </c>
      <c r="K60" t="s">
        <v>1938</v>
      </c>
      <c r="M60" s="74">
        <v>0</v>
      </c>
      <c r="N60" s="74">
        <v>195.69000000000051</v>
      </c>
    </row>
    <row r="61" spans="1:14">
      <c r="A61" s="82"/>
      <c r="F61" t="s">
        <v>1226</v>
      </c>
      <c r="G61">
        <v>9248.98</v>
      </c>
      <c r="H61">
        <v>9656.9500000000007</v>
      </c>
      <c r="I61">
        <v>8655.2000000000007</v>
      </c>
      <c r="J61">
        <v>8997.3700000000008</v>
      </c>
      <c r="K61" t="s">
        <v>1938</v>
      </c>
      <c r="M61" s="74">
        <v>407.97000000000116</v>
      </c>
      <c r="N61" s="74">
        <v>342.17000000000007</v>
      </c>
    </row>
    <row r="62" spans="1:14">
      <c r="A62" s="82"/>
      <c r="E62" t="s">
        <v>134</v>
      </c>
      <c r="F62" t="s">
        <v>1214</v>
      </c>
      <c r="G62">
        <v>0</v>
      </c>
      <c r="H62">
        <v>0</v>
      </c>
      <c r="I62">
        <v>8997.3700000000008</v>
      </c>
      <c r="J62">
        <v>9451.89</v>
      </c>
      <c r="K62" t="s">
        <v>1938</v>
      </c>
      <c r="M62" s="74">
        <v>0</v>
      </c>
      <c r="N62" s="74">
        <v>454.51999999999862</v>
      </c>
    </row>
    <row r="63" spans="1:14">
      <c r="A63" s="82"/>
      <c r="E63" t="s">
        <v>121</v>
      </c>
      <c r="F63" t="s">
        <v>1260</v>
      </c>
      <c r="G63">
        <v>0</v>
      </c>
      <c r="H63">
        <v>0</v>
      </c>
      <c r="I63">
        <v>10197.1</v>
      </c>
      <c r="J63">
        <v>10216.028</v>
      </c>
      <c r="K63" t="s">
        <v>1938</v>
      </c>
      <c r="M63" s="74">
        <v>0</v>
      </c>
      <c r="N63" s="74">
        <v>18.927999999999884</v>
      </c>
    </row>
    <row r="64" spans="1:14">
      <c r="A64" s="82"/>
      <c r="D64" t="s">
        <v>102</v>
      </c>
      <c r="E64" t="s">
        <v>135</v>
      </c>
      <c r="F64" t="s">
        <v>1214</v>
      </c>
      <c r="G64">
        <v>0</v>
      </c>
      <c r="H64">
        <v>0</v>
      </c>
      <c r="I64">
        <v>337.28</v>
      </c>
      <c r="J64">
        <v>370.28</v>
      </c>
      <c r="K64" t="s">
        <v>1938</v>
      </c>
      <c r="M64" s="74">
        <v>0</v>
      </c>
      <c r="N64" s="74">
        <v>33</v>
      </c>
    </row>
    <row r="65" spans="1:14">
      <c r="A65" s="84">
        <v>7</v>
      </c>
      <c r="B65" s="84" t="s">
        <v>20</v>
      </c>
      <c r="C65" s="84" t="s">
        <v>31</v>
      </c>
      <c r="D65" s="84" t="s">
        <v>102</v>
      </c>
      <c r="E65" s="84" t="s">
        <v>158</v>
      </c>
      <c r="F65" s="84">
        <v>0</v>
      </c>
      <c r="G65" s="72">
        <v>40194</v>
      </c>
      <c r="H65" s="72">
        <v>40242.33</v>
      </c>
      <c r="I65" s="72">
        <v>40225.050000000003</v>
      </c>
      <c r="J65" s="72">
        <v>40228.9</v>
      </c>
      <c r="K65" t="s">
        <v>1938</v>
      </c>
      <c r="L65" s="72"/>
      <c r="M65" s="74">
        <v>48.330000000001746</v>
      </c>
      <c r="N65" s="74">
        <v>3.8499999999985448</v>
      </c>
    </row>
    <row r="66" spans="1:14">
      <c r="A66" s="82"/>
      <c r="B66" s="82"/>
      <c r="C66" s="82"/>
      <c r="D66" s="82"/>
      <c r="E66" s="82"/>
      <c r="F66" s="82" t="s">
        <v>1403</v>
      </c>
      <c r="G66" s="72">
        <v>37470.480000000003</v>
      </c>
      <c r="H66" s="72">
        <v>40093.5</v>
      </c>
      <c r="I66" s="72">
        <v>39885.83</v>
      </c>
      <c r="J66" s="72">
        <v>40100</v>
      </c>
      <c r="K66" t="s">
        <v>1938</v>
      </c>
      <c r="L66" s="72"/>
      <c r="M66" s="74">
        <v>2623.0199999999968</v>
      </c>
      <c r="N66" s="74">
        <v>214.16999999999825</v>
      </c>
    </row>
    <row r="67" spans="1:14">
      <c r="A67" s="82"/>
      <c r="B67" s="82"/>
      <c r="C67" s="82" t="s">
        <v>71</v>
      </c>
      <c r="D67" s="82" t="s">
        <v>72</v>
      </c>
      <c r="E67" s="82" t="s">
        <v>159</v>
      </c>
      <c r="F67" s="82" t="s">
        <v>1343</v>
      </c>
      <c r="G67" s="73">
        <v>0</v>
      </c>
      <c r="H67" s="73">
        <v>0</v>
      </c>
      <c r="I67" s="73">
        <v>15405.05</v>
      </c>
      <c r="J67" s="73">
        <v>15591.21</v>
      </c>
      <c r="K67" t="s">
        <v>1938</v>
      </c>
      <c r="L67" s="72"/>
      <c r="M67" s="74">
        <v>0</v>
      </c>
      <c r="N67" s="74">
        <v>186.15999999999985</v>
      </c>
    </row>
    <row r="68" spans="1:14">
      <c r="A68" s="82"/>
      <c r="B68" s="82"/>
      <c r="C68" s="82"/>
      <c r="D68" s="82"/>
      <c r="E68" s="82" t="s">
        <v>165</v>
      </c>
      <c r="F68" s="82">
        <v>0</v>
      </c>
      <c r="G68" s="73">
        <v>15600.04</v>
      </c>
      <c r="H68" s="73">
        <v>15744.89</v>
      </c>
      <c r="I68" s="73">
        <v>15676.94</v>
      </c>
      <c r="J68" s="73">
        <v>15840.75</v>
      </c>
      <c r="K68" t="s">
        <v>1938</v>
      </c>
      <c r="L68" s="72"/>
      <c r="M68" s="74">
        <v>144.84999999999854</v>
      </c>
      <c r="N68" s="74">
        <v>163.80999999999949</v>
      </c>
    </row>
    <row r="69" spans="1:14">
      <c r="A69" s="82"/>
      <c r="B69" s="82"/>
      <c r="C69" s="82"/>
      <c r="D69" s="82"/>
      <c r="E69" s="82"/>
      <c r="F69" s="82"/>
      <c r="G69" s="73">
        <v>30306.43</v>
      </c>
      <c r="H69" s="73">
        <v>30344.95</v>
      </c>
      <c r="I69" s="73">
        <v>30315.07</v>
      </c>
      <c r="J69" s="73">
        <v>30425.11</v>
      </c>
      <c r="K69" t="s">
        <v>1938</v>
      </c>
      <c r="L69" s="72"/>
      <c r="M69" s="74">
        <v>38.520000000000437</v>
      </c>
      <c r="N69" s="74">
        <v>110.04000000000087</v>
      </c>
    </row>
    <row r="70" spans="1:14">
      <c r="A70" s="82"/>
      <c r="B70" s="82"/>
      <c r="C70" s="82"/>
      <c r="D70" s="82"/>
      <c r="E70" s="82"/>
      <c r="F70" s="82" t="s">
        <v>1338</v>
      </c>
      <c r="G70" s="73">
        <v>14617.95</v>
      </c>
      <c r="H70" s="73">
        <v>14726.72</v>
      </c>
      <c r="I70" s="73">
        <v>14571.93</v>
      </c>
      <c r="J70" s="73">
        <v>14691.26</v>
      </c>
      <c r="K70" t="s">
        <v>1938</v>
      </c>
      <c r="L70" s="72" t="s">
        <v>1938</v>
      </c>
      <c r="M70" s="74">
        <v>108.76999999999862</v>
      </c>
      <c r="N70" s="74">
        <v>119.32999999999993</v>
      </c>
    </row>
    <row r="71" spans="1:14">
      <c r="A71">
        <v>8</v>
      </c>
      <c r="B71" t="s">
        <v>53</v>
      </c>
      <c r="C71" t="s">
        <v>154</v>
      </c>
      <c r="D71" t="s">
        <v>155</v>
      </c>
      <c r="E71" t="s">
        <v>156</v>
      </c>
      <c r="F71" t="s">
        <v>1209</v>
      </c>
      <c r="G71">
        <v>8106.39</v>
      </c>
      <c r="H71">
        <v>8518.39</v>
      </c>
      <c r="I71">
        <v>0</v>
      </c>
      <c r="J71">
        <v>0</v>
      </c>
      <c r="K71" t="s">
        <v>1938</v>
      </c>
      <c r="M71" s="74">
        <v>411.99999999999909</v>
      </c>
      <c r="N71" s="74">
        <v>0</v>
      </c>
    </row>
    <row r="72" spans="1:14">
      <c r="A72">
        <v>9</v>
      </c>
      <c r="B72" t="s">
        <v>56</v>
      </c>
      <c r="C72" t="s">
        <v>31</v>
      </c>
      <c r="D72" t="s">
        <v>102</v>
      </c>
      <c r="E72" t="s">
        <v>137</v>
      </c>
      <c r="F72" t="s">
        <v>1397</v>
      </c>
      <c r="G72">
        <v>35417.800000000003</v>
      </c>
      <c r="H72">
        <v>35975.58</v>
      </c>
      <c r="I72">
        <v>0</v>
      </c>
      <c r="J72">
        <v>0</v>
      </c>
      <c r="K72" t="s">
        <v>1938</v>
      </c>
      <c r="L72" t="s">
        <v>1938</v>
      </c>
      <c r="M72" s="74">
        <v>557.77999999999884</v>
      </c>
      <c r="N72" s="74">
        <v>0</v>
      </c>
    </row>
    <row r="73" spans="1:14">
      <c r="E73" t="s">
        <v>138</v>
      </c>
      <c r="F73" t="s">
        <v>1397</v>
      </c>
      <c r="G73">
        <v>35975.58</v>
      </c>
      <c r="H73">
        <v>36397.800000000003</v>
      </c>
      <c r="I73">
        <v>0</v>
      </c>
      <c r="J73">
        <v>0</v>
      </c>
      <c r="K73" t="s">
        <v>1938</v>
      </c>
      <c r="L73" t="s">
        <v>1938</v>
      </c>
      <c r="M73" s="74">
        <v>422.22000000000116</v>
      </c>
      <c r="N73" s="74">
        <v>0</v>
      </c>
    </row>
    <row r="74" spans="1:14">
      <c r="C74" t="s">
        <v>71</v>
      </c>
      <c r="D74" t="s">
        <v>72</v>
      </c>
      <c r="E74" t="s">
        <v>119</v>
      </c>
      <c r="F74" t="s">
        <v>1231</v>
      </c>
      <c r="G74">
        <v>9743.93</v>
      </c>
      <c r="H74">
        <v>9762.7000000000007</v>
      </c>
      <c r="I74">
        <v>0</v>
      </c>
      <c r="J74">
        <v>0</v>
      </c>
      <c r="K74" t="s">
        <v>1938</v>
      </c>
      <c r="M74" s="74">
        <v>18.770000000000437</v>
      </c>
      <c r="N74" s="74">
        <v>0</v>
      </c>
    </row>
    <row r="75" spans="1:14">
      <c r="C75" t="s">
        <v>154</v>
      </c>
      <c r="D75" t="s">
        <v>155</v>
      </c>
      <c r="E75" t="s">
        <v>167</v>
      </c>
      <c r="F75" t="s">
        <v>1211</v>
      </c>
      <c r="G75">
        <v>8518.39</v>
      </c>
      <c r="H75">
        <v>8652.7000000000007</v>
      </c>
      <c r="I75">
        <v>8528.25</v>
      </c>
      <c r="J75">
        <v>8655.2000000000007</v>
      </c>
      <c r="K75" t="s">
        <v>1938</v>
      </c>
      <c r="M75" s="74">
        <v>134.31000000000131</v>
      </c>
      <c r="N75" s="74">
        <v>126.95000000000073</v>
      </c>
    </row>
    <row r="76" spans="1:14">
      <c r="E76" t="s">
        <v>169</v>
      </c>
      <c r="F76">
        <v>0</v>
      </c>
      <c r="G76">
        <v>1055.46</v>
      </c>
      <c r="H76">
        <v>1297.68</v>
      </c>
      <c r="I76">
        <v>0</v>
      </c>
      <c r="J76">
        <v>0</v>
      </c>
      <c r="K76" t="s">
        <v>1938</v>
      </c>
      <c r="M76" s="74">
        <v>242.22000000000003</v>
      </c>
      <c r="N76" s="74">
        <v>0</v>
      </c>
    </row>
    <row r="77" spans="1:14">
      <c r="G77">
        <v>1416.25</v>
      </c>
      <c r="H77">
        <v>1527.91</v>
      </c>
      <c r="I77">
        <v>0</v>
      </c>
      <c r="J77">
        <v>0</v>
      </c>
      <c r="K77" t="s">
        <v>1938</v>
      </c>
      <c r="M77" s="74">
        <v>111.66000000000008</v>
      </c>
      <c r="N77" s="74">
        <v>0</v>
      </c>
    </row>
    <row r="78" spans="1:14">
      <c r="G78">
        <v>1636.82</v>
      </c>
      <c r="H78">
        <v>1717.78</v>
      </c>
      <c r="I78">
        <v>0</v>
      </c>
      <c r="J78">
        <v>0</v>
      </c>
      <c r="K78" t="s">
        <v>1938</v>
      </c>
      <c r="M78" s="74">
        <v>80.960000000000036</v>
      </c>
      <c r="N78" s="74">
        <v>0</v>
      </c>
    </row>
    <row r="79" spans="1:14">
      <c r="F79" t="s">
        <v>1144</v>
      </c>
      <c r="G79">
        <v>430</v>
      </c>
      <c r="H79">
        <v>938.59</v>
      </c>
      <c r="I79">
        <v>656.65</v>
      </c>
      <c r="J79">
        <v>931.65</v>
      </c>
      <c r="K79" t="s">
        <v>1938</v>
      </c>
      <c r="M79" s="74">
        <v>508.59000000000003</v>
      </c>
      <c r="N79" s="74">
        <v>275</v>
      </c>
    </row>
    <row r="80" spans="1:14">
      <c r="A80" s="72">
        <v>10</v>
      </c>
      <c r="B80" s="72" t="s">
        <v>26</v>
      </c>
      <c r="C80" t="s">
        <v>71</v>
      </c>
      <c r="D80" t="s">
        <v>72</v>
      </c>
      <c r="E80" s="72" t="s">
        <v>171</v>
      </c>
      <c r="F80" s="72" t="s">
        <v>1227</v>
      </c>
      <c r="G80" s="73">
        <v>9667.4500000000007</v>
      </c>
      <c r="H80" s="73">
        <v>9738.6</v>
      </c>
      <c r="I80" s="73">
        <v>0</v>
      </c>
      <c r="J80" s="73">
        <v>0</v>
      </c>
      <c r="K80" t="s">
        <v>1938</v>
      </c>
      <c r="L80" s="72"/>
      <c r="M80" s="74">
        <v>71.149999999999636</v>
      </c>
      <c r="N80" s="74">
        <v>0</v>
      </c>
    </row>
    <row r="81" spans="1:14">
      <c r="A81" s="80">
        <v>11</v>
      </c>
      <c r="B81" s="80" t="s">
        <v>1746</v>
      </c>
      <c r="C81" s="80" t="s">
        <v>31</v>
      </c>
      <c r="D81" s="80" t="s">
        <v>102</v>
      </c>
      <c r="E81" s="80" t="s">
        <v>1399</v>
      </c>
      <c r="F81" s="80" t="s">
        <v>1400</v>
      </c>
      <c r="G81" s="73">
        <v>36396.6</v>
      </c>
      <c r="H81" s="73" t="s">
        <v>1401</v>
      </c>
      <c r="I81" s="73">
        <v>36366.550000000003</v>
      </c>
      <c r="J81" s="73">
        <v>37422.67</v>
      </c>
      <c r="K81" t="s">
        <v>1938</v>
      </c>
      <c r="L81" s="72"/>
      <c r="M81" s="74">
        <v>1073.03</v>
      </c>
      <c r="N81" s="74">
        <v>1056.1199999999953</v>
      </c>
    </row>
    <row r="82" spans="1:14">
      <c r="A82" s="82"/>
      <c r="B82" s="82"/>
      <c r="C82" s="82"/>
      <c r="D82" s="82"/>
      <c r="E82" s="82" t="s">
        <v>1383</v>
      </c>
      <c r="F82" s="82" t="s">
        <v>1384</v>
      </c>
      <c r="G82" s="73">
        <v>0</v>
      </c>
      <c r="H82" s="73">
        <v>0</v>
      </c>
      <c r="I82" s="73">
        <v>33882.99</v>
      </c>
      <c r="J82" s="73">
        <v>33902.769999999997</v>
      </c>
      <c r="K82" t="s">
        <v>1938</v>
      </c>
      <c r="L82" s="72"/>
      <c r="M82" s="74">
        <v>0</v>
      </c>
      <c r="N82" s="74">
        <v>19.779999999998836</v>
      </c>
    </row>
    <row r="83" spans="1:14">
      <c r="A83" s="82"/>
      <c r="B83" s="82"/>
      <c r="C83" s="82"/>
      <c r="D83" s="82"/>
      <c r="E83" s="82" t="s">
        <v>1380</v>
      </c>
      <c r="F83" s="82" t="s">
        <v>1381</v>
      </c>
      <c r="G83" s="73">
        <v>33232.199999999997</v>
      </c>
      <c r="H83" s="73">
        <v>33898.89</v>
      </c>
      <c r="I83" s="73">
        <v>33256.83</v>
      </c>
      <c r="J83" s="73">
        <v>33882.99</v>
      </c>
      <c r="K83" t="s">
        <v>1938</v>
      </c>
      <c r="L83" s="72" t="s">
        <v>1938</v>
      </c>
      <c r="M83" s="74">
        <v>666.69000000000233</v>
      </c>
      <c r="N83" s="74">
        <v>626.15999999999622</v>
      </c>
    </row>
    <row r="84" spans="1:14">
      <c r="A84" s="82"/>
      <c r="B84" s="82"/>
      <c r="C84" s="82"/>
      <c r="D84" s="82"/>
      <c r="E84" s="82" t="s">
        <v>1377</v>
      </c>
      <c r="F84" s="82" t="s">
        <v>1378</v>
      </c>
      <c r="G84" s="73">
        <v>33171.9</v>
      </c>
      <c r="H84" s="73">
        <v>33209.660000000003</v>
      </c>
      <c r="I84" s="73">
        <v>33181.800000000003</v>
      </c>
      <c r="J84" s="73">
        <v>33200.050000000003</v>
      </c>
      <c r="K84" t="s">
        <v>1938</v>
      </c>
      <c r="L84" s="72" t="s">
        <v>1938</v>
      </c>
      <c r="M84" s="74">
        <v>37.760000000002037</v>
      </c>
      <c r="N84" s="74">
        <v>18.25</v>
      </c>
    </row>
    <row r="85" spans="1:14">
      <c r="A85" s="82"/>
      <c r="B85" s="82"/>
      <c r="C85" s="82"/>
      <c r="D85" s="82"/>
      <c r="E85" s="82" t="s">
        <v>1374</v>
      </c>
      <c r="F85" s="82">
        <v>0</v>
      </c>
      <c r="G85" s="73">
        <v>33204.07</v>
      </c>
      <c r="H85" s="73">
        <v>33213.11</v>
      </c>
      <c r="I85" s="73">
        <v>33200.42</v>
      </c>
      <c r="J85" s="73">
        <v>33224.31</v>
      </c>
      <c r="K85" t="s">
        <v>1938</v>
      </c>
      <c r="L85" s="72"/>
      <c r="M85" s="74">
        <v>9.0400000000008731</v>
      </c>
      <c r="N85" s="74">
        <v>23.889999999999418</v>
      </c>
    </row>
    <row r="86" spans="1:14">
      <c r="A86" s="82"/>
      <c r="B86" s="82"/>
      <c r="C86" s="82"/>
      <c r="D86" s="82"/>
      <c r="E86" s="82"/>
      <c r="F86" s="82" t="s">
        <v>1375</v>
      </c>
      <c r="G86" s="73">
        <v>33115.019999999997</v>
      </c>
      <c r="H86">
        <v>33213.11</v>
      </c>
      <c r="I86">
        <v>33120.199999999997</v>
      </c>
      <c r="J86">
        <v>33224.31</v>
      </c>
      <c r="K86" t="s">
        <v>1938</v>
      </c>
      <c r="M86" s="74">
        <v>98.090000000003783</v>
      </c>
      <c r="N86" s="74">
        <v>104.11000000000058</v>
      </c>
    </row>
    <row r="87" spans="1:14">
      <c r="A87" s="82"/>
      <c r="B87" s="82"/>
      <c r="C87" s="82"/>
      <c r="D87" s="82"/>
      <c r="E87" s="82" t="s">
        <v>1371</v>
      </c>
      <c r="F87" s="82" t="s">
        <v>1372</v>
      </c>
      <c r="G87" s="73">
        <v>32908.699999999997</v>
      </c>
      <c r="H87" s="73">
        <v>33058.5</v>
      </c>
      <c r="I87" s="73">
        <v>32895.15</v>
      </c>
      <c r="J87" s="73">
        <v>33066.300000000003</v>
      </c>
      <c r="K87" t="s">
        <v>1938</v>
      </c>
      <c r="L87" s="72" t="s">
        <v>1938</v>
      </c>
      <c r="M87" s="74">
        <v>149.80000000000291</v>
      </c>
      <c r="N87" s="74">
        <v>171.15000000000146</v>
      </c>
    </row>
    <row r="88" spans="1:14">
      <c r="A88" s="82"/>
      <c r="B88" s="82"/>
      <c r="C88" s="82"/>
      <c r="D88" s="82"/>
      <c r="E88" s="82" t="s">
        <v>1366</v>
      </c>
      <c r="F88" s="82" t="s">
        <v>1367</v>
      </c>
      <c r="G88" s="73">
        <v>32464.6</v>
      </c>
      <c r="H88" s="73">
        <v>32866.339999999997</v>
      </c>
      <c r="I88" s="73">
        <v>32458.7</v>
      </c>
      <c r="J88" s="73">
        <v>32862</v>
      </c>
      <c r="K88" t="s">
        <v>1938</v>
      </c>
      <c r="L88" s="72" t="s">
        <v>1938</v>
      </c>
      <c r="M88" s="74">
        <v>401.73999999999796</v>
      </c>
      <c r="N88" s="74">
        <v>403.29999999999927</v>
      </c>
    </row>
    <row r="89" spans="1:14">
      <c r="A89" s="82"/>
      <c r="B89" s="82"/>
      <c r="C89" s="82" t="s">
        <v>71</v>
      </c>
      <c r="D89" s="82" t="s">
        <v>72</v>
      </c>
      <c r="E89" s="82" t="s">
        <v>1354</v>
      </c>
      <c r="F89" t="s">
        <v>1355</v>
      </c>
      <c r="G89">
        <v>0</v>
      </c>
      <c r="H89">
        <v>0</v>
      </c>
      <c r="I89">
        <v>15654.36</v>
      </c>
      <c r="J89">
        <v>15676.94</v>
      </c>
      <c r="K89" t="s">
        <v>1938</v>
      </c>
      <c r="M89" s="74">
        <v>0</v>
      </c>
      <c r="N89" s="74">
        <v>22.579999999999927</v>
      </c>
    </row>
    <row r="90" spans="1:14">
      <c r="A90" s="82"/>
      <c r="B90" s="82"/>
      <c r="C90" s="82"/>
      <c r="D90" s="82"/>
      <c r="E90" s="82" t="s">
        <v>1351</v>
      </c>
      <c r="F90" t="s">
        <v>1352</v>
      </c>
      <c r="G90">
        <v>0</v>
      </c>
      <c r="H90">
        <v>0</v>
      </c>
      <c r="I90">
        <v>15630.06</v>
      </c>
      <c r="J90">
        <v>15654.36</v>
      </c>
      <c r="K90" t="s">
        <v>1938</v>
      </c>
      <c r="M90" s="74">
        <v>0</v>
      </c>
      <c r="N90" s="74">
        <v>24.300000000001091</v>
      </c>
    </row>
    <row r="91" spans="1:14">
      <c r="A91" s="82"/>
      <c r="B91" s="82"/>
      <c r="C91" s="82"/>
      <c r="D91" s="82"/>
      <c r="E91" s="82" t="s">
        <v>1348</v>
      </c>
      <c r="F91" s="82" t="s">
        <v>1349</v>
      </c>
      <c r="G91">
        <v>0</v>
      </c>
      <c r="H91">
        <v>0</v>
      </c>
      <c r="I91" s="73">
        <v>15610</v>
      </c>
      <c r="J91" s="73">
        <v>15630.06</v>
      </c>
      <c r="K91" t="s">
        <v>1938</v>
      </c>
      <c r="L91" s="72"/>
      <c r="M91" s="74">
        <v>0</v>
      </c>
      <c r="N91" s="74">
        <v>20.059999999999491</v>
      </c>
    </row>
    <row r="92" spans="1:14">
      <c r="A92" s="82"/>
      <c r="B92" s="82"/>
      <c r="C92" s="82"/>
      <c r="D92" s="82"/>
      <c r="E92" s="82" t="s">
        <v>1345</v>
      </c>
      <c r="F92" s="82" t="s">
        <v>1346</v>
      </c>
      <c r="G92">
        <v>0</v>
      </c>
      <c r="H92">
        <v>0</v>
      </c>
      <c r="I92" s="73">
        <v>15591.21</v>
      </c>
      <c r="J92" s="73">
        <v>15610</v>
      </c>
      <c r="K92" t="s">
        <v>1938</v>
      </c>
      <c r="L92" s="72"/>
      <c r="M92" s="74">
        <v>0</v>
      </c>
      <c r="N92" s="74">
        <v>18.790000000000873</v>
      </c>
    </row>
    <row r="93" spans="1:14">
      <c r="A93" s="82"/>
      <c r="B93" s="82"/>
      <c r="C93" s="82"/>
      <c r="D93" s="82"/>
      <c r="E93" s="82" t="s">
        <v>1335</v>
      </c>
      <c r="F93" s="82" t="s">
        <v>1336</v>
      </c>
      <c r="G93" s="73">
        <v>14216.45</v>
      </c>
      <c r="H93" s="73">
        <v>14617.95</v>
      </c>
      <c r="I93" s="73">
        <v>0</v>
      </c>
      <c r="J93" s="73">
        <v>0</v>
      </c>
      <c r="K93" t="s">
        <v>1938</v>
      </c>
      <c r="L93" s="72"/>
      <c r="M93" s="74">
        <v>401.5</v>
      </c>
      <c r="N93" s="74">
        <v>0</v>
      </c>
    </row>
    <row r="94" spans="1:14">
      <c r="A94" s="82"/>
      <c r="B94" s="82"/>
      <c r="C94" s="82"/>
      <c r="D94" s="82"/>
      <c r="E94" s="82" t="s">
        <v>1325</v>
      </c>
      <c r="F94" s="82" t="s">
        <v>1321</v>
      </c>
      <c r="G94" s="73">
        <v>12112.55</v>
      </c>
      <c r="H94" s="73">
        <v>12747.65</v>
      </c>
      <c r="I94">
        <v>0</v>
      </c>
      <c r="J94">
        <v>0</v>
      </c>
      <c r="K94" t="s">
        <v>1938</v>
      </c>
      <c r="L94" s="72" t="s">
        <v>1938</v>
      </c>
      <c r="M94" s="74">
        <v>635.10000000000036</v>
      </c>
      <c r="N94" s="74">
        <v>0</v>
      </c>
    </row>
    <row r="95" spans="1:14">
      <c r="A95" s="82"/>
      <c r="B95" s="82"/>
      <c r="C95" s="82"/>
      <c r="D95" s="82"/>
      <c r="E95" s="82" t="s">
        <v>1313</v>
      </c>
      <c r="F95" s="82" t="s">
        <v>1309</v>
      </c>
      <c r="G95" s="73">
        <v>10743.84</v>
      </c>
      <c r="H95" s="73">
        <v>11720</v>
      </c>
      <c r="I95">
        <v>0</v>
      </c>
      <c r="J95">
        <v>0</v>
      </c>
      <c r="K95" t="s">
        <v>1938</v>
      </c>
      <c r="L95" s="72" t="s">
        <v>1938</v>
      </c>
      <c r="M95" s="74">
        <v>976.15999999999985</v>
      </c>
      <c r="N95" s="74">
        <v>0</v>
      </c>
    </row>
    <row r="96" spans="1:14">
      <c r="A96" s="82"/>
      <c r="B96" s="82"/>
      <c r="C96" s="82"/>
      <c r="D96" s="82"/>
      <c r="E96" s="82" t="s">
        <v>1308</v>
      </c>
      <c r="F96" t="s">
        <v>1309</v>
      </c>
      <c r="G96" s="73">
        <v>10675.43</v>
      </c>
      <c r="H96" s="73">
        <v>10743.84</v>
      </c>
      <c r="I96">
        <v>0</v>
      </c>
      <c r="J96">
        <v>0</v>
      </c>
      <c r="K96" t="s">
        <v>1938</v>
      </c>
      <c r="L96" s="72" t="s">
        <v>1938</v>
      </c>
      <c r="M96" s="74">
        <v>68.409999999999854</v>
      </c>
      <c r="N96" s="74">
        <v>0</v>
      </c>
    </row>
    <row r="97" spans="1:14">
      <c r="A97" s="82"/>
      <c r="B97" s="82"/>
      <c r="C97" s="82"/>
      <c r="D97" s="82"/>
      <c r="E97" s="82" t="s">
        <v>1302</v>
      </c>
      <c r="F97" s="82" t="s">
        <v>1303</v>
      </c>
      <c r="G97" s="73">
        <v>10636.4</v>
      </c>
      <c r="H97" s="73">
        <v>10664.79</v>
      </c>
      <c r="I97">
        <v>0</v>
      </c>
      <c r="J97">
        <v>0</v>
      </c>
      <c r="K97" t="s">
        <v>1938</v>
      </c>
      <c r="L97" s="72"/>
      <c r="M97" s="74">
        <v>28.390000000001237</v>
      </c>
      <c r="N97" s="74">
        <v>0</v>
      </c>
    </row>
    <row r="98" spans="1:14">
      <c r="A98" s="82"/>
      <c r="B98" s="82"/>
      <c r="C98" s="82"/>
      <c r="D98" s="82"/>
      <c r="E98" s="82" t="s">
        <v>1305</v>
      </c>
      <c r="F98" s="82" t="s">
        <v>1306</v>
      </c>
      <c r="G98" s="73">
        <v>10629.08</v>
      </c>
      <c r="H98" s="73">
        <v>10636.4</v>
      </c>
      <c r="I98">
        <v>0</v>
      </c>
      <c r="J98">
        <v>0</v>
      </c>
      <c r="K98" t="s">
        <v>1938</v>
      </c>
      <c r="L98" s="72"/>
      <c r="M98" s="74">
        <v>7.319999999999709</v>
      </c>
      <c r="N98" s="74">
        <v>0</v>
      </c>
    </row>
    <row r="99" spans="1:14">
      <c r="A99" s="82"/>
      <c r="B99" s="82"/>
      <c r="C99" s="82"/>
      <c r="D99" s="82"/>
      <c r="E99" s="82" t="s">
        <v>1299</v>
      </c>
      <c r="F99" s="82" t="s">
        <v>1300</v>
      </c>
      <c r="G99" s="73">
        <v>10606.64</v>
      </c>
      <c r="H99" s="73">
        <v>10663.79</v>
      </c>
      <c r="I99">
        <v>0</v>
      </c>
      <c r="J99">
        <v>0</v>
      </c>
      <c r="K99" t="s">
        <v>1938</v>
      </c>
      <c r="L99" s="72"/>
      <c r="M99" s="74">
        <v>57.150000000001455</v>
      </c>
      <c r="N99" s="74">
        <v>0</v>
      </c>
    </row>
    <row r="100" spans="1:14">
      <c r="A100" s="82"/>
      <c r="B100" s="82"/>
      <c r="C100" s="82"/>
      <c r="D100" s="82"/>
      <c r="E100" s="82" t="s">
        <v>1296</v>
      </c>
      <c r="F100" s="82" t="s">
        <v>1297</v>
      </c>
      <c r="G100" s="73">
        <v>10580.08</v>
      </c>
      <c r="H100" s="73">
        <v>10606.64</v>
      </c>
      <c r="I100">
        <v>0</v>
      </c>
      <c r="J100">
        <v>0</v>
      </c>
      <c r="K100" t="s">
        <v>1938</v>
      </c>
      <c r="L100" s="72" t="s">
        <v>1938</v>
      </c>
      <c r="M100" s="74">
        <v>26.559999999999491</v>
      </c>
      <c r="N100" s="74">
        <v>0</v>
      </c>
    </row>
    <row r="101" spans="1:14">
      <c r="A101" s="82"/>
      <c r="B101" s="82"/>
      <c r="C101" s="82"/>
      <c r="D101" s="82"/>
      <c r="E101" s="82" t="s">
        <v>1289</v>
      </c>
      <c r="F101" s="82" t="s">
        <v>1290</v>
      </c>
      <c r="G101" s="73">
        <v>10513</v>
      </c>
      <c r="H101" s="73">
        <v>10567.7</v>
      </c>
      <c r="I101">
        <v>0</v>
      </c>
      <c r="J101">
        <v>0</v>
      </c>
      <c r="K101" t="s">
        <v>1938</v>
      </c>
      <c r="L101" s="72"/>
      <c r="M101" s="74">
        <v>54.700000000000728</v>
      </c>
      <c r="N101" s="74">
        <v>0</v>
      </c>
    </row>
    <row r="102" spans="1:14">
      <c r="A102" s="82"/>
      <c r="B102" s="82"/>
      <c r="C102" s="82"/>
      <c r="D102" s="82"/>
      <c r="E102" s="82" t="s">
        <v>1286</v>
      </c>
      <c r="F102" s="82" t="s">
        <v>1287</v>
      </c>
      <c r="G102" s="73">
        <v>10113</v>
      </c>
      <c r="H102" s="73">
        <v>10187.85</v>
      </c>
      <c r="I102">
        <v>0</v>
      </c>
      <c r="J102">
        <v>0</v>
      </c>
      <c r="K102" t="s">
        <v>1938</v>
      </c>
      <c r="L102" s="72"/>
      <c r="M102" s="74">
        <v>74.850000000000364</v>
      </c>
      <c r="N102" s="74">
        <v>0</v>
      </c>
    </row>
    <row r="103" spans="1:14">
      <c r="A103" s="82"/>
      <c r="B103" s="82"/>
      <c r="C103" s="82"/>
      <c r="D103" s="82"/>
      <c r="E103" t="s">
        <v>144</v>
      </c>
      <c r="F103" t="s">
        <v>1224</v>
      </c>
      <c r="G103">
        <v>9656.9500000000007</v>
      </c>
      <c r="H103">
        <v>9667.4500000000007</v>
      </c>
      <c r="I103">
        <v>0</v>
      </c>
      <c r="J103">
        <v>0</v>
      </c>
      <c r="K103" t="s">
        <v>1938</v>
      </c>
      <c r="M103" s="74">
        <v>10.5</v>
      </c>
      <c r="N103" s="74">
        <v>0</v>
      </c>
    </row>
    <row r="104" spans="1:14">
      <c r="A104" s="82"/>
      <c r="B104" s="82"/>
      <c r="C104" s="82"/>
      <c r="D104" s="82"/>
      <c r="E104" t="s">
        <v>163</v>
      </c>
      <c r="F104">
        <v>0</v>
      </c>
      <c r="G104">
        <v>0</v>
      </c>
      <c r="H104">
        <v>0</v>
      </c>
      <c r="I104">
        <v>30280.82</v>
      </c>
      <c r="J104">
        <v>30354.91</v>
      </c>
      <c r="K104" t="s">
        <v>1938</v>
      </c>
      <c r="M104" s="74">
        <v>0</v>
      </c>
      <c r="N104" s="74">
        <v>74.090000000000146</v>
      </c>
    </row>
    <row r="105" spans="1:14">
      <c r="A105" s="82"/>
      <c r="B105" s="82"/>
      <c r="C105" s="82"/>
      <c r="D105" s="82"/>
      <c r="I105">
        <v>30437.37</v>
      </c>
      <c r="J105">
        <v>30497.33</v>
      </c>
      <c r="K105" t="s">
        <v>1938</v>
      </c>
      <c r="M105" s="74">
        <v>0</v>
      </c>
      <c r="N105" s="74">
        <v>59.960000000002765</v>
      </c>
    </row>
    <row r="106" spans="1:14">
      <c r="A106" s="82"/>
      <c r="B106" s="82"/>
      <c r="C106" s="82"/>
      <c r="D106" s="82"/>
      <c r="G106">
        <v>29900</v>
      </c>
      <c r="H106">
        <v>30306.560000000001</v>
      </c>
      <c r="I106">
        <v>29900</v>
      </c>
      <c r="J106">
        <v>30181.08</v>
      </c>
      <c r="K106" t="s">
        <v>1938</v>
      </c>
      <c r="M106" s="74">
        <v>406.56000000000131</v>
      </c>
      <c r="N106" s="74">
        <v>281.08000000000175</v>
      </c>
    </row>
    <row r="107" spans="1:14">
      <c r="A107" s="82"/>
      <c r="B107" s="82"/>
      <c r="C107" s="82"/>
      <c r="D107" s="82"/>
      <c r="F107" t="s">
        <v>1357</v>
      </c>
      <c r="G107">
        <v>15744.89</v>
      </c>
      <c r="H107">
        <v>16455.28</v>
      </c>
      <c r="I107">
        <v>15770.02</v>
      </c>
      <c r="J107">
        <v>16455.28</v>
      </c>
      <c r="K107" t="s">
        <v>1938</v>
      </c>
      <c r="L107" t="s">
        <v>1938</v>
      </c>
      <c r="M107" s="74">
        <v>710.38999999999942</v>
      </c>
      <c r="N107" s="74">
        <v>685.2599999999984</v>
      </c>
    </row>
    <row r="108" spans="1:14">
      <c r="A108" s="82"/>
      <c r="B108" s="82"/>
      <c r="C108" s="82"/>
      <c r="D108" s="82"/>
      <c r="E108" s="82" t="s">
        <v>1359</v>
      </c>
      <c r="F108" s="82" t="s">
        <v>1360</v>
      </c>
      <c r="G108" s="73">
        <v>30344.95</v>
      </c>
      <c r="H108" s="73">
        <v>30480.61</v>
      </c>
      <c r="I108" s="73">
        <v>30425.11</v>
      </c>
      <c r="J108" s="73">
        <v>30478.47</v>
      </c>
      <c r="K108" t="s">
        <v>1938</v>
      </c>
      <c r="L108" s="72"/>
      <c r="M108" s="74">
        <v>135.65999999999985</v>
      </c>
      <c r="N108" s="74">
        <v>53.360000000000582</v>
      </c>
    </row>
    <row r="109" spans="1:14">
      <c r="A109" s="82"/>
      <c r="B109" s="82"/>
      <c r="C109" s="82"/>
      <c r="D109" s="82"/>
      <c r="E109" s="82" t="s">
        <v>1340</v>
      </c>
      <c r="F109" s="82" t="s">
        <v>1341</v>
      </c>
      <c r="G109" s="73">
        <v>15299.73</v>
      </c>
      <c r="H109" s="73">
        <v>15600.04</v>
      </c>
      <c r="I109" s="73">
        <v>15301.78</v>
      </c>
      <c r="J109" s="73">
        <v>15609.56</v>
      </c>
      <c r="K109" t="s">
        <v>1938</v>
      </c>
      <c r="L109" s="72"/>
      <c r="M109" s="74">
        <v>300.31000000000131</v>
      </c>
      <c r="N109" s="74">
        <v>307.77999999999884</v>
      </c>
    </row>
    <row r="110" spans="1:14">
      <c r="A110" s="82"/>
      <c r="B110" s="82"/>
      <c r="C110" s="82"/>
      <c r="D110" s="82"/>
      <c r="E110" s="82" t="s">
        <v>1330</v>
      </c>
      <c r="F110" s="82">
        <v>0</v>
      </c>
      <c r="G110" s="73">
        <v>0</v>
      </c>
      <c r="H110" s="73">
        <v>0</v>
      </c>
      <c r="I110" s="73">
        <v>14691.26</v>
      </c>
      <c r="J110" s="73">
        <v>15405.05</v>
      </c>
      <c r="K110" t="s">
        <v>1938</v>
      </c>
      <c r="L110" s="72"/>
      <c r="M110" s="74">
        <v>0</v>
      </c>
      <c r="N110" s="74">
        <v>713.78999999999905</v>
      </c>
    </row>
    <row r="111" spans="1:14">
      <c r="A111" s="82"/>
      <c r="B111" s="82"/>
      <c r="C111" s="82"/>
      <c r="D111" s="82"/>
      <c r="E111" s="82"/>
      <c r="F111" t="s">
        <v>1331</v>
      </c>
      <c r="G111">
        <v>13321.62</v>
      </c>
      <c r="H111">
        <v>14216.46</v>
      </c>
      <c r="I111">
        <v>13359.84</v>
      </c>
      <c r="J111">
        <v>14591.73</v>
      </c>
      <c r="K111" t="s">
        <v>1938</v>
      </c>
      <c r="L111" t="s">
        <v>1938</v>
      </c>
      <c r="M111" s="74">
        <v>894.83999999999833</v>
      </c>
      <c r="N111" s="74">
        <v>1231.8899999999994</v>
      </c>
    </row>
    <row r="112" spans="1:14">
      <c r="A112" s="82"/>
      <c r="B112" s="82"/>
      <c r="C112" s="82"/>
      <c r="D112" s="82"/>
      <c r="E112" s="82" t="s">
        <v>1333</v>
      </c>
      <c r="F112" t="s">
        <v>1331</v>
      </c>
      <c r="G112">
        <v>14726.72</v>
      </c>
      <c r="H112">
        <v>15395.05</v>
      </c>
      <c r="I112">
        <v>14698.54</v>
      </c>
      <c r="J112">
        <v>15404.05</v>
      </c>
      <c r="K112" t="s">
        <v>1938</v>
      </c>
      <c r="L112" t="s">
        <v>1938</v>
      </c>
      <c r="M112" s="74">
        <v>668.32999999999993</v>
      </c>
      <c r="N112" s="74">
        <v>705.5099999999984</v>
      </c>
    </row>
    <row r="113" spans="1:14">
      <c r="A113" s="82"/>
      <c r="B113" s="82"/>
      <c r="C113" s="82"/>
      <c r="D113" s="82"/>
      <c r="E113" s="82" t="s">
        <v>1327</v>
      </c>
      <c r="F113" s="82" t="s">
        <v>1328</v>
      </c>
      <c r="G113" s="73">
        <v>12749.26</v>
      </c>
      <c r="H113" s="73">
        <v>13321.62</v>
      </c>
      <c r="I113" s="73">
        <v>12669.32</v>
      </c>
      <c r="J113" s="73">
        <v>13546.89</v>
      </c>
      <c r="K113" t="s">
        <v>1938</v>
      </c>
      <c r="L113" s="72"/>
      <c r="M113" s="74">
        <v>572.36000000000058</v>
      </c>
      <c r="N113" s="74">
        <v>877.56999999999971</v>
      </c>
    </row>
    <row r="114" spans="1:14">
      <c r="A114" s="82"/>
      <c r="B114" s="82"/>
      <c r="C114" s="82"/>
      <c r="D114" s="82"/>
      <c r="E114" s="82" t="s">
        <v>1317</v>
      </c>
      <c r="F114" s="82">
        <v>0</v>
      </c>
      <c r="G114" s="73">
        <v>0</v>
      </c>
      <c r="H114" s="73">
        <v>0</v>
      </c>
      <c r="I114" s="73">
        <v>12049.74</v>
      </c>
      <c r="J114" s="73">
        <v>12110</v>
      </c>
      <c r="K114" t="s">
        <v>1938</v>
      </c>
      <c r="L114" s="72"/>
      <c r="M114" s="74">
        <v>0</v>
      </c>
      <c r="N114" s="74">
        <v>60.260000000000218</v>
      </c>
    </row>
    <row r="115" spans="1:14">
      <c r="A115" s="82"/>
      <c r="B115" s="82"/>
      <c r="C115" s="82"/>
      <c r="D115" s="82"/>
      <c r="E115" s="82"/>
      <c r="F115" s="82" t="s">
        <v>1318</v>
      </c>
      <c r="G115" s="73">
        <v>11458.87</v>
      </c>
      <c r="H115" s="73">
        <v>11864.1</v>
      </c>
      <c r="I115" s="73">
        <v>11427.8</v>
      </c>
      <c r="J115" s="73">
        <v>11857.07</v>
      </c>
      <c r="K115" t="s">
        <v>1938</v>
      </c>
      <c r="L115" s="72" t="s">
        <v>1938</v>
      </c>
      <c r="M115" s="74">
        <v>405.22999999999956</v>
      </c>
      <c r="N115" s="74">
        <v>429.27000000000044</v>
      </c>
    </row>
    <row r="116" spans="1:14">
      <c r="A116" s="82"/>
      <c r="B116" s="82"/>
      <c r="C116" s="82"/>
      <c r="D116" s="82"/>
      <c r="E116" s="82" t="s">
        <v>1322</v>
      </c>
      <c r="F116" s="82" t="s">
        <v>1323</v>
      </c>
      <c r="G116" s="73">
        <v>11813.35</v>
      </c>
      <c r="H116" s="73">
        <v>12112.55</v>
      </c>
      <c r="I116" s="73">
        <v>11839.41</v>
      </c>
      <c r="J116" s="73">
        <v>12082.03</v>
      </c>
      <c r="K116" t="s">
        <v>1938</v>
      </c>
      <c r="L116" s="72" t="s">
        <v>1938</v>
      </c>
      <c r="M116" s="74">
        <v>299.19999999999891</v>
      </c>
      <c r="N116" s="74">
        <v>242.6200000000008</v>
      </c>
    </row>
    <row r="117" spans="1:14">
      <c r="A117" s="82"/>
      <c r="B117" s="82"/>
      <c r="C117" s="82"/>
      <c r="D117" s="82"/>
      <c r="E117" s="82" t="s">
        <v>1315</v>
      </c>
      <c r="F117" s="82" t="s">
        <v>1309</v>
      </c>
      <c r="G117" s="73">
        <v>10669.37</v>
      </c>
      <c r="H117" s="73">
        <v>11458.87</v>
      </c>
      <c r="I117" s="73">
        <v>10672.18</v>
      </c>
      <c r="J117" s="73">
        <v>11427.8</v>
      </c>
      <c r="K117" t="s">
        <v>1938</v>
      </c>
      <c r="L117" s="72" t="s">
        <v>1938</v>
      </c>
      <c r="M117" s="74">
        <v>789.5</v>
      </c>
      <c r="N117" s="74">
        <v>755.61999999999898</v>
      </c>
    </row>
    <row r="118" spans="1:14">
      <c r="A118" s="82"/>
      <c r="B118" s="82"/>
      <c r="C118" s="82"/>
      <c r="D118" s="82"/>
      <c r="E118" s="82" t="s">
        <v>1218</v>
      </c>
      <c r="F118" s="82" t="s">
        <v>1219</v>
      </c>
      <c r="G118" s="73">
        <v>0</v>
      </c>
      <c r="H118" s="73">
        <v>0</v>
      </c>
      <c r="I118" s="73">
        <v>9728</v>
      </c>
      <c r="J118" s="73" t="s">
        <v>1220</v>
      </c>
      <c r="K118" t="s">
        <v>1938</v>
      </c>
      <c r="L118" s="72"/>
      <c r="M118" s="74">
        <v>0</v>
      </c>
      <c r="N118" s="74">
        <v>199.63</v>
      </c>
    </row>
    <row r="119" spans="1:14">
      <c r="A119" s="82"/>
      <c r="B119" s="82"/>
      <c r="C119" s="82"/>
      <c r="D119" s="82"/>
      <c r="E119" s="82" t="s">
        <v>1215</v>
      </c>
      <c r="F119" s="82" t="s">
        <v>1216</v>
      </c>
      <c r="G119" s="73">
        <v>9806.7999999999993</v>
      </c>
      <c r="H119" s="73">
        <v>9941.82</v>
      </c>
      <c r="I119" s="73">
        <v>0</v>
      </c>
      <c r="J119" s="73">
        <v>0</v>
      </c>
      <c r="K119" t="s">
        <v>1938</v>
      </c>
      <c r="L119" s="72" t="s">
        <v>1938</v>
      </c>
      <c r="M119" s="74">
        <v>135.02000000000044</v>
      </c>
      <c r="N119" s="74">
        <v>0</v>
      </c>
    </row>
    <row r="120" spans="1:14">
      <c r="A120" s="82"/>
      <c r="B120" s="82"/>
      <c r="C120" s="82"/>
      <c r="D120" s="82"/>
      <c r="E120" t="s">
        <v>149</v>
      </c>
      <c r="F120" t="s">
        <v>1276</v>
      </c>
      <c r="G120">
        <v>0</v>
      </c>
      <c r="H120">
        <v>0</v>
      </c>
      <c r="I120">
        <v>10256.61</v>
      </c>
      <c r="J120">
        <v>10275.5</v>
      </c>
      <c r="K120" t="s">
        <v>1938</v>
      </c>
      <c r="M120" s="74">
        <v>0</v>
      </c>
      <c r="N120" s="74">
        <v>18.889999999999418</v>
      </c>
    </row>
    <row r="121" spans="1:14">
      <c r="A121" s="82"/>
      <c r="B121" s="82"/>
      <c r="C121" s="82"/>
      <c r="D121" s="82"/>
      <c r="E121" t="s">
        <v>150</v>
      </c>
      <c r="F121" t="s">
        <v>1273</v>
      </c>
      <c r="G121">
        <v>0</v>
      </c>
      <c r="H121">
        <v>0</v>
      </c>
      <c r="I121">
        <v>10246.31</v>
      </c>
      <c r="J121">
        <v>10256.61</v>
      </c>
      <c r="K121" t="s">
        <v>1938</v>
      </c>
      <c r="M121" s="74">
        <v>0</v>
      </c>
      <c r="N121" s="74">
        <v>10.300000000001091</v>
      </c>
    </row>
    <row r="122" spans="1:14">
      <c r="A122" s="82"/>
      <c r="B122" s="82"/>
      <c r="C122" s="82"/>
      <c r="D122" s="82"/>
      <c r="E122" t="s">
        <v>152</v>
      </c>
      <c r="F122" t="s">
        <v>1267</v>
      </c>
      <c r="G122">
        <v>0</v>
      </c>
      <c r="H122">
        <v>0</v>
      </c>
      <c r="I122">
        <v>10230</v>
      </c>
      <c r="J122">
        <v>10238.200000000001</v>
      </c>
      <c r="K122" t="s">
        <v>1938</v>
      </c>
      <c r="M122" s="74">
        <v>0</v>
      </c>
      <c r="N122" s="74">
        <v>8.2000000000007276</v>
      </c>
    </row>
    <row r="123" spans="1:14">
      <c r="A123" s="82"/>
      <c r="B123" s="82"/>
      <c r="C123" s="82"/>
      <c r="D123" s="82"/>
      <c r="E123" t="s">
        <v>153</v>
      </c>
      <c r="F123" t="s">
        <v>1247</v>
      </c>
      <c r="G123">
        <v>0</v>
      </c>
      <c r="H123">
        <v>0</v>
      </c>
      <c r="I123">
        <v>10160.030000000001</v>
      </c>
      <c r="J123">
        <v>10176.64</v>
      </c>
      <c r="K123" t="s">
        <v>1938</v>
      </c>
      <c r="M123" s="74">
        <v>0</v>
      </c>
      <c r="N123" s="74">
        <v>16.609999999998763</v>
      </c>
    </row>
    <row r="124" spans="1:14">
      <c r="A124" s="82"/>
      <c r="B124" s="82"/>
      <c r="C124" s="82" t="s">
        <v>154</v>
      </c>
      <c r="D124" s="82" t="s">
        <v>155</v>
      </c>
      <c r="E124" s="82" t="s">
        <v>1206</v>
      </c>
      <c r="F124" s="82" t="s">
        <v>1207</v>
      </c>
      <c r="G124" s="73">
        <v>8079.39</v>
      </c>
      <c r="H124" s="73">
        <v>8106.39</v>
      </c>
      <c r="I124">
        <v>0</v>
      </c>
      <c r="J124">
        <v>0</v>
      </c>
      <c r="K124" t="s">
        <v>1938</v>
      </c>
      <c r="L124" s="72"/>
      <c r="M124" s="74">
        <v>27</v>
      </c>
      <c r="N124" s="74">
        <v>0</v>
      </c>
    </row>
    <row r="125" spans="1:14">
      <c r="A125" s="82"/>
      <c r="B125" s="82"/>
      <c r="C125" s="82"/>
      <c r="D125" s="82"/>
      <c r="E125" s="82" t="s">
        <v>1203</v>
      </c>
      <c r="F125" s="82" t="s">
        <v>1204</v>
      </c>
      <c r="G125" s="73">
        <v>7373.33</v>
      </c>
      <c r="H125" s="73">
        <v>8079.39</v>
      </c>
      <c r="I125">
        <v>0</v>
      </c>
      <c r="J125">
        <v>0</v>
      </c>
      <c r="K125" t="s">
        <v>1938</v>
      </c>
      <c r="L125" s="72" t="s">
        <v>1938</v>
      </c>
      <c r="M125" s="74">
        <v>706.0600000000004</v>
      </c>
      <c r="N125" s="74">
        <v>0</v>
      </c>
    </row>
    <row r="126" spans="1:14">
      <c r="A126" s="82"/>
      <c r="B126" s="82"/>
      <c r="C126" s="82"/>
      <c r="D126" s="82"/>
      <c r="E126" s="82" t="s">
        <v>1192</v>
      </c>
      <c r="F126" s="82" t="s">
        <v>1193</v>
      </c>
      <c r="G126" s="73">
        <v>0</v>
      </c>
      <c r="H126" s="73">
        <v>0</v>
      </c>
      <c r="I126" s="73">
        <v>6579.25</v>
      </c>
      <c r="J126" s="73">
        <v>7668.35</v>
      </c>
      <c r="K126" t="s">
        <v>1938</v>
      </c>
      <c r="L126" s="72" t="s">
        <v>1938</v>
      </c>
      <c r="M126" s="74">
        <v>0</v>
      </c>
      <c r="N126" s="74">
        <v>1089.1000000000004</v>
      </c>
    </row>
    <row r="127" spans="1:14">
      <c r="A127" s="82"/>
      <c r="B127" s="82"/>
      <c r="C127" s="82"/>
      <c r="D127" s="82"/>
      <c r="E127" s="82" t="s">
        <v>1189</v>
      </c>
      <c r="F127" s="82" t="s">
        <v>1188</v>
      </c>
      <c r="G127">
        <v>0</v>
      </c>
      <c r="H127">
        <v>0</v>
      </c>
      <c r="I127" s="73">
        <v>6120</v>
      </c>
      <c r="J127" s="73">
        <v>6579.25</v>
      </c>
      <c r="K127" t="s">
        <v>1938</v>
      </c>
      <c r="L127" s="72"/>
      <c r="M127" s="74">
        <v>0</v>
      </c>
      <c r="N127" s="74">
        <v>459.25</v>
      </c>
    </row>
    <row r="128" spans="1:14">
      <c r="A128" s="82"/>
      <c r="B128" s="82"/>
      <c r="C128" s="82"/>
      <c r="D128" s="82"/>
      <c r="E128" s="82" t="s">
        <v>1184</v>
      </c>
      <c r="F128" s="82" t="s">
        <v>1185</v>
      </c>
      <c r="G128">
        <v>0</v>
      </c>
      <c r="H128">
        <v>0</v>
      </c>
      <c r="I128" s="73">
        <v>5758.2</v>
      </c>
      <c r="J128" s="73">
        <v>6120</v>
      </c>
      <c r="K128" t="s">
        <v>1938</v>
      </c>
      <c r="L128" s="72"/>
      <c r="M128" s="74">
        <v>0</v>
      </c>
      <c r="N128" s="74">
        <v>361.80000000000018</v>
      </c>
    </row>
    <row r="129" spans="1:14">
      <c r="A129" s="82"/>
      <c r="B129" s="82"/>
      <c r="C129" s="82"/>
      <c r="D129" s="82"/>
      <c r="E129" s="82" t="s">
        <v>1177</v>
      </c>
      <c r="F129" s="82">
        <v>0</v>
      </c>
      <c r="G129">
        <v>0</v>
      </c>
      <c r="H129">
        <v>0</v>
      </c>
      <c r="I129">
        <v>0</v>
      </c>
      <c r="J129">
        <v>0</v>
      </c>
      <c r="K129" t="s">
        <v>1938</v>
      </c>
      <c r="M129" s="74">
        <v>0</v>
      </c>
      <c r="N129" s="74">
        <v>0</v>
      </c>
    </row>
    <row r="130" spans="1:14">
      <c r="A130" s="82"/>
      <c r="B130" s="82"/>
      <c r="C130" s="82"/>
      <c r="D130" s="82"/>
      <c r="E130" s="82"/>
      <c r="F130" s="82" t="s">
        <v>1178</v>
      </c>
      <c r="G130" s="73" t="s">
        <v>1179</v>
      </c>
      <c r="H130" s="73" t="s">
        <v>1180</v>
      </c>
      <c r="I130" s="73" t="s">
        <v>1181</v>
      </c>
      <c r="J130" s="73" t="s">
        <v>1182</v>
      </c>
      <c r="K130" t="s">
        <v>1938</v>
      </c>
      <c r="L130" s="72" t="s">
        <v>1938</v>
      </c>
      <c r="M130" s="74">
        <v>215.47</v>
      </c>
      <c r="N130" s="74">
        <v>938.2</v>
      </c>
    </row>
    <row r="131" spans="1:14">
      <c r="A131" s="82"/>
      <c r="B131" s="82"/>
      <c r="C131" s="82"/>
      <c r="D131" s="82"/>
      <c r="E131" s="82" t="s">
        <v>1142</v>
      </c>
      <c r="F131" s="82" t="s">
        <v>1138</v>
      </c>
      <c r="G131" s="73">
        <v>0</v>
      </c>
      <c r="H131" s="73">
        <v>0</v>
      </c>
      <c r="I131" s="73">
        <v>41.34</v>
      </c>
      <c r="J131" s="73">
        <v>424.33</v>
      </c>
      <c r="K131" t="s">
        <v>1938</v>
      </c>
      <c r="L131" s="72"/>
      <c r="M131" s="74">
        <v>0</v>
      </c>
      <c r="N131" s="74">
        <v>382.99</v>
      </c>
    </row>
    <row r="132" spans="1:14">
      <c r="A132" s="82"/>
      <c r="B132" s="82"/>
      <c r="C132" s="82"/>
      <c r="D132" s="82"/>
      <c r="E132" s="82" t="s">
        <v>1165</v>
      </c>
      <c r="F132" t="s">
        <v>1166</v>
      </c>
      <c r="G132">
        <v>4530.58</v>
      </c>
      <c r="H132">
        <v>5296.16</v>
      </c>
      <c r="I132">
        <v>4691.1000000000004</v>
      </c>
      <c r="J132">
        <v>4874.2700000000004</v>
      </c>
      <c r="K132" t="s">
        <v>1938</v>
      </c>
      <c r="M132" s="74">
        <v>765.57999999999993</v>
      </c>
      <c r="N132" s="74">
        <v>183.17000000000007</v>
      </c>
    </row>
    <row r="133" spans="1:14">
      <c r="A133" s="82"/>
      <c r="B133" s="82"/>
      <c r="C133" s="82"/>
      <c r="D133" s="82"/>
      <c r="E133" s="82" t="s">
        <v>1160</v>
      </c>
      <c r="F133" s="82" t="s">
        <v>1161</v>
      </c>
      <c r="G133" s="73">
        <v>4230.05</v>
      </c>
      <c r="H133" s="73">
        <v>4340</v>
      </c>
      <c r="I133" s="73">
        <v>4237.95</v>
      </c>
      <c r="J133" s="73">
        <v>4541.8500000000004</v>
      </c>
      <c r="K133" t="s">
        <v>1938</v>
      </c>
      <c r="L133" s="72" t="s">
        <v>1938</v>
      </c>
      <c r="M133" s="74">
        <v>109.94999999999982</v>
      </c>
      <c r="N133" s="74">
        <v>303.90000000000055</v>
      </c>
    </row>
    <row r="134" spans="1:14">
      <c r="A134" s="82"/>
      <c r="B134" s="82"/>
      <c r="C134" s="82"/>
      <c r="D134" s="82"/>
      <c r="E134" s="82" t="s">
        <v>1155</v>
      </c>
      <c r="F134" s="82" t="s">
        <v>1156</v>
      </c>
      <c r="G134" s="73">
        <v>3623.45</v>
      </c>
      <c r="H134" s="73">
        <v>4230.05</v>
      </c>
      <c r="I134" s="73">
        <v>3650</v>
      </c>
      <c r="J134" s="73">
        <v>4237.95</v>
      </c>
      <c r="K134" t="s">
        <v>1938</v>
      </c>
      <c r="L134" s="72" t="s">
        <v>1938</v>
      </c>
      <c r="M134" s="74">
        <v>606.60000000000036</v>
      </c>
      <c r="N134" s="74">
        <v>587.94999999999982</v>
      </c>
    </row>
    <row r="135" spans="1:14">
      <c r="A135" s="82"/>
      <c r="B135" s="82"/>
      <c r="C135" s="82"/>
      <c r="D135" s="82"/>
      <c r="E135" s="82" t="s">
        <v>1152</v>
      </c>
      <c r="F135" s="82" t="s">
        <v>1153</v>
      </c>
      <c r="G135" s="73">
        <v>3095.54</v>
      </c>
      <c r="H135" s="73">
        <v>3623.45</v>
      </c>
      <c r="I135" s="73">
        <v>3110.85</v>
      </c>
      <c r="J135" s="73">
        <v>3650</v>
      </c>
      <c r="K135" t="s">
        <v>1938</v>
      </c>
      <c r="L135" s="72" t="s">
        <v>1938</v>
      </c>
      <c r="M135" s="74">
        <v>527.90999999999985</v>
      </c>
      <c r="N135" s="74">
        <v>539.15000000000009</v>
      </c>
    </row>
    <row r="136" spans="1:14">
      <c r="A136" s="82"/>
      <c r="B136" s="82"/>
      <c r="C136" s="82"/>
      <c r="D136" s="82"/>
      <c r="E136" s="82" t="s">
        <v>1149</v>
      </c>
      <c r="F136" s="82">
        <v>0</v>
      </c>
      <c r="G136" s="73">
        <v>2803.25</v>
      </c>
      <c r="H136" s="73">
        <v>3077.85</v>
      </c>
      <c r="I136" s="73">
        <v>0</v>
      </c>
      <c r="J136" s="73">
        <v>0</v>
      </c>
      <c r="K136" t="s">
        <v>1938</v>
      </c>
      <c r="L136" s="72"/>
      <c r="M136" s="74">
        <v>274.59999999999991</v>
      </c>
      <c r="N136" s="74">
        <v>0</v>
      </c>
    </row>
    <row r="137" spans="1:14">
      <c r="A137" s="82"/>
      <c r="B137" s="82"/>
      <c r="C137" s="82"/>
      <c r="D137" s="82"/>
      <c r="E137" s="82"/>
      <c r="F137" s="82" t="s">
        <v>1150</v>
      </c>
      <c r="G137" s="73">
        <v>2421.2199999999998</v>
      </c>
      <c r="H137" s="73">
        <v>2666.11</v>
      </c>
      <c r="I137" s="73">
        <v>1717.78</v>
      </c>
      <c r="J137" s="73">
        <v>3062.23</v>
      </c>
      <c r="K137" t="s">
        <v>1938</v>
      </c>
      <c r="L137" s="72" t="s">
        <v>1938</v>
      </c>
      <c r="M137" s="74">
        <v>244.89000000000033</v>
      </c>
      <c r="N137" s="74">
        <v>1344.45</v>
      </c>
    </row>
    <row r="138" spans="1:14">
      <c r="A138" s="82"/>
      <c r="B138" s="82"/>
      <c r="C138" s="82"/>
      <c r="D138" s="82"/>
      <c r="E138" s="82" t="s">
        <v>1146</v>
      </c>
      <c r="F138" s="82">
        <v>0</v>
      </c>
      <c r="G138" s="73">
        <v>0</v>
      </c>
      <c r="H138" s="73">
        <v>0</v>
      </c>
      <c r="I138" s="73">
        <v>2719.55</v>
      </c>
      <c r="J138" s="73">
        <v>2803.25</v>
      </c>
      <c r="K138" t="s">
        <v>1938</v>
      </c>
      <c r="L138" s="72"/>
      <c r="M138" s="74">
        <v>0</v>
      </c>
      <c r="N138" s="74">
        <v>83.699999999999818</v>
      </c>
    </row>
    <row r="139" spans="1:14">
      <c r="A139" s="82"/>
      <c r="B139" s="82"/>
      <c r="C139" s="82"/>
      <c r="D139" s="82"/>
      <c r="E139" s="82"/>
      <c r="F139" s="82"/>
      <c r="G139" s="73">
        <v>1248.02</v>
      </c>
      <c r="H139" s="73">
        <v>1634.32</v>
      </c>
      <c r="I139" s="73">
        <v>941.4</v>
      </c>
      <c r="J139" s="73">
        <v>2400</v>
      </c>
      <c r="K139" t="s">
        <v>1938</v>
      </c>
      <c r="L139" s="72"/>
      <c r="M139" s="74">
        <v>386.29999999999995</v>
      </c>
      <c r="N139" s="74">
        <v>1458.6</v>
      </c>
    </row>
    <row r="140" spans="1:14">
      <c r="A140" s="82"/>
      <c r="B140" s="82"/>
      <c r="C140" s="82"/>
      <c r="D140" s="82"/>
      <c r="E140" s="82"/>
      <c r="F140" s="82" t="s">
        <v>1147</v>
      </c>
      <c r="G140" s="73">
        <v>948.08</v>
      </c>
      <c r="H140" s="73">
        <v>1088.02</v>
      </c>
      <c r="I140" s="73">
        <v>486</v>
      </c>
      <c r="J140" s="73">
        <v>640.9</v>
      </c>
      <c r="K140" t="s">
        <v>1938</v>
      </c>
      <c r="L140" s="72" t="s">
        <v>1938</v>
      </c>
      <c r="M140" s="74">
        <v>139.93999999999994</v>
      </c>
      <c r="N140" s="74">
        <v>154.89999999999998</v>
      </c>
    </row>
    <row r="141" spans="1:14">
      <c r="A141" s="82"/>
      <c r="B141" s="82"/>
      <c r="C141" s="82"/>
      <c r="D141" s="82"/>
      <c r="E141" s="82" t="s">
        <v>1137</v>
      </c>
      <c r="F141" s="82">
        <v>0</v>
      </c>
      <c r="G141" s="73">
        <v>0</v>
      </c>
      <c r="H141" s="73">
        <v>0</v>
      </c>
      <c r="I141" s="73">
        <v>395</v>
      </c>
      <c r="J141" s="73">
        <v>427.7</v>
      </c>
      <c r="K141" t="s">
        <v>1938</v>
      </c>
      <c r="L141" s="72"/>
      <c r="M141" s="74">
        <v>0</v>
      </c>
      <c r="N141" s="74">
        <v>32.699999999999989</v>
      </c>
    </row>
    <row r="142" spans="1:14">
      <c r="A142" s="82"/>
      <c r="B142" s="82"/>
      <c r="C142" s="82"/>
      <c r="D142" s="82"/>
      <c r="E142" s="82"/>
      <c r="F142" s="82" t="s">
        <v>1138</v>
      </c>
      <c r="G142" s="73">
        <v>104.5</v>
      </c>
      <c r="H142" s="73">
        <v>352.1</v>
      </c>
      <c r="I142" s="73">
        <v>96.8</v>
      </c>
      <c r="J142" s="73">
        <v>164.1</v>
      </c>
      <c r="K142" t="s">
        <v>1938</v>
      </c>
      <c r="L142" s="72"/>
      <c r="M142" s="74">
        <v>247.60000000000002</v>
      </c>
      <c r="N142" s="74">
        <v>67.3</v>
      </c>
    </row>
    <row r="143" spans="1:14">
      <c r="A143" s="82"/>
      <c r="B143" s="82"/>
      <c r="C143" s="82"/>
      <c r="D143" s="82"/>
      <c r="E143" s="82" t="s">
        <v>1134</v>
      </c>
      <c r="F143" s="82" t="s">
        <v>1135</v>
      </c>
      <c r="G143" s="73">
        <v>8.6199999999999992</v>
      </c>
      <c r="H143" s="73">
        <v>104.5</v>
      </c>
      <c r="I143" s="73">
        <v>24.13</v>
      </c>
      <c r="J143" s="73">
        <v>96.8</v>
      </c>
      <c r="K143" t="s">
        <v>1938</v>
      </c>
      <c r="L143" s="72"/>
      <c r="M143" s="74">
        <v>95.88</v>
      </c>
      <c r="N143" s="74">
        <v>72.67</v>
      </c>
    </row>
    <row r="144" spans="1:14">
      <c r="A144" s="86">
        <v>12</v>
      </c>
      <c r="B144" s="86" t="s">
        <v>1903</v>
      </c>
      <c r="C144" s="86" t="s">
        <v>31</v>
      </c>
      <c r="D144" s="86" t="s">
        <v>102</v>
      </c>
      <c r="E144" s="86" t="s">
        <v>1369</v>
      </c>
      <c r="F144" s="86" t="s">
        <v>1370</v>
      </c>
      <c r="G144" s="72">
        <v>32872.65</v>
      </c>
      <c r="H144" s="72">
        <v>32890</v>
      </c>
      <c r="I144">
        <v>0</v>
      </c>
      <c r="J144">
        <v>0</v>
      </c>
      <c r="K144" s="72" t="s">
        <v>1939</v>
      </c>
      <c r="L144" s="72"/>
      <c r="M144" s="74">
        <v>17.349999999998545</v>
      </c>
      <c r="N144" s="74">
        <v>0</v>
      </c>
    </row>
    <row r="145" spans="1:14">
      <c r="A145" s="72"/>
      <c r="B145" s="72"/>
      <c r="C145" s="72"/>
      <c r="D145" s="72"/>
      <c r="E145" s="72" t="s">
        <v>1395</v>
      </c>
      <c r="F145" s="72" t="s">
        <v>1396</v>
      </c>
      <c r="G145" s="72">
        <v>35369.449999999997</v>
      </c>
      <c r="H145" s="72">
        <v>35417.800000000003</v>
      </c>
      <c r="I145">
        <v>0</v>
      </c>
      <c r="J145">
        <v>0</v>
      </c>
      <c r="K145" t="s">
        <v>1939</v>
      </c>
      <c r="L145" s="72"/>
      <c r="M145" s="74">
        <v>48.35</v>
      </c>
      <c r="N145" s="74">
        <v>0</v>
      </c>
    </row>
    <row r="146" spans="1:14">
      <c r="A146" s="72"/>
      <c r="B146" s="72"/>
      <c r="C146" s="72" t="s">
        <v>71</v>
      </c>
      <c r="D146" s="72" t="s">
        <v>72</v>
      </c>
      <c r="E146" s="72" t="s">
        <v>1237</v>
      </c>
      <c r="F146" s="72" t="s">
        <v>1238</v>
      </c>
      <c r="G146" s="73">
        <v>0</v>
      </c>
      <c r="H146" s="73">
        <v>0</v>
      </c>
      <c r="I146" s="73">
        <v>9997.02</v>
      </c>
      <c r="J146" s="73">
        <v>10010</v>
      </c>
      <c r="K146" s="72" t="s">
        <v>1938</v>
      </c>
      <c r="L146" s="72"/>
      <c r="M146" s="74">
        <v>0</v>
      </c>
      <c r="N146" s="74">
        <v>12.979999999999563</v>
      </c>
    </row>
    <row r="147" spans="1:14">
      <c r="A147" s="72"/>
      <c r="B147" s="72"/>
      <c r="C147" s="72"/>
      <c r="D147" s="72"/>
      <c r="E147" s="72" t="s">
        <v>1320</v>
      </c>
      <c r="F147" s="72" t="s">
        <v>1321</v>
      </c>
      <c r="G147" s="73">
        <v>12110</v>
      </c>
      <c r="H147" s="73">
        <v>12667.65</v>
      </c>
      <c r="I147" s="73">
        <v>0</v>
      </c>
      <c r="J147" s="73">
        <v>0</v>
      </c>
      <c r="K147" s="72" t="s">
        <v>1939</v>
      </c>
      <c r="L147" s="72" t="s">
        <v>1938</v>
      </c>
      <c r="M147" s="74">
        <v>557.64999999999964</v>
      </c>
      <c r="N147" s="74">
        <v>0</v>
      </c>
    </row>
    <row r="148" spans="1:14">
      <c r="A148" s="72"/>
      <c r="B148" s="72"/>
      <c r="C148" s="72"/>
      <c r="D148" s="72"/>
      <c r="E148" s="72" t="s">
        <v>1311</v>
      </c>
      <c r="F148" s="72" t="s">
        <v>1312</v>
      </c>
      <c r="G148" s="73">
        <v>0</v>
      </c>
      <c r="H148" s="73">
        <v>0</v>
      </c>
      <c r="I148" s="73">
        <v>10576.22</v>
      </c>
      <c r="J148" s="73">
        <v>10672.19</v>
      </c>
      <c r="K148" t="s">
        <v>1939</v>
      </c>
      <c r="L148" s="72"/>
      <c r="M148" s="74">
        <v>0</v>
      </c>
      <c r="N148" s="74">
        <v>95.970000000001164</v>
      </c>
    </row>
    <row r="149" spans="1:14">
      <c r="A149" s="72"/>
      <c r="B149" s="72"/>
      <c r="C149" s="72"/>
      <c r="D149" s="72"/>
      <c r="E149" s="72" t="s">
        <v>1281</v>
      </c>
      <c r="F149" s="72" t="s">
        <v>1282</v>
      </c>
      <c r="G149">
        <v>0</v>
      </c>
      <c r="H149">
        <v>0</v>
      </c>
      <c r="I149" s="73">
        <v>10531.92</v>
      </c>
      <c r="J149" s="73">
        <v>10576.22</v>
      </c>
      <c r="K149" t="s">
        <v>1939</v>
      </c>
      <c r="L149" s="72"/>
      <c r="M149" s="74">
        <v>0</v>
      </c>
      <c r="N149" s="74">
        <v>44.299999999999272</v>
      </c>
    </row>
    <row r="150" spans="1:14">
      <c r="A150" s="72"/>
      <c r="B150" s="72"/>
      <c r="C150" s="72"/>
      <c r="D150" s="72"/>
      <c r="E150" s="72" t="s">
        <v>1271</v>
      </c>
      <c r="F150" s="72" t="s">
        <v>1272</v>
      </c>
      <c r="G150">
        <v>0</v>
      </c>
      <c r="H150">
        <v>0</v>
      </c>
      <c r="I150" s="73">
        <v>10238.200000000001</v>
      </c>
      <c r="J150" s="73">
        <v>10256.700000000001</v>
      </c>
      <c r="K150" t="s">
        <v>1939</v>
      </c>
      <c r="L150" s="72"/>
      <c r="M150" s="74">
        <v>0</v>
      </c>
      <c r="N150" s="74">
        <v>18.5</v>
      </c>
    </row>
    <row r="151" spans="1:14">
      <c r="A151" s="72"/>
      <c r="B151" s="72"/>
      <c r="C151" s="72"/>
      <c r="D151" s="72"/>
      <c r="E151" s="72" t="s">
        <v>1269</v>
      </c>
      <c r="F151" s="72" t="s">
        <v>1270</v>
      </c>
      <c r="G151">
        <v>0</v>
      </c>
      <c r="H151">
        <v>0</v>
      </c>
      <c r="I151">
        <v>10238.200000000001</v>
      </c>
      <c r="J151" s="73">
        <v>10246.31</v>
      </c>
      <c r="K151" t="s">
        <v>1939</v>
      </c>
      <c r="L151" s="72"/>
      <c r="M151" s="74">
        <v>0</v>
      </c>
      <c r="N151" s="74">
        <v>8.1099999999987631</v>
      </c>
    </row>
    <row r="152" spans="1:14">
      <c r="A152" s="72"/>
      <c r="B152" s="72"/>
      <c r="C152" s="72"/>
      <c r="D152" s="72"/>
      <c r="E152" s="72" t="s">
        <v>1265</v>
      </c>
      <c r="F152" s="72" t="s">
        <v>1266</v>
      </c>
      <c r="G152">
        <v>0</v>
      </c>
      <c r="H152">
        <v>0</v>
      </c>
      <c r="I152" s="73">
        <v>10221.030000000001</v>
      </c>
      <c r="J152" s="73">
        <v>10238.200000000001</v>
      </c>
      <c r="K152" t="s">
        <v>1939</v>
      </c>
      <c r="L152" s="72"/>
      <c r="M152" s="74">
        <v>0</v>
      </c>
      <c r="N152" s="74">
        <v>17.170000000000073</v>
      </c>
    </row>
    <row r="153" spans="1:14">
      <c r="A153" s="72"/>
      <c r="B153" s="72"/>
      <c r="C153" s="72"/>
      <c r="D153" s="72"/>
      <c r="E153" s="72" t="s">
        <v>1258</v>
      </c>
      <c r="F153" s="72" t="s">
        <v>1259</v>
      </c>
      <c r="G153">
        <v>0</v>
      </c>
      <c r="H153">
        <v>0</v>
      </c>
      <c r="I153" s="73">
        <v>10210</v>
      </c>
      <c r="J153" s="73">
        <v>10221.030000000001</v>
      </c>
      <c r="K153" t="s">
        <v>1939</v>
      </c>
      <c r="L153" s="72"/>
      <c r="M153" s="74">
        <v>0</v>
      </c>
      <c r="N153" s="74">
        <v>11.030000000000655</v>
      </c>
    </row>
    <row r="154" spans="1:14">
      <c r="A154" s="72"/>
      <c r="B154" s="72"/>
      <c r="C154" s="72"/>
      <c r="D154" s="72"/>
      <c r="E154" s="72" t="s">
        <v>1256</v>
      </c>
      <c r="F154" s="72" t="s">
        <v>1257</v>
      </c>
      <c r="G154">
        <v>0</v>
      </c>
      <c r="H154">
        <v>0</v>
      </c>
      <c r="I154" s="73">
        <v>10198.1</v>
      </c>
      <c r="J154" s="73">
        <v>10210</v>
      </c>
      <c r="K154" t="s">
        <v>1939</v>
      </c>
      <c r="L154" s="72"/>
      <c r="M154" s="74">
        <v>0</v>
      </c>
      <c r="N154" s="74">
        <v>11.899999999999636</v>
      </c>
    </row>
    <row r="155" spans="1:14">
      <c r="A155" s="72"/>
      <c r="B155" s="72"/>
      <c r="C155" s="72"/>
      <c r="D155" s="72"/>
      <c r="E155" s="72" t="s">
        <v>1254</v>
      </c>
      <c r="F155" s="72" t="s">
        <v>1255</v>
      </c>
      <c r="G155">
        <v>0</v>
      </c>
      <c r="H155">
        <v>0</v>
      </c>
      <c r="I155" s="73">
        <v>10191.15</v>
      </c>
      <c r="J155" s="73">
        <v>10198.1</v>
      </c>
      <c r="K155" t="s">
        <v>1939</v>
      </c>
      <c r="L155" s="72"/>
      <c r="M155" s="74">
        <v>0</v>
      </c>
      <c r="N155" s="74">
        <v>6.9500000000007276</v>
      </c>
    </row>
    <row r="156" spans="1:14">
      <c r="A156" s="72"/>
      <c r="B156" s="72"/>
      <c r="C156" s="72"/>
      <c r="D156" s="72"/>
      <c r="E156" s="72" t="s">
        <v>1251</v>
      </c>
      <c r="F156" s="72" t="s">
        <v>1252</v>
      </c>
      <c r="G156">
        <v>0</v>
      </c>
      <c r="H156">
        <v>0</v>
      </c>
      <c r="I156" s="73">
        <v>10181.74</v>
      </c>
      <c r="J156" s="73">
        <v>10191.15</v>
      </c>
      <c r="K156" t="s">
        <v>1939</v>
      </c>
      <c r="L156" s="72"/>
      <c r="M156" s="74">
        <v>0</v>
      </c>
      <c r="N156" s="74">
        <v>9.4099999999998545</v>
      </c>
    </row>
    <row r="157" spans="1:14">
      <c r="A157" s="72"/>
      <c r="B157" s="72"/>
      <c r="C157" s="72"/>
      <c r="D157" s="72"/>
      <c r="E157" s="72" t="s">
        <v>1249</v>
      </c>
      <c r="F157" s="72" t="s">
        <v>1250</v>
      </c>
      <c r="G157">
        <v>0</v>
      </c>
      <c r="H157">
        <v>0</v>
      </c>
      <c r="I157" s="73">
        <v>10176.64</v>
      </c>
      <c r="J157" s="73">
        <v>10180</v>
      </c>
      <c r="K157" t="s">
        <v>1939</v>
      </c>
      <c r="L157" s="72"/>
      <c r="M157" s="74">
        <v>0</v>
      </c>
      <c r="N157" s="74">
        <v>3.3600000000005821</v>
      </c>
    </row>
    <row r="158" spans="1:14">
      <c r="A158" s="72"/>
      <c r="B158" s="72"/>
      <c r="C158" s="72"/>
      <c r="D158" s="72"/>
      <c r="E158" s="72" t="s">
        <v>1245</v>
      </c>
      <c r="F158" s="72" t="s">
        <v>1246</v>
      </c>
      <c r="G158">
        <v>0</v>
      </c>
      <c r="H158">
        <v>0</v>
      </c>
      <c r="I158" s="73">
        <v>10160.219999999999</v>
      </c>
      <c r="J158" s="73">
        <v>10176.9</v>
      </c>
      <c r="K158" t="s">
        <v>1939</v>
      </c>
      <c r="L158" s="72"/>
      <c r="M158" s="74">
        <v>0</v>
      </c>
      <c r="N158" s="74">
        <v>16.680000000000291</v>
      </c>
    </row>
    <row r="159" spans="1:14">
      <c r="A159" s="72"/>
      <c r="B159" s="72"/>
      <c r="C159" s="72"/>
      <c r="D159" s="72"/>
      <c r="E159" s="72" t="s">
        <v>1222</v>
      </c>
      <c r="F159" s="72" t="s">
        <v>1223</v>
      </c>
      <c r="G159">
        <v>0</v>
      </c>
      <c r="H159">
        <v>0</v>
      </c>
      <c r="I159" s="73">
        <v>9647.58</v>
      </c>
      <c r="J159" s="73">
        <v>9728</v>
      </c>
      <c r="K159" t="s">
        <v>1939</v>
      </c>
      <c r="L159" s="72"/>
      <c r="M159" s="74">
        <v>0</v>
      </c>
      <c r="N159" s="74">
        <v>80.420000000000073</v>
      </c>
    </row>
    <row r="160" spans="1:14">
      <c r="A160" s="72"/>
      <c r="B160" s="72"/>
      <c r="C160" s="72" t="s">
        <v>154</v>
      </c>
      <c r="D160" s="72" t="s">
        <v>155</v>
      </c>
      <c r="E160" s="72" t="s">
        <v>1200</v>
      </c>
      <c r="F160" s="72" t="s">
        <v>1201</v>
      </c>
      <c r="G160">
        <v>0</v>
      </c>
      <c r="H160">
        <v>0</v>
      </c>
      <c r="I160" s="73">
        <v>8070</v>
      </c>
      <c r="J160" s="73">
        <v>8417.4500000000007</v>
      </c>
      <c r="K160" t="s">
        <v>1939</v>
      </c>
      <c r="L160" s="72"/>
      <c r="M160" s="74">
        <v>0</v>
      </c>
      <c r="N160" s="74">
        <v>347.45000000000073</v>
      </c>
    </row>
    <row r="161" spans="1:14">
      <c r="A161" s="72"/>
      <c r="B161" s="72"/>
      <c r="C161" s="72"/>
      <c r="D161" s="72"/>
      <c r="E161" s="72" t="s">
        <v>1202</v>
      </c>
      <c r="F161" t="s">
        <v>1201</v>
      </c>
      <c r="G161">
        <v>0</v>
      </c>
      <c r="H161">
        <v>0</v>
      </c>
      <c r="I161" s="73">
        <v>8417.4500000000007</v>
      </c>
      <c r="J161" s="73">
        <v>8528.25</v>
      </c>
      <c r="K161" t="s">
        <v>1939</v>
      </c>
      <c r="L161" s="72"/>
      <c r="M161" s="74">
        <v>0</v>
      </c>
      <c r="N161" s="74">
        <v>110.79999999999927</v>
      </c>
    </row>
    <row r="162" spans="1:14">
      <c r="A162" s="72"/>
      <c r="B162" s="72"/>
      <c r="C162" s="72"/>
      <c r="D162" s="72"/>
      <c r="E162" s="72" t="s">
        <v>1199</v>
      </c>
      <c r="F162" s="72" t="s">
        <v>1196</v>
      </c>
      <c r="G162">
        <v>0</v>
      </c>
      <c r="H162">
        <v>0</v>
      </c>
      <c r="I162" s="73">
        <v>7668.47</v>
      </c>
      <c r="J162" s="73">
        <v>8070</v>
      </c>
      <c r="K162" t="s">
        <v>1939</v>
      </c>
      <c r="L162" s="72" t="s">
        <v>1938</v>
      </c>
      <c r="M162" s="74">
        <v>0</v>
      </c>
      <c r="N162" s="74">
        <v>401.52999999999975</v>
      </c>
    </row>
    <row r="163" spans="1:14">
      <c r="A163" s="72"/>
      <c r="B163" s="72"/>
      <c r="C163" s="72"/>
      <c r="D163" s="72"/>
      <c r="E163" s="72" t="s">
        <v>1197</v>
      </c>
      <c r="F163" s="72" t="s">
        <v>1198</v>
      </c>
      <c r="G163" s="73">
        <v>7016.2</v>
      </c>
      <c r="H163" s="73">
        <v>7373.33</v>
      </c>
      <c r="I163" s="73">
        <v>0</v>
      </c>
      <c r="J163" s="73">
        <v>0</v>
      </c>
      <c r="K163" t="s">
        <v>1939</v>
      </c>
      <c r="L163" s="72" t="s">
        <v>1938</v>
      </c>
      <c r="M163" s="74">
        <v>357.13000000000011</v>
      </c>
      <c r="N163" s="74">
        <v>0</v>
      </c>
    </row>
    <row r="164" spans="1:14">
      <c r="A164" s="72"/>
      <c r="B164" s="72"/>
      <c r="C164" s="72"/>
      <c r="D164" s="72"/>
      <c r="E164" s="72" t="s">
        <v>1195</v>
      </c>
      <c r="F164" s="72" t="s">
        <v>1196</v>
      </c>
      <c r="G164" s="73">
        <v>6579.03</v>
      </c>
      <c r="H164" s="73">
        <v>7016.2</v>
      </c>
      <c r="I164">
        <v>0</v>
      </c>
      <c r="J164">
        <v>0</v>
      </c>
      <c r="K164" t="s">
        <v>1939</v>
      </c>
      <c r="L164" s="72" t="s">
        <v>1938</v>
      </c>
      <c r="M164" s="74">
        <v>437.17000000000007</v>
      </c>
      <c r="N164" s="74">
        <v>0</v>
      </c>
    </row>
    <row r="165" spans="1:14">
      <c r="A165" s="72"/>
      <c r="B165" s="72"/>
      <c r="C165" s="72"/>
      <c r="D165" s="72"/>
      <c r="E165" s="72" t="s">
        <v>1191</v>
      </c>
      <c r="F165" s="72" t="s">
        <v>1188</v>
      </c>
      <c r="G165" s="73">
        <v>6183.51</v>
      </c>
      <c r="H165" s="73">
        <v>6579.03</v>
      </c>
      <c r="I165">
        <v>0</v>
      </c>
      <c r="J165">
        <v>0</v>
      </c>
      <c r="K165" t="s">
        <v>1939</v>
      </c>
      <c r="L165" s="72"/>
      <c r="M165" s="74">
        <v>395.51999999999953</v>
      </c>
      <c r="N165" s="74">
        <v>0</v>
      </c>
    </row>
    <row r="166" spans="1:14">
      <c r="A166" s="72"/>
      <c r="B166" s="72"/>
      <c r="C166" s="72"/>
      <c r="D166" s="72"/>
      <c r="E166" s="72" t="s">
        <v>1187</v>
      </c>
      <c r="F166" t="s">
        <v>1188</v>
      </c>
      <c r="G166" s="73">
        <v>6106.57</v>
      </c>
      <c r="H166" s="73">
        <v>6183.51</v>
      </c>
      <c r="I166">
        <v>0</v>
      </c>
      <c r="J166">
        <v>0</v>
      </c>
      <c r="K166" t="s">
        <v>1939</v>
      </c>
      <c r="L166" s="72"/>
      <c r="M166" s="74">
        <v>76.940000000000509</v>
      </c>
      <c r="N166" s="74">
        <v>0</v>
      </c>
    </row>
    <row r="167" spans="1:14">
      <c r="A167" s="72"/>
      <c r="B167" s="72"/>
      <c r="C167" s="72"/>
      <c r="D167" s="72"/>
      <c r="E167" s="72" t="s">
        <v>1168</v>
      </c>
      <c r="F167" s="72" t="s">
        <v>1169</v>
      </c>
      <c r="G167" s="73">
        <v>5296.16</v>
      </c>
      <c r="H167" s="73">
        <v>5551.16</v>
      </c>
      <c r="I167">
        <v>0</v>
      </c>
      <c r="J167">
        <v>0</v>
      </c>
      <c r="K167" t="s">
        <v>1939</v>
      </c>
      <c r="L167" s="72"/>
      <c r="M167" s="74">
        <v>255</v>
      </c>
      <c r="N167" s="74">
        <v>0</v>
      </c>
    </row>
    <row r="168" spans="1:14">
      <c r="A168" s="72"/>
      <c r="B168" s="72"/>
      <c r="C168" s="72"/>
      <c r="D168" s="72"/>
      <c r="E168" s="72" t="s">
        <v>1170</v>
      </c>
      <c r="F168" t="s">
        <v>1169</v>
      </c>
      <c r="G168" s="73">
        <v>5551.16</v>
      </c>
      <c r="H168" s="73">
        <v>5591.26</v>
      </c>
      <c r="I168">
        <v>0</v>
      </c>
      <c r="J168">
        <v>0</v>
      </c>
      <c r="K168" t="s">
        <v>1939</v>
      </c>
      <c r="L168" s="72"/>
      <c r="M168" s="74">
        <v>40.100000000000364</v>
      </c>
      <c r="N168" s="74">
        <v>0</v>
      </c>
    </row>
    <row r="169" spans="1:14">
      <c r="A169" s="72"/>
      <c r="B169" s="72"/>
      <c r="C169" s="72"/>
      <c r="D169" s="72"/>
      <c r="E169" s="72" t="s">
        <v>1171</v>
      </c>
      <c r="F169" t="s">
        <v>1169</v>
      </c>
      <c r="G169" s="73">
        <v>5591.26</v>
      </c>
      <c r="H169" s="73">
        <v>5621.23</v>
      </c>
      <c r="I169">
        <v>0</v>
      </c>
      <c r="J169">
        <v>0</v>
      </c>
      <c r="K169" t="s">
        <v>1939</v>
      </c>
      <c r="L169" s="72"/>
      <c r="M169" s="74">
        <v>29.969999999999345</v>
      </c>
      <c r="N169" s="74">
        <v>0</v>
      </c>
    </row>
    <row r="170" spans="1:14">
      <c r="A170" s="72"/>
      <c r="B170" s="72"/>
      <c r="C170" s="72"/>
      <c r="D170" s="72"/>
      <c r="E170" s="72" t="s">
        <v>1172</v>
      </c>
      <c r="F170" t="s">
        <v>1169</v>
      </c>
      <c r="G170" s="73">
        <v>5621.23</v>
      </c>
      <c r="H170" s="73">
        <v>5651.19</v>
      </c>
      <c r="I170">
        <v>0</v>
      </c>
      <c r="J170">
        <v>0</v>
      </c>
      <c r="K170" t="s">
        <v>1939</v>
      </c>
      <c r="L170" s="72"/>
      <c r="M170" s="74">
        <v>29.960000000000036</v>
      </c>
      <c r="N170" s="74">
        <v>0</v>
      </c>
    </row>
    <row r="171" spans="1:14">
      <c r="A171" s="72"/>
      <c r="B171" s="72"/>
      <c r="C171" s="72"/>
      <c r="D171" s="72"/>
      <c r="E171" s="72" t="s">
        <v>1173</v>
      </c>
      <c r="F171" t="s">
        <v>1169</v>
      </c>
      <c r="G171" s="73">
        <v>5651.19</v>
      </c>
      <c r="H171" s="73">
        <v>5926.29</v>
      </c>
      <c r="I171">
        <v>0</v>
      </c>
      <c r="J171">
        <v>0</v>
      </c>
      <c r="K171" t="s">
        <v>1939</v>
      </c>
      <c r="L171" s="72"/>
      <c r="M171" s="74">
        <v>275.10000000000036</v>
      </c>
      <c r="N171" s="74">
        <v>0</v>
      </c>
    </row>
    <row r="172" spans="1:14">
      <c r="A172" s="72"/>
      <c r="B172" s="72"/>
      <c r="C172" s="72"/>
      <c r="D172" s="72"/>
      <c r="E172" s="72" t="s">
        <v>1174</v>
      </c>
      <c r="F172" t="s">
        <v>1169</v>
      </c>
      <c r="G172" s="73">
        <v>5926.29</v>
      </c>
      <c r="H172" s="73">
        <v>6013.62</v>
      </c>
      <c r="I172">
        <v>0</v>
      </c>
      <c r="J172">
        <v>0</v>
      </c>
      <c r="K172" t="s">
        <v>1939</v>
      </c>
      <c r="L172" s="72"/>
      <c r="M172" s="74">
        <v>87.329999999999927</v>
      </c>
      <c r="N172" s="74">
        <v>0</v>
      </c>
    </row>
    <row r="173" spans="1:14">
      <c r="A173" s="72"/>
      <c r="B173" s="72"/>
      <c r="C173" s="72"/>
      <c r="D173" s="72"/>
      <c r="E173" s="72" t="s">
        <v>1175</v>
      </c>
      <c r="F173" s="72" t="s">
        <v>1176</v>
      </c>
      <c r="G173" s="73">
        <v>6013.62</v>
      </c>
      <c r="H173" s="73">
        <v>6106.57</v>
      </c>
      <c r="I173">
        <v>0</v>
      </c>
      <c r="J173">
        <v>0</v>
      </c>
      <c r="K173" t="s">
        <v>1939</v>
      </c>
      <c r="L173" s="72"/>
      <c r="M173" s="74">
        <v>92.949999999999818</v>
      </c>
      <c r="N173" s="74">
        <v>0</v>
      </c>
    </row>
    <row r="174" spans="1:14">
      <c r="A174" s="72"/>
      <c r="B174" s="72"/>
      <c r="C174" s="72"/>
      <c r="D174" s="72"/>
      <c r="E174" s="72" t="s">
        <v>1163</v>
      </c>
      <c r="F174" s="72" t="s">
        <v>1164</v>
      </c>
      <c r="G174" s="73">
        <v>4358.12</v>
      </c>
      <c r="H174" s="73">
        <v>4530.0600000000004</v>
      </c>
      <c r="I174">
        <v>0</v>
      </c>
      <c r="J174">
        <v>0</v>
      </c>
      <c r="K174" t="s">
        <v>1939</v>
      </c>
      <c r="L174" s="72"/>
      <c r="M174" s="74">
        <v>171.94000000000051</v>
      </c>
      <c r="N174" s="74">
        <v>0</v>
      </c>
    </row>
    <row r="175" spans="1:14">
      <c r="A175" s="72"/>
      <c r="B175" s="72"/>
      <c r="C175" s="72"/>
      <c r="D175" s="72"/>
      <c r="E175" s="72" t="s">
        <v>1158</v>
      </c>
      <c r="F175" s="72">
        <v>0</v>
      </c>
      <c r="G175" s="73">
        <v>4322.74</v>
      </c>
      <c r="H175" s="73">
        <v>4358.12</v>
      </c>
      <c r="I175">
        <v>0</v>
      </c>
      <c r="J175">
        <v>0</v>
      </c>
      <c r="K175" t="s">
        <v>1939</v>
      </c>
      <c r="L175" s="72"/>
      <c r="M175" s="74">
        <v>35.380000000000109</v>
      </c>
      <c r="N175" s="74">
        <v>0</v>
      </c>
    </row>
    <row r="176" spans="1:14">
      <c r="A176" s="72"/>
      <c r="B176" s="72"/>
      <c r="C176" s="72"/>
      <c r="D176" s="72"/>
      <c r="E176" s="72"/>
      <c r="F176" s="72" t="s">
        <v>1159</v>
      </c>
      <c r="G176" s="73">
        <v>4230.05</v>
      </c>
      <c r="H176" s="73">
        <v>4279.67</v>
      </c>
      <c r="I176">
        <v>0</v>
      </c>
      <c r="J176">
        <v>0</v>
      </c>
      <c r="K176" t="s">
        <v>1939</v>
      </c>
      <c r="L176" s="72"/>
      <c r="M176" s="74">
        <v>49.619999999999891</v>
      </c>
      <c r="N176" s="74">
        <v>0</v>
      </c>
    </row>
    <row r="177" spans="1:14">
      <c r="A177">
        <v>13</v>
      </c>
      <c r="B177" t="s">
        <v>97</v>
      </c>
      <c r="C177" t="s">
        <v>71</v>
      </c>
      <c r="D177" t="s">
        <v>72</v>
      </c>
      <c r="E177" t="s">
        <v>172</v>
      </c>
      <c r="F177" t="s">
        <v>1292</v>
      </c>
      <c r="G177">
        <v>10549.3</v>
      </c>
      <c r="H177">
        <v>10558</v>
      </c>
      <c r="I177">
        <v>0</v>
      </c>
      <c r="J177">
        <v>0</v>
      </c>
      <c r="K177" t="s">
        <v>1938</v>
      </c>
      <c r="M177" s="74">
        <v>8.7000000000007276</v>
      </c>
      <c r="N177" s="74">
        <v>0</v>
      </c>
    </row>
    <row r="178" spans="1:14">
      <c r="A178" s="72" t="s">
        <v>1902</v>
      </c>
      <c r="B178" s="72"/>
      <c r="C178" s="72"/>
      <c r="D178" s="72"/>
      <c r="E178" s="72"/>
      <c r="F178" s="72"/>
      <c r="G178" s="72"/>
      <c r="H178" s="72"/>
      <c r="I178" s="72"/>
      <c r="J178" s="72"/>
      <c r="K178" s="72"/>
      <c r="L178" s="72"/>
      <c r="M178" s="74">
        <v>28148.630000000008</v>
      </c>
      <c r="N178" s="74">
        <v>25261.097999999991</v>
      </c>
    </row>
  </sheetData>
  <mergeCells count="5">
    <mergeCell ref="A1:G1"/>
    <mergeCell ref="A2:G2"/>
    <mergeCell ref="A4:B4"/>
    <mergeCell ref="E4:F4"/>
    <mergeCell ref="A5: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86"/>
  <sheetViews>
    <sheetView workbookViewId="0">
      <selection activeCell="A6" sqref="A6"/>
    </sheetView>
  </sheetViews>
  <sheetFormatPr baseColWidth="10" defaultColWidth="11.42578125" defaultRowHeight="12.75"/>
  <cols>
    <col min="1" max="1" width="10" customWidth="1"/>
    <col min="2" max="2" width="15" bestFit="1" customWidth="1"/>
    <col min="3" max="3" width="8.42578125" bestFit="1" customWidth="1"/>
    <col min="4" max="4" width="25.85546875" bestFit="1" customWidth="1"/>
    <col min="5" max="5" width="21.28515625" bestFit="1" customWidth="1"/>
    <col min="6" max="6" width="70.42578125" customWidth="1"/>
    <col min="7" max="10" width="15.42578125" customWidth="1"/>
    <col min="12" max="12" width="6.42578125" bestFit="1" customWidth="1"/>
    <col min="13" max="13" width="29.42578125" bestFit="1" customWidth="1"/>
    <col min="14" max="14" width="30.140625" bestFit="1" customWidth="1"/>
  </cols>
  <sheetData>
    <row r="1" spans="1:11">
      <c r="A1" s="356" t="s">
        <v>1947</v>
      </c>
      <c r="B1" s="357"/>
      <c r="C1" s="357"/>
      <c r="D1" s="357"/>
      <c r="E1" s="357"/>
      <c r="F1" s="357"/>
      <c r="G1" s="358"/>
    </row>
    <row r="2" spans="1:11">
      <c r="A2" s="356" t="s">
        <v>1948</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1949</v>
      </c>
      <c r="B5" s="359"/>
      <c r="C5" s="53">
        <f>COUNTA(E27:E84)</f>
        <v>53</v>
      </c>
      <c r="E5" s="50" t="e">
        <f>#REF!</f>
        <v>#REF!</v>
      </c>
      <c r="F5" s="50" t="e">
        <f>#REF!</f>
        <v>#REF!</v>
      </c>
      <c r="H5" s="59">
        <v>53</v>
      </c>
      <c r="I5" s="149" t="e">
        <f>H5/(F18-F16)</f>
        <v>#REF!</v>
      </c>
    </row>
    <row r="6" spans="1:11" ht="38.25">
      <c r="A6" s="216"/>
      <c r="B6" s="216"/>
      <c r="C6" s="45"/>
      <c r="E6" s="50" t="e">
        <f>#REF!</f>
        <v>#REF!</v>
      </c>
      <c r="F6" s="50" t="e">
        <f>#REF!</f>
        <v>#REF!</v>
      </c>
      <c r="H6" s="56" t="s">
        <v>1929</v>
      </c>
      <c r="I6" s="56" t="s">
        <v>1930</v>
      </c>
      <c r="K6" s="66"/>
    </row>
    <row r="7" spans="1:11" ht="15.75">
      <c r="A7" s="216"/>
      <c r="B7" s="216"/>
      <c r="C7" s="45"/>
      <c r="E7" s="50" t="e">
        <f>#REF!</f>
        <v>#REF!</v>
      </c>
      <c r="F7" s="50" t="e">
        <f>#REF!</f>
        <v>#REF!</v>
      </c>
      <c r="H7" s="57">
        <f>SUMIF($K$27:$K$84,"Si",M27:M84)-100</f>
        <v>7605.0999999999995</v>
      </c>
      <c r="I7" s="57">
        <f>SUMIF($K$27:$K$84,"Si",N27:N84)</f>
        <v>6887.4199999999992</v>
      </c>
      <c r="J7" s="57">
        <f>SUMIF($L$27:$L$84,"Si",M27:M84)</f>
        <v>5185.6899999999996</v>
      </c>
      <c r="K7" s="57">
        <f>SUMIF($L$27:$L$84,"Si",N27:N84)</f>
        <v>3820.7999999999988</v>
      </c>
    </row>
    <row r="8" spans="1:11">
      <c r="A8" s="216"/>
      <c r="B8" s="216"/>
      <c r="C8" s="45"/>
      <c r="E8" s="50" t="e">
        <f>#REF!</f>
        <v>#REF!</v>
      </c>
      <c r="F8" s="50" t="e">
        <f>#REF!</f>
        <v>#REF!</v>
      </c>
      <c r="H8" s="162">
        <f>H7/M85</f>
        <v>31.170997622755962</v>
      </c>
      <c r="I8" s="162">
        <f>I7/N85</f>
        <v>26.461579837098533</v>
      </c>
      <c r="J8">
        <f>J7/M85</f>
        <v>21.254570046725142</v>
      </c>
      <c r="K8">
        <f>K7/N85</f>
        <v>14.679575841401578</v>
      </c>
    </row>
    <row r="9" spans="1:11">
      <c r="A9" s="216"/>
      <c r="B9" s="216"/>
      <c r="C9" s="45"/>
      <c r="E9" s="50" t="e">
        <f>#REF!</f>
        <v>#REF!</v>
      </c>
      <c r="F9" s="50" t="e">
        <f>#REF!</f>
        <v>#REF!</v>
      </c>
    </row>
    <row r="10" spans="1:11">
      <c r="A10" s="216"/>
      <c r="B10" s="216"/>
      <c r="C10" s="45"/>
      <c r="E10" s="50" t="e">
        <f>#REF!</f>
        <v>#REF!</v>
      </c>
      <c r="F10" s="50" t="e">
        <f>#REF!</f>
        <v>#REF!</v>
      </c>
    </row>
    <row r="11" spans="1:11" ht="25.5">
      <c r="A11" s="216"/>
      <c r="B11" s="216"/>
      <c r="C11" s="45"/>
      <c r="E11" s="50" t="e">
        <f>#REF!</f>
        <v>#REF!</v>
      </c>
      <c r="F11" s="50" t="e">
        <f>#REF!</f>
        <v>#REF!</v>
      </c>
      <c r="H11" s="62" t="s">
        <v>1931</v>
      </c>
      <c r="I11" s="62"/>
    </row>
    <row r="12" spans="1:11" ht="15.75">
      <c r="A12" s="216"/>
      <c r="B12" s="216"/>
      <c r="C12" s="45"/>
      <c r="E12" s="50" t="e">
        <f>#REF!</f>
        <v>#REF!</v>
      </c>
      <c r="F12" s="50" t="e">
        <f>#REF!</f>
        <v>#REF!</v>
      </c>
      <c r="H12" s="63">
        <f>C5-H5</f>
        <v>0</v>
      </c>
      <c r="I12" s="63"/>
    </row>
    <row r="13" spans="1:11" ht="38.25">
      <c r="A13" s="216"/>
      <c r="B13" s="216"/>
      <c r="C13" s="45"/>
      <c r="E13" s="50" t="e">
        <f>#REF!</f>
        <v>#REF!</v>
      </c>
      <c r="F13" s="50" t="e">
        <f>#REF!</f>
        <v>#REF!</v>
      </c>
      <c r="H13" s="61" t="s">
        <v>1932</v>
      </c>
      <c r="I13" s="61" t="s">
        <v>1933</v>
      </c>
      <c r="K13" s="66"/>
    </row>
    <row r="14" spans="1:11" ht="15.75">
      <c r="A14" s="216"/>
      <c r="B14" s="216"/>
      <c r="C14" s="45"/>
      <c r="E14" s="50" t="e">
        <f>#REF!</f>
        <v>#REF!</v>
      </c>
      <c r="F14" s="50" t="e">
        <f>#REF!</f>
        <v>#REF!</v>
      </c>
      <c r="H14" s="57">
        <f>SUMIF($K$27:$K$84,"No",M27:M84)</f>
        <v>0</v>
      </c>
      <c r="I14" s="57">
        <f>SUMIF($K$27:$K$84,"No",N27:N84)</f>
        <v>0</v>
      </c>
      <c r="J14" s="57">
        <f>SUMIF($L$27:$L$84,"",M27:M84)</f>
        <v>2581.6399999999994</v>
      </c>
      <c r="K14" s="57">
        <f>SUMIF($L$27:$L$84,"",N27:N84)</f>
        <v>3266.22</v>
      </c>
    </row>
    <row r="15" spans="1:11">
      <c r="A15" s="216"/>
      <c r="B15" s="216"/>
      <c r="C15" s="45"/>
      <c r="E15" s="50" t="e">
        <f>#REF!</f>
        <v>#REF!</v>
      </c>
      <c r="F15" s="50" t="e">
        <f>#REF!</f>
        <v>#REF!</v>
      </c>
      <c r="H15" s="152">
        <f>1-H8</f>
        <v>-30.170997622755962</v>
      </c>
      <c r="I15" s="152">
        <f>1-I8</f>
        <v>-25.461579837098533</v>
      </c>
      <c r="J15" s="152">
        <f>1-J8</f>
        <v>-20.254570046725142</v>
      </c>
      <c r="K15" s="152">
        <f>1-K8</f>
        <v>-13.679575841401578</v>
      </c>
    </row>
    <row r="16" spans="1:11">
      <c r="C16" s="45"/>
      <c r="E16" s="50" t="e">
        <f>#REF!</f>
        <v>#REF!</v>
      </c>
      <c r="F16" s="50" t="e">
        <f>#REF!</f>
        <v>#REF!</v>
      </c>
    </row>
    <row r="17" spans="1:15">
      <c r="E17" s="50" t="e">
        <f>#REF!</f>
        <v>#REF!</v>
      </c>
      <c r="F17" s="49"/>
    </row>
    <row r="18" spans="1:15">
      <c r="E18" s="50" t="s">
        <v>1934</v>
      </c>
      <c r="F18" s="49" t="e">
        <f>SUM(F5:F17)</f>
        <v>#REF!</v>
      </c>
    </row>
    <row r="23" spans="1:15">
      <c r="A23" s="11" t="s">
        <v>3</v>
      </c>
      <c r="B23" t="s">
        <v>173</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154</v>
      </c>
      <c r="D27" s="79" t="s">
        <v>155</v>
      </c>
      <c r="E27" s="82" t="s">
        <v>178</v>
      </c>
      <c r="F27" s="82" t="s">
        <v>1439</v>
      </c>
      <c r="G27" s="73">
        <v>2398.5700000000002</v>
      </c>
      <c r="H27" s="73">
        <v>2539.38</v>
      </c>
      <c r="I27">
        <v>0</v>
      </c>
      <c r="J27">
        <v>0</v>
      </c>
      <c r="K27" t="s">
        <v>1938</v>
      </c>
      <c r="L27" s="72" t="s">
        <v>1938</v>
      </c>
      <c r="M27" s="74">
        <v>140.80999999999995</v>
      </c>
      <c r="N27" s="74">
        <v>0</v>
      </c>
    </row>
    <row r="28" spans="1:15">
      <c r="A28" s="82"/>
      <c r="B28" s="82"/>
      <c r="C28" s="82"/>
      <c r="D28" s="82"/>
      <c r="E28" t="s">
        <v>203</v>
      </c>
      <c r="F28" t="s">
        <v>1415</v>
      </c>
      <c r="G28">
        <v>0</v>
      </c>
      <c r="H28">
        <v>0</v>
      </c>
      <c r="I28">
        <v>1771.4</v>
      </c>
      <c r="J28">
        <v>2090</v>
      </c>
      <c r="K28" t="s">
        <v>1938</v>
      </c>
      <c r="M28" s="74">
        <v>0</v>
      </c>
      <c r="N28" s="74">
        <v>318.59999999999991</v>
      </c>
    </row>
    <row r="29" spans="1:15">
      <c r="A29" s="82"/>
      <c r="B29" s="82"/>
      <c r="C29" s="82"/>
      <c r="D29" s="82"/>
      <c r="E29" s="82" t="s">
        <v>183</v>
      </c>
      <c r="F29" t="s">
        <v>1405</v>
      </c>
      <c r="G29" s="73">
        <v>0</v>
      </c>
      <c r="H29" s="73">
        <v>112.93</v>
      </c>
      <c r="I29">
        <v>0</v>
      </c>
      <c r="J29">
        <v>0</v>
      </c>
      <c r="K29" t="s">
        <v>1938</v>
      </c>
      <c r="L29" s="72" t="s">
        <v>1938</v>
      </c>
      <c r="M29" s="74">
        <v>112.93</v>
      </c>
      <c r="N29" s="74">
        <v>0</v>
      </c>
    </row>
    <row r="30" spans="1:15">
      <c r="A30" s="82"/>
      <c r="B30" s="82"/>
      <c r="C30" s="82"/>
      <c r="D30" s="82"/>
      <c r="E30" t="s">
        <v>199</v>
      </c>
      <c r="F30" t="s">
        <v>1528</v>
      </c>
      <c r="G30">
        <v>6978.8</v>
      </c>
      <c r="H30">
        <v>7335.33</v>
      </c>
      <c r="I30">
        <v>0</v>
      </c>
      <c r="J30">
        <v>0</v>
      </c>
      <c r="K30" t="s">
        <v>1938</v>
      </c>
      <c r="M30" s="74">
        <v>356.52999999999975</v>
      </c>
      <c r="N30" s="74">
        <v>0</v>
      </c>
    </row>
    <row r="31" spans="1:15">
      <c r="A31" s="83">
        <v>2</v>
      </c>
      <c r="B31" s="83" t="s">
        <v>186</v>
      </c>
      <c r="C31" t="s">
        <v>154</v>
      </c>
      <c r="D31" t="s">
        <v>155</v>
      </c>
      <c r="E31" t="s">
        <v>174</v>
      </c>
      <c r="F31">
        <v>0</v>
      </c>
      <c r="G31">
        <v>0</v>
      </c>
      <c r="H31">
        <v>0</v>
      </c>
      <c r="I31">
        <v>4231</v>
      </c>
      <c r="J31">
        <v>4340.6000000000004</v>
      </c>
      <c r="K31" t="s">
        <v>1938</v>
      </c>
      <c r="M31" s="74">
        <v>0</v>
      </c>
      <c r="N31" s="74">
        <v>109.60000000000036</v>
      </c>
    </row>
    <row r="32" spans="1:15">
      <c r="A32" s="83"/>
      <c r="B32" s="83"/>
      <c r="F32" t="s">
        <v>1480</v>
      </c>
      <c r="G32">
        <v>3932.25</v>
      </c>
      <c r="H32">
        <v>4016</v>
      </c>
      <c r="I32">
        <v>3694.68</v>
      </c>
      <c r="J32">
        <v>4071.64</v>
      </c>
      <c r="K32" t="s">
        <v>1938</v>
      </c>
      <c r="L32" t="s">
        <v>1938</v>
      </c>
      <c r="M32" s="74">
        <v>83.75</v>
      </c>
      <c r="N32" s="74">
        <v>376.96000000000004</v>
      </c>
    </row>
    <row r="33" spans="1:14">
      <c r="A33" s="83"/>
      <c r="B33" s="83"/>
      <c r="E33" t="s">
        <v>180</v>
      </c>
      <c r="F33" t="s">
        <v>1405</v>
      </c>
      <c r="G33">
        <v>171.75</v>
      </c>
      <c r="H33">
        <v>332.84</v>
      </c>
      <c r="I33">
        <v>0</v>
      </c>
      <c r="J33">
        <v>0</v>
      </c>
      <c r="K33" t="s">
        <v>1938</v>
      </c>
      <c r="L33" t="s">
        <v>1938</v>
      </c>
      <c r="M33" s="74">
        <v>161.08999999999997</v>
      </c>
      <c r="N33" s="74">
        <v>0</v>
      </c>
    </row>
    <row r="34" spans="1:14">
      <c r="A34" s="83"/>
      <c r="B34" s="83"/>
      <c r="E34" t="s">
        <v>182</v>
      </c>
      <c r="F34" t="s">
        <v>1405</v>
      </c>
      <c r="G34">
        <v>112.93</v>
      </c>
      <c r="H34">
        <v>171.75</v>
      </c>
      <c r="I34">
        <v>0</v>
      </c>
      <c r="J34">
        <v>0</v>
      </c>
      <c r="K34" t="s">
        <v>1938</v>
      </c>
      <c r="L34" t="s">
        <v>1938</v>
      </c>
      <c r="M34" s="74">
        <v>58.819999999999993</v>
      </c>
      <c r="N34" s="74">
        <v>0</v>
      </c>
    </row>
    <row r="35" spans="1:14">
      <c r="A35" s="83"/>
      <c r="B35" s="83"/>
      <c r="E35" t="s">
        <v>423</v>
      </c>
      <c r="F35" t="s">
        <v>1405</v>
      </c>
      <c r="G35">
        <v>92.6</v>
      </c>
      <c r="H35">
        <v>154.83000000000001</v>
      </c>
      <c r="I35">
        <v>0</v>
      </c>
      <c r="J35">
        <v>199.6</v>
      </c>
      <c r="K35" t="s">
        <v>1943</v>
      </c>
      <c r="M35" s="74">
        <v>62.23</v>
      </c>
      <c r="N35" s="74">
        <v>199.6</v>
      </c>
    </row>
    <row r="36" spans="1:14">
      <c r="A36" s="83">
        <v>3</v>
      </c>
      <c r="B36" s="83" t="s">
        <v>85</v>
      </c>
      <c r="C36" t="s">
        <v>154</v>
      </c>
      <c r="D36" t="s">
        <v>155</v>
      </c>
      <c r="E36" s="83" t="s">
        <v>189</v>
      </c>
      <c r="F36" s="83" t="s">
        <v>1499</v>
      </c>
      <c r="G36" s="73">
        <v>5265.98</v>
      </c>
      <c r="H36" s="73">
        <v>5467.4</v>
      </c>
      <c r="I36" s="73">
        <v>5119.05</v>
      </c>
      <c r="J36" s="73">
        <v>5511.3</v>
      </c>
      <c r="K36" t="s">
        <v>1938</v>
      </c>
      <c r="L36" s="72" t="s">
        <v>1938</v>
      </c>
      <c r="M36" s="74">
        <v>201.42000000000007</v>
      </c>
      <c r="N36" s="74">
        <v>392.25</v>
      </c>
    </row>
    <row r="37" spans="1:14">
      <c r="A37">
        <v>5</v>
      </c>
      <c r="B37" t="s">
        <v>1904</v>
      </c>
      <c r="C37" t="s">
        <v>154</v>
      </c>
      <c r="D37" t="s">
        <v>155</v>
      </c>
      <c r="E37" t="s">
        <v>187</v>
      </c>
      <c r="F37" t="s">
        <v>1511</v>
      </c>
      <c r="G37">
        <v>6450</v>
      </c>
      <c r="H37">
        <v>6624.72</v>
      </c>
      <c r="I37">
        <v>6409.7</v>
      </c>
      <c r="J37">
        <v>6615.9</v>
      </c>
      <c r="K37" t="s">
        <v>1938</v>
      </c>
      <c r="L37" t="s">
        <v>1938</v>
      </c>
      <c r="M37" s="74">
        <v>174.72000000000025</v>
      </c>
      <c r="N37" s="74">
        <v>206.19999999999982</v>
      </c>
    </row>
    <row r="38" spans="1:14">
      <c r="E38" t="s">
        <v>193</v>
      </c>
      <c r="F38" t="s">
        <v>1492</v>
      </c>
      <c r="G38">
        <v>4629.45</v>
      </c>
      <c r="H38">
        <v>4800.3</v>
      </c>
      <c r="I38">
        <v>4669.37</v>
      </c>
      <c r="J38">
        <v>4856.8500000000004</v>
      </c>
      <c r="K38" t="s">
        <v>1938</v>
      </c>
      <c r="L38" t="s">
        <v>1938</v>
      </c>
      <c r="M38" s="74">
        <v>170.85000000000036</v>
      </c>
      <c r="N38" s="74">
        <v>187.48000000000047</v>
      </c>
    </row>
    <row r="39" spans="1:14">
      <c r="A39" s="81">
        <v>7</v>
      </c>
      <c r="B39" s="81" t="s">
        <v>20</v>
      </c>
      <c r="C39" t="s">
        <v>154</v>
      </c>
      <c r="D39" t="s">
        <v>155</v>
      </c>
      <c r="E39" s="82" t="s">
        <v>194</v>
      </c>
      <c r="F39" s="82" t="s">
        <v>1494</v>
      </c>
      <c r="G39" s="73">
        <v>4776.2</v>
      </c>
      <c r="H39" s="73">
        <v>4853.17</v>
      </c>
      <c r="I39" s="73">
        <v>0</v>
      </c>
      <c r="J39" s="73">
        <v>0</v>
      </c>
      <c r="K39" t="s">
        <v>1938</v>
      </c>
      <c r="L39" s="72"/>
      <c r="M39" s="74">
        <v>76.970000000000255</v>
      </c>
      <c r="N39" s="74">
        <v>0</v>
      </c>
    </row>
    <row r="40" spans="1:14">
      <c r="A40" s="167">
        <v>8</v>
      </c>
      <c r="B40" s="167" t="s">
        <v>53</v>
      </c>
      <c r="C40" t="s">
        <v>154</v>
      </c>
      <c r="D40" t="s">
        <v>155</v>
      </c>
      <c r="E40" t="s">
        <v>190</v>
      </c>
      <c r="F40" t="s">
        <v>1518</v>
      </c>
      <c r="G40">
        <v>0</v>
      </c>
      <c r="H40">
        <v>0</v>
      </c>
      <c r="I40">
        <v>6851.5</v>
      </c>
      <c r="J40">
        <v>6993.29</v>
      </c>
      <c r="K40" t="s">
        <v>1938</v>
      </c>
      <c r="M40" s="74">
        <v>0</v>
      </c>
      <c r="N40" s="74">
        <v>141.78999999999996</v>
      </c>
    </row>
    <row r="41" spans="1:14">
      <c r="A41" s="167"/>
      <c r="B41" s="167"/>
      <c r="E41" t="s">
        <v>192</v>
      </c>
      <c r="F41" t="s">
        <v>1515</v>
      </c>
      <c r="G41">
        <v>6604.85</v>
      </c>
      <c r="H41">
        <v>6892.65</v>
      </c>
      <c r="I41">
        <v>0</v>
      </c>
      <c r="J41">
        <v>0</v>
      </c>
      <c r="K41" t="s">
        <v>1938</v>
      </c>
      <c r="M41" s="74">
        <v>287.79999999999927</v>
      </c>
      <c r="N41" s="74">
        <v>0</v>
      </c>
    </row>
    <row r="42" spans="1:14">
      <c r="A42" s="167"/>
      <c r="B42" s="167"/>
      <c r="E42" t="s">
        <v>184</v>
      </c>
      <c r="F42" t="s">
        <v>1482</v>
      </c>
      <c r="G42">
        <v>3941.84</v>
      </c>
      <c r="H42">
        <v>4156.3999999999996</v>
      </c>
      <c r="I42">
        <v>4106.68</v>
      </c>
      <c r="J42">
        <v>4156.2299999999996</v>
      </c>
      <c r="K42" t="s">
        <v>1938</v>
      </c>
      <c r="L42" t="s">
        <v>1938</v>
      </c>
      <c r="M42" s="74">
        <v>214.55999999999949</v>
      </c>
      <c r="N42" s="74">
        <v>49.549999999999272</v>
      </c>
    </row>
    <row r="43" spans="1:14">
      <c r="A43" s="167"/>
      <c r="B43" s="167"/>
      <c r="E43" t="s">
        <v>197</v>
      </c>
      <c r="F43" t="s">
        <v>1446</v>
      </c>
      <c r="G43">
        <v>2664.21</v>
      </c>
      <c r="H43">
        <v>2750</v>
      </c>
      <c r="I43">
        <v>0</v>
      </c>
      <c r="J43">
        <v>0</v>
      </c>
      <c r="K43" t="s">
        <v>1938</v>
      </c>
      <c r="L43" t="s">
        <v>1938</v>
      </c>
      <c r="M43" s="74">
        <v>85.789999999999964</v>
      </c>
      <c r="N43" s="74">
        <v>0</v>
      </c>
    </row>
    <row r="44" spans="1:14">
      <c r="A44" s="85">
        <v>9</v>
      </c>
      <c r="B44" s="85" t="s">
        <v>56</v>
      </c>
      <c r="C44" t="s">
        <v>154</v>
      </c>
      <c r="D44" t="s">
        <v>155</v>
      </c>
      <c r="E44" t="s">
        <v>176</v>
      </c>
      <c r="F44" t="s">
        <v>1463</v>
      </c>
      <c r="G44">
        <v>2762.61</v>
      </c>
      <c r="H44">
        <v>2812.66</v>
      </c>
      <c r="I44">
        <v>0</v>
      </c>
      <c r="J44">
        <v>0</v>
      </c>
      <c r="K44" t="s">
        <v>1938</v>
      </c>
      <c r="M44" s="74">
        <v>50.049999999999727</v>
      </c>
      <c r="N44" s="74">
        <v>0</v>
      </c>
    </row>
    <row r="45" spans="1:14">
      <c r="A45" s="80">
        <v>11</v>
      </c>
      <c r="B45" s="80" t="s">
        <v>1746</v>
      </c>
      <c r="C45" t="s">
        <v>154</v>
      </c>
      <c r="D45" t="s">
        <v>155</v>
      </c>
      <c r="E45" s="80" t="s">
        <v>1520</v>
      </c>
      <c r="F45" s="80" t="s">
        <v>1521</v>
      </c>
      <c r="G45" s="73">
        <v>6925</v>
      </c>
      <c r="H45" s="73">
        <v>6953.92</v>
      </c>
      <c r="I45" s="73">
        <v>0</v>
      </c>
      <c r="J45" s="73">
        <v>0</v>
      </c>
      <c r="K45" t="s">
        <v>1938</v>
      </c>
      <c r="L45" s="72"/>
      <c r="M45" s="74">
        <v>28.920000000000073</v>
      </c>
      <c r="N45" s="74">
        <v>0</v>
      </c>
    </row>
    <row r="46" spans="1:14">
      <c r="A46" s="82"/>
      <c r="B46" s="82"/>
      <c r="E46" t="s">
        <v>201</v>
      </c>
      <c r="F46" t="s">
        <v>1516</v>
      </c>
      <c r="G46">
        <v>0</v>
      </c>
      <c r="H46">
        <v>0</v>
      </c>
      <c r="I46">
        <v>6624.72</v>
      </c>
      <c r="J46">
        <v>6851.5</v>
      </c>
      <c r="K46" t="s">
        <v>1938</v>
      </c>
      <c r="M46" s="74">
        <v>0</v>
      </c>
      <c r="N46" s="74">
        <v>226.77999999999975</v>
      </c>
    </row>
    <row r="47" spans="1:14">
      <c r="A47" s="82"/>
      <c r="B47" s="82"/>
      <c r="E47" s="82" t="s">
        <v>1512</v>
      </c>
      <c r="F47" s="82" t="s">
        <v>1513</v>
      </c>
      <c r="G47" s="73">
        <v>0</v>
      </c>
      <c r="H47" s="73">
        <v>0</v>
      </c>
      <c r="I47" s="73">
        <v>6578.65</v>
      </c>
      <c r="J47" s="73">
        <v>6604.85</v>
      </c>
      <c r="K47" t="s">
        <v>1938</v>
      </c>
      <c r="L47" s="72"/>
      <c r="M47" s="74">
        <v>0</v>
      </c>
      <c r="N47" s="74">
        <v>26.200000000000728</v>
      </c>
    </row>
    <row r="48" spans="1:14">
      <c r="A48" s="82"/>
      <c r="B48" s="82"/>
      <c r="E48" s="82" t="s">
        <v>417</v>
      </c>
      <c r="F48" s="82" t="s">
        <v>1509</v>
      </c>
      <c r="G48">
        <v>6280</v>
      </c>
      <c r="H48">
        <v>6376.45</v>
      </c>
      <c r="I48">
        <v>6981</v>
      </c>
      <c r="J48">
        <v>6415.96</v>
      </c>
      <c r="K48" t="s">
        <v>1938</v>
      </c>
      <c r="L48" t="s">
        <v>1938</v>
      </c>
      <c r="M48" s="74">
        <v>96.449999999999818</v>
      </c>
      <c r="N48" s="74">
        <v>-565.04</v>
      </c>
    </row>
    <row r="49" spans="1:14">
      <c r="A49" s="82"/>
      <c r="B49" s="82"/>
      <c r="E49" s="82" t="s">
        <v>418</v>
      </c>
      <c r="F49" s="82" t="s">
        <v>1504</v>
      </c>
      <c r="G49" s="73">
        <v>0</v>
      </c>
      <c r="H49" s="73">
        <v>0</v>
      </c>
      <c r="I49" s="73">
        <v>5972</v>
      </c>
      <c r="J49" s="73">
        <v>6278</v>
      </c>
      <c r="K49" t="s">
        <v>1938</v>
      </c>
      <c r="L49" s="72"/>
      <c r="M49" s="74">
        <v>0</v>
      </c>
      <c r="N49" s="74">
        <v>306</v>
      </c>
    </row>
    <row r="50" spans="1:14">
      <c r="A50" s="82"/>
      <c r="B50" s="82"/>
      <c r="E50" s="82" t="s">
        <v>1506</v>
      </c>
      <c r="F50" s="82" t="s">
        <v>1507</v>
      </c>
      <c r="G50" s="73">
        <v>5925</v>
      </c>
      <c r="H50" s="73">
        <v>6280</v>
      </c>
      <c r="I50" s="73">
        <v>0</v>
      </c>
      <c r="J50" s="73">
        <v>0</v>
      </c>
      <c r="K50" t="s">
        <v>1938</v>
      </c>
      <c r="L50" s="72" t="s">
        <v>1938</v>
      </c>
      <c r="M50" s="74">
        <v>355</v>
      </c>
      <c r="N50" s="74">
        <v>0</v>
      </c>
    </row>
    <row r="51" spans="1:14">
      <c r="A51" s="82"/>
      <c r="B51" s="82"/>
      <c r="E51" s="82" t="s">
        <v>1501</v>
      </c>
      <c r="F51" s="82">
        <v>0</v>
      </c>
      <c r="G51" s="73">
        <v>5467.4</v>
      </c>
      <c r="H51" s="73">
        <v>5953.9</v>
      </c>
      <c r="I51">
        <v>0</v>
      </c>
      <c r="J51">
        <v>0</v>
      </c>
      <c r="K51" t="s">
        <v>1938</v>
      </c>
      <c r="L51" s="72"/>
      <c r="M51" s="74">
        <v>486.5</v>
      </c>
      <c r="N51" s="74">
        <v>0</v>
      </c>
    </row>
    <row r="52" spans="1:14">
      <c r="A52" s="82"/>
      <c r="B52" s="82"/>
      <c r="E52" s="82"/>
      <c r="F52" s="82" t="s">
        <v>1502</v>
      </c>
      <c r="G52" s="73">
        <v>5150.3500000000004</v>
      </c>
      <c r="H52" s="73">
        <v>5220</v>
      </c>
      <c r="I52" s="73">
        <v>5511.3</v>
      </c>
      <c r="J52" s="73">
        <v>6001.75</v>
      </c>
      <c r="K52" t="s">
        <v>1938</v>
      </c>
      <c r="L52" s="72"/>
      <c r="M52" s="74">
        <v>69.649999999999636</v>
      </c>
      <c r="N52" s="74">
        <v>490.44999999999982</v>
      </c>
    </row>
    <row r="53" spans="1:14">
      <c r="A53" s="82"/>
      <c r="B53" s="82"/>
      <c r="E53" s="82" t="s">
        <v>1496</v>
      </c>
      <c r="F53" s="82" t="s">
        <v>1497</v>
      </c>
      <c r="G53" s="73">
        <v>4853.17</v>
      </c>
      <c r="H53" s="73">
        <v>5064.8900000000003</v>
      </c>
      <c r="I53" s="73">
        <v>0</v>
      </c>
      <c r="J53" s="73">
        <v>0</v>
      </c>
      <c r="K53" t="s">
        <v>1938</v>
      </c>
      <c r="L53" s="72"/>
      <c r="M53" s="74">
        <v>211.72000000000025</v>
      </c>
      <c r="N53" s="74">
        <v>0</v>
      </c>
    </row>
    <row r="54" spans="1:14">
      <c r="A54" s="82"/>
      <c r="B54" s="82"/>
      <c r="E54" s="82" t="s">
        <v>1489</v>
      </c>
      <c r="F54" s="82" t="s">
        <v>1490</v>
      </c>
      <c r="G54" s="73">
        <v>0</v>
      </c>
      <c r="H54" s="73">
        <v>0</v>
      </c>
      <c r="I54" s="73">
        <v>4617.6000000000004</v>
      </c>
      <c r="J54" s="73">
        <v>4674.57</v>
      </c>
      <c r="K54" t="s">
        <v>1938</v>
      </c>
      <c r="L54" s="72"/>
      <c r="M54" s="74">
        <v>0</v>
      </c>
      <c r="N54" s="74">
        <v>56.969999999999345</v>
      </c>
    </row>
    <row r="55" spans="1:14">
      <c r="A55" s="82"/>
      <c r="B55" s="82"/>
      <c r="E55" t="s">
        <v>196</v>
      </c>
      <c r="F55">
        <v>0</v>
      </c>
      <c r="G55">
        <v>0</v>
      </c>
      <c r="H55">
        <v>0</v>
      </c>
      <c r="I55">
        <v>0</v>
      </c>
      <c r="J55">
        <v>0</v>
      </c>
      <c r="K55" t="s">
        <v>1938</v>
      </c>
      <c r="M55" s="74">
        <v>0</v>
      </c>
      <c r="N55" s="74">
        <v>0</v>
      </c>
    </row>
    <row r="56" spans="1:14">
      <c r="A56" s="82"/>
      <c r="B56" s="82"/>
      <c r="F56" t="s">
        <v>1487</v>
      </c>
      <c r="G56">
        <v>4557.95</v>
      </c>
      <c r="H56">
        <v>4629.45</v>
      </c>
      <c r="I56">
        <v>4340.6000000000004</v>
      </c>
      <c r="J56">
        <v>4647.2</v>
      </c>
      <c r="K56" t="s">
        <v>1938</v>
      </c>
      <c r="L56" t="s">
        <v>1938</v>
      </c>
      <c r="M56" s="74">
        <v>71.5</v>
      </c>
      <c r="N56" s="74">
        <v>306.59999999999945</v>
      </c>
    </row>
    <row r="57" spans="1:14">
      <c r="A57" s="82"/>
      <c r="B57" s="82"/>
      <c r="E57" s="82" t="s">
        <v>1484</v>
      </c>
      <c r="F57" s="82" t="s">
        <v>1485</v>
      </c>
      <c r="G57" s="73">
        <v>4156.3999999999996</v>
      </c>
      <c r="H57" s="73">
        <v>4552.05</v>
      </c>
      <c r="I57" s="73">
        <v>4156.2299999999996</v>
      </c>
      <c r="J57" s="73">
        <v>4505</v>
      </c>
      <c r="K57" t="s">
        <v>1938</v>
      </c>
      <c r="L57" s="72"/>
      <c r="M57" s="74">
        <v>395.65000000000055</v>
      </c>
      <c r="N57" s="74">
        <v>348.77000000000044</v>
      </c>
    </row>
    <row r="58" spans="1:14">
      <c r="A58" s="82"/>
      <c r="B58" s="82"/>
      <c r="E58" s="82" t="s">
        <v>419</v>
      </c>
      <c r="F58" s="82" t="s">
        <v>1475</v>
      </c>
      <c r="G58" s="73">
        <v>3170</v>
      </c>
      <c r="H58" s="73">
        <v>3889.2</v>
      </c>
      <c r="I58" s="73">
        <v>3210.4</v>
      </c>
      <c r="J58" s="73">
        <v>3279.25</v>
      </c>
      <c r="K58" t="s">
        <v>1938</v>
      </c>
      <c r="L58" s="72" t="s">
        <v>1938</v>
      </c>
      <c r="M58" s="74">
        <v>719.19999999999982</v>
      </c>
      <c r="N58" s="74">
        <v>68.849999999999909</v>
      </c>
    </row>
    <row r="59" spans="1:14">
      <c r="A59" s="82"/>
      <c r="B59" s="82"/>
      <c r="E59" s="82" t="s">
        <v>1477</v>
      </c>
      <c r="F59" s="82" t="s">
        <v>1478</v>
      </c>
      <c r="G59" s="73">
        <v>0</v>
      </c>
      <c r="H59" s="73">
        <v>0</v>
      </c>
      <c r="I59" s="73">
        <v>3596.96</v>
      </c>
      <c r="J59" s="73">
        <v>3692.04</v>
      </c>
      <c r="K59" t="s">
        <v>1938</v>
      </c>
      <c r="L59" s="72"/>
      <c r="M59" s="74">
        <v>0</v>
      </c>
      <c r="N59" s="74">
        <v>95.079999999999927</v>
      </c>
    </row>
    <row r="60" spans="1:14">
      <c r="A60" s="82"/>
      <c r="B60" s="82"/>
      <c r="E60" s="82" t="s">
        <v>1473</v>
      </c>
      <c r="F60" s="82" t="s">
        <v>1471</v>
      </c>
      <c r="G60">
        <v>0</v>
      </c>
      <c r="H60">
        <v>0</v>
      </c>
      <c r="I60" s="73">
        <v>3236.19</v>
      </c>
      <c r="J60" s="73">
        <v>3596.7</v>
      </c>
      <c r="K60" t="s">
        <v>1938</v>
      </c>
      <c r="L60" s="72" t="s">
        <v>1938</v>
      </c>
      <c r="M60" s="74">
        <v>0</v>
      </c>
      <c r="N60" s="74">
        <v>360.50999999999976</v>
      </c>
    </row>
    <row r="61" spans="1:14">
      <c r="A61" s="82"/>
      <c r="B61" s="82"/>
      <c r="E61" s="82" t="s">
        <v>1470</v>
      </c>
      <c r="F61" t="s">
        <v>1471</v>
      </c>
      <c r="G61" s="73">
        <v>2918.07</v>
      </c>
      <c r="H61" s="73">
        <v>3094.06</v>
      </c>
      <c r="I61" s="73">
        <v>2867.53</v>
      </c>
      <c r="J61" s="73">
        <v>3208.75</v>
      </c>
      <c r="K61" t="s">
        <v>1938</v>
      </c>
      <c r="L61" s="72" t="s">
        <v>1938</v>
      </c>
      <c r="M61" s="74">
        <v>175.98999999999978</v>
      </c>
      <c r="N61" s="74">
        <v>341.2199999999998</v>
      </c>
    </row>
    <row r="62" spans="1:14">
      <c r="A62" s="82"/>
      <c r="B62" s="82"/>
      <c r="E62" s="82" t="s">
        <v>420</v>
      </c>
      <c r="F62" s="82">
        <v>0</v>
      </c>
      <c r="G62" s="73">
        <v>3125</v>
      </c>
      <c r="H62" s="73">
        <v>3170</v>
      </c>
      <c r="I62" s="73">
        <v>0</v>
      </c>
      <c r="J62" s="73">
        <v>0</v>
      </c>
      <c r="K62" t="s">
        <v>1938</v>
      </c>
      <c r="L62" s="72"/>
      <c r="M62" s="74">
        <v>45</v>
      </c>
      <c r="N62" s="74">
        <v>0</v>
      </c>
    </row>
    <row r="63" spans="1:14">
      <c r="A63" s="82"/>
      <c r="B63" s="82"/>
      <c r="E63" s="82"/>
      <c r="F63" s="82" t="s">
        <v>1468</v>
      </c>
      <c r="G63" s="73">
        <v>2812.66</v>
      </c>
      <c r="H63" s="73">
        <v>2878</v>
      </c>
      <c r="I63" s="73">
        <v>3190</v>
      </c>
      <c r="J63" s="73">
        <v>3210.4</v>
      </c>
      <c r="K63" t="s">
        <v>1938</v>
      </c>
      <c r="L63" s="72" t="s">
        <v>1938</v>
      </c>
      <c r="M63" s="74">
        <v>65.340000000000146</v>
      </c>
      <c r="N63" s="74">
        <v>20.400000000000091</v>
      </c>
    </row>
    <row r="64" spans="1:14">
      <c r="A64" s="82"/>
      <c r="B64" s="82"/>
      <c r="E64" s="82" t="s">
        <v>1448</v>
      </c>
      <c r="F64" s="82" t="s">
        <v>1449</v>
      </c>
      <c r="G64" s="73">
        <v>0</v>
      </c>
      <c r="H64" s="73">
        <v>0</v>
      </c>
      <c r="I64" s="73">
        <v>2322.2800000000002</v>
      </c>
      <c r="J64" s="73">
        <v>2867.53</v>
      </c>
      <c r="K64" t="s">
        <v>1938</v>
      </c>
      <c r="L64" s="72"/>
      <c r="M64" s="74">
        <v>0</v>
      </c>
      <c r="N64" s="74">
        <v>545.25</v>
      </c>
    </row>
    <row r="65" spans="1:14">
      <c r="A65" s="82"/>
      <c r="B65" s="82"/>
      <c r="E65" s="82" t="s">
        <v>1465</v>
      </c>
      <c r="F65" s="82" t="s">
        <v>1466</v>
      </c>
      <c r="G65">
        <v>2804.4</v>
      </c>
      <c r="H65">
        <v>2863.76</v>
      </c>
      <c r="I65">
        <v>0</v>
      </c>
      <c r="J65">
        <v>0</v>
      </c>
      <c r="K65" t="s">
        <v>1938</v>
      </c>
      <c r="M65" s="74">
        <v>59.360000000000127</v>
      </c>
      <c r="N65" s="74">
        <v>0</v>
      </c>
    </row>
    <row r="66" spans="1:14">
      <c r="A66" s="82"/>
      <c r="B66" s="82"/>
      <c r="E66" s="82" t="s">
        <v>1457</v>
      </c>
      <c r="F66" s="82" t="s">
        <v>1458</v>
      </c>
      <c r="G66">
        <v>0</v>
      </c>
      <c r="H66">
        <v>0</v>
      </c>
      <c r="I66" s="73">
        <v>2711.8</v>
      </c>
      <c r="J66" s="73">
        <v>2756.86</v>
      </c>
      <c r="K66" t="s">
        <v>1938</v>
      </c>
      <c r="L66" s="72"/>
      <c r="M66" s="74">
        <v>0</v>
      </c>
      <c r="N66" s="74">
        <v>45.059999999999945</v>
      </c>
    </row>
    <row r="67" spans="1:14">
      <c r="A67" s="82"/>
      <c r="B67" s="82"/>
      <c r="E67" s="82" t="s">
        <v>1451</v>
      </c>
      <c r="F67" s="82" t="s">
        <v>1452</v>
      </c>
      <c r="G67" s="73">
        <v>2713.3</v>
      </c>
      <c r="H67" s="73">
        <v>2757.9</v>
      </c>
      <c r="I67" s="73">
        <v>0</v>
      </c>
      <c r="J67" s="73">
        <v>0</v>
      </c>
      <c r="K67" t="s">
        <v>1938</v>
      </c>
      <c r="L67" s="72"/>
      <c r="M67" s="74">
        <v>44.599999999999909</v>
      </c>
      <c r="N67" s="74">
        <v>0</v>
      </c>
    </row>
    <row r="68" spans="1:14">
      <c r="A68" s="82"/>
      <c r="B68" s="82"/>
      <c r="E68" s="82" t="s">
        <v>1454</v>
      </c>
      <c r="F68" s="82" t="s">
        <v>1455</v>
      </c>
      <c r="G68" s="73">
        <v>2711.8</v>
      </c>
      <c r="H68" s="73">
        <v>2756.86</v>
      </c>
      <c r="I68">
        <v>0</v>
      </c>
      <c r="J68">
        <v>0</v>
      </c>
      <c r="K68" t="s">
        <v>1938</v>
      </c>
      <c r="L68" s="72"/>
      <c r="M68" s="74">
        <v>45.059999999999945</v>
      </c>
      <c r="N68" s="74">
        <v>0</v>
      </c>
    </row>
    <row r="69" spans="1:14">
      <c r="A69" s="82"/>
      <c r="B69" s="82"/>
      <c r="E69" s="82" t="s">
        <v>1460</v>
      </c>
      <c r="F69" s="82" t="s">
        <v>1461</v>
      </c>
      <c r="G69" s="73">
        <v>2713.3</v>
      </c>
      <c r="H69" s="73">
        <v>2757.9</v>
      </c>
      <c r="I69">
        <v>2751.47</v>
      </c>
      <c r="J69">
        <v>2898.18</v>
      </c>
      <c r="K69" t="s">
        <v>1938</v>
      </c>
      <c r="M69" s="74">
        <v>44.599999999999909</v>
      </c>
      <c r="N69" s="74">
        <v>146.71000000000004</v>
      </c>
    </row>
    <row r="70" spans="1:14">
      <c r="A70" s="82"/>
      <c r="B70" s="82"/>
      <c r="E70" s="82" t="s">
        <v>1443</v>
      </c>
      <c r="F70" s="82" t="s">
        <v>1444</v>
      </c>
      <c r="G70" s="73">
        <v>2539.38</v>
      </c>
      <c r="H70" s="73">
        <v>2636.9</v>
      </c>
      <c r="I70" s="73">
        <v>2546.66</v>
      </c>
      <c r="J70" s="73">
        <v>2664.21</v>
      </c>
      <c r="K70" t="s">
        <v>1938</v>
      </c>
      <c r="L70" s="72"/>
      <c r="M70" s="74">
        <v>97.519999999999982</v>
      </c>
      <c r="N70" s="74">
        <v>117.55000000000018</v>
      </c>
    </row>
    <row r="71" spans="1:14">
      <c r="A71" s="82"/>
      <c r="B71" s="82"/>
      <c r="E71" s="82" t="s">
        <v>1440</v>
      </c>
      <c r="F71" s="82" t="s">
        <v>1441</v>
      </c>
      <c r="G71" s="73">
        <v>2505.9499999999998</v>
      </c>
      <c r="H71" s="73">
        <v>2546.66</v>
      </c>
      <c r="I71" s="73">
        <v>0</v>
      </c>
      <c r="J71" s="73">
        <v>0</v>
      </c>
      <c r="K71" t="s">
        <v>1938</v>
      </c>
      <c r="L71" s="72"/>
      <c r="M71" s="74">
        <v>40.710000000000036</v>
      </c>
      <c r="N71" s="74">
        <v>0</v>
      </c>
    </row>
    <row r="72" spans="1:14">
      <c r="A72" s="82"/>
      <c r="B72" s="82"/>
      <c r="E72" s="82" t="s">
        <v>1437</v>
      </c>
      <c r="F72" s="82" t="s">
        <v>1433</v>
      </c>
      <c r="G72" s="73">
        <v>2326.52</v>
      </c>
      <c r="H72" s="73">
        <v>2398.5700000000002</v>
      </c>
      <c r="I72">
        <v>0</v>
      </c>
      <c r="J72">
        <v>0</v>
      </c>
      <c r="K72" t="s">
        <v>1938</v>
      </c>
      <c r="L72" s="72" t="s">
        <v>1938</v>
      </c>
      <c r="M72" s="74">
        <v>72.050000000000182</v>
      </c>
      <c r="N72" s="74">
        <v>0</v>
      </c>
    </row>
    <row r="73" spans="1:14">
      <c r="A73" s="82"/>
      <c r="B73" s="82"/>
      <c r="E73" s="82" t="s">
        <v>1432</v>
      </c>
      <c r="F73" t="s">
        <v>1433</v>
      </c>
      <c r="G73" s="73">
        <v>2279.4499999999998</v>
      </c>
      <c r="H73" s="73">
        <v>2326.52</v>
      </c>
      <c r="I73">
        <v>0</v>
      </c>
      <c r="J73">
        <v>0</v>
      </c>
      <c r="K73" t="s">
        <v>1938</v>
      </c>
      <c r="L73" s="72" t="s">
        <v>1938</v>
      </c>
      <c r="M73" s="74">
        <v>47.070000000000164</v>
      </c>
      <c r="N73" s="74">
        <v>0</v>
      </c>
    </row>
    <row r="74" spans="1:14">
      <c r="A74" s="82"/>
      <c r="B74" s="82"/>
      <c r="E74" s="82" t="s">
        <v>1412</v>
      </c>
      <c r="F74" s="82" t="s">
        <v>1413</v>
      </c>
      <c r="G74" s="73">
        <v>1758.4</v>
      </c>
      <c r="H74" s="73">
        <v>1990</v>
      </c>
      <c r="I74">
        <v>0</v>
      </c>
      <c r="J74">
        <v>0</v>
      </c>
      <c r="K74" t="s">
        <v>1938</v>
      </c>
      <c r="L74" s="72" t="s">
        <v>1938</v>
      </c>
      <c r="M74" s="74">
        <v>231.59999999999991</v>
      </c>
      <c r="N74" s="74">
        <v>0</v>
      </c>
    </row>
    <row r="75" spans="1:14">
      <c r="A75" s="82"/>
      <c r="B75" s="82"/>
      <c r="E75" s="82" t="s">
        <v>1435</v>
      </c>
      <c r="F75" s="82" t="s">
        <v>1427</v>
      </c>
      <c r="G75" s="73">
        <v>0</v>
      </c>
      <c r="H75" s="73">
        <v>0</v>
      </c>
      <c r="I75" s="73">
        <v>2201.84</v>
      </c>
      <c r="J75" s="73">
        <v>2322.2800000000002</v>
      </c>
      <c r="K75" t="s">
        <v>1938</v>
      </c>
      <c r="L75" s="72" t="s">
        <v>1938</v>
      </c>
      <c r="M75" s="74">
        <v>0</v>
      </c>
      <c r="N75" s="74">
        <v>120.44000000000005</v>
      </c>
    </row>
    <row r="76" spans="1:14">
      <c r="A76" s="82"/>
      <c r="B76" s="82"/>
      <c r="E76" s="82" t="s">
        <v>1426</v>
      </c>
      <c r="F76" t="s">
        <v>1427</v>
      </c>
      <c r="G76">
        <v>0</v>
      </c>
      <c r="H76">
        <v>0</v>
      </c>
      <c r="I76" s="73">
        <v>2135.96</v>
      </c>
      <c r="J76" s="73">
        <v>2201.84</v>
      </c>
      <c r="K76" t="s">
        <v>1938</v>
      </c>
      <c r="L76" s="72" t="s">
        <v>1938</v>
      </c>
      <c r="M76" s="74">
        <v>0</v>
      </c>
      <c r="N76" s="74">
        <v>65.880000000000109</v>
      </c>
    </row>
    <row r="77" spans="1:14">
      <c r="A77" s="82"/>
      <c r="B77" s="82"/>
      <c r="E77" s="82" t="s">
        <v>1420</v>
      </c>
      <c r="F77" s="82" t="s">
        <v>1421</v>
      </c>
      <c r="G77">
        <v>0</v>
      </c>
      <c r="H77">
        <v>0</v>
      </c>
      <c r="I77" s="73">
        <v>2090</v>
      </c>
      <c r="J77" s="73">
        <v>2135.96</v>
      </c>
      <c r="K77" t="s">
        <v>1938</v>
      </c>
      <c r="L77" s="72"/>
      <c r="M77" s="74">
        <v>0</v>
      </c>
      <c r="N77" s="74">
        <v>45.960000000000036</v>
      </c>
    </row>
    <row r="78" spans="1:14">
      <c r="A78" s="82"/>
      <c r="B78" s="82"/>
      <c r="E78" s="82" t="s">
        <v>1429</v>
      </c>
      <c r="F78" s="82" t="s">
        <v>1430</v>
      </c>
      <c r="G78" s="73">
        <v>2168.7600000000002</v>
      </c>
      <c r="H78">
        <v>2274.4</v>
      </c>
      <c r="I78">
        <v>0</v>
      </c>
      <c r="J78">
        <v>0</v>
      </c>
      <c r="K78" t="s">
        <v>1938</v>
      </c>
      <c r="L78" t="s">
        <v>1938</v>
      </c>
      <c r="M78" s="74">
        <v>105.63999999999987</v>
      </c>
      <c r="N78" s="74">
        <v>0</v>
      </c>
    </row>
    <row r="79" spans="1:14">
      <c r="A79" s="82"/>
      <c r="B79" s="82"/>
      <c r="E79" s="82" t="s">
        <v>1423</v>
      </c>
      <c r="F79" s="82" t="s">
        <v>1424</v>
      </c>
      <c r="G79" s="73">
        <v>2074.7600000000002</v>
      </c>
      <c r="H79" s="73">
        <v>2168.77</v>
      </c>
      <c r="I79">
        <v>0</v>
      </c>
      <c r="J79">
        <v>0</v>
      </c>
      <c r="K79" t="s">
        <v>1938</v>
      </c>
      <c r="L79" s="72"/>
      <c r="M79" s="74">
        <v>94.009999999999764</v>
      </c>
      <c r="N79" s="74">
        <v>0</v>
      </c>
    </row>
    <row r="80" spans="1:14">
      <c r="A80" s="82"/>
      <c r="B80" s="82"/>
      <c r="E80" s="82" t="s">
        <v>1417</v>
      </c>
      <c r="F80" s="82" t="s">
        <v>1418</v>
      </c>
      <c r="G80" s="73">
        <v>1990</v>
      </c>
      <c r="H80" s="73">
        <v>2074.7600000000002</v>
      </c>
      <c r="I80">
        <v>0</v>
      </c>
      <c r="J80">
        <v>0</v>
      </c>
      <c r="K80" t="s">
        <v>1938</v>
      </c>
      <c r="L80" s="72"/>
      <c r="M80" s="74">
        <v>84.760000000000218</v>
      </c>
      <c r="N80" s="74">
        <v>0</v>
      </c>
    </row>
    <row r="81" spans="1:14">
      <c r="A81" s="82"/>
      <c r="B81" s="82"/>
      <c r="E81" s="82" t="s">
        <v>1410</v>
      </c>
      <c r="F81" s="82" t="s">
        <v>1408</v>
      </c>
      <c r="G81">
        <v>331.8</v>
      </c>
      <c r="H81">
        <v>1874.7</v>
      </c>
      <c r="I81">
        <v>0</v>
      </c>
      <c r="J81">
        <v>1779.5</v>
      </c>
      <c r="K81" t="s">
        <v>1938</v>
      </c>
      <c r="L81" t="s">
        <v>1938</v>
      </c>
      <c r="M81" s="74">
        <v>1542.9</v>
      </c>
      <c r="N81" s="74">
        <v>1779.5</v>
      </c>
    </row>
    <row r="82" spans="1:14">
      <c r="A82" s="82"/>
      <c r="B82" s="82"/>
      <c r="E82" s="82" t="s">
        <v>1407</v>
      </c>
      <c r="F82" t="s">
        <v>1408</v>
      </c>
      <c r="G82" s="73">
        <v>27.98</v>
      </c>
      <c r="H82" s="73">
        <v>326.19</v>
      </c>
      <c r="I82">
        <v>0</v>
      </c>
      <c r="J82" s="73">
        <v>0</v>
      </c>
      <c r="K82" t="s">
        <v>1938</v>
      </c>
      <c r="L82" s="72" t="s">
        <v>1938</v>
      </c>
      <c r="M82" s="74">
        <v>298.20999999999998</v>
      </c>
      <c r="N82" s="74">
        <v>0</v>
      </c>
    </row>
    <row r="83" spans="1:14">
      <c r="A83" s="82"/>
      <c r="B83" s="82"/>
      <c r="E83" s="82" t="s">
        <v>1523</v>
      </c>
      <c r="F83" s="82">
        <v>0</v>
      </c>
      <c r="G83" s="73">
        <v>0</v>
      </c>
      <c r="H83" s="73">
        <v>0</v>
      </c>
      <c r="I83" s="73">
        <v>7004.3</v>
      </c>
      <c r="J83" s="73">
        <v>7050.15</v>
      </c>
      <c r="K83" t="s">
        <v>1938</v>
      </c>
      <c r="L83" s="72"/>
      <c r="M83" s="74">
        <v>0</v>
      </c>
      <c r="N83" s="74">
        <v>45.849999999999454</v>
      </c>
    </row>
    <row r="84" spans="1:14">
      <c r="A84" s="82"/>
      <c r="B84" s="82"/>
      <c r="E84" s="82"/>
      <c r="F84" s="82" t="s">
        <v>1524</v>
      </c>
      <c r="G84">
        <v>0</v>
      </c>
      <c r="H84">
        <v>0</v>
      </c>
      <c r="I84" s="73">
        <v>0</v>
      </c>
      <c r="J84" s="73">
        <v>110</v>
      </c>
      <c r="K84" t="s">
        <v>1938</v>
      </c>
      <c r="L84" s="72" t="s">
        <v>1938</v>
      </c>
      <c r="M84" s="74">
        <v>0</v>
      </c>
      <c r="N84" s="74">
        <v>110</v>
      </c>
    </row>
    <row r="85" spans="1:14">
      <c r="A85" s="82"/>
      <c r="B85" s="82"/>
      <c r="E85" s="82" t="s">
        <v>1526</v>
      </c>
      <c r="F85" t="s">
        <v>1524</v>
      </c>
      <c r="G85">
        <v>0</v>
      </c>
      <c r="H85" s="73">
        <v>243.98</v>
      </c>
      <c r="I85" s="73">
        <v>7129.79</v>
      </c>
      <c r="J85" s="73">
        <v>7390.07</v>
      </c>
      <c r="K85" t="s">
        <v>1938</v>
      </c>
      <c r="L85" s="72" t="s">
        <v>1938</v>
      </c>
      <c r="M85" s="74">
        <v>243.98</v>
      </c>
      <c r="N85" s="74">
        <v>260.27999999999975</v>
      </c>
    </row>
    <row r="86" spans="1:14">
      <c r="A86" s="72" t="s">
        <v>1902</v>
      </c>
      <c r="B86" s="72"/>
      <c r="C86" s="72"/>
      <c r="D86" s="72"/>
      <c r="E86" s="72"/>
      <c r="F86" s="72"/>
      <c r="G86" s="72"/>
      <c r="H86" s="72"/>
      <c r="I86" s="72"/>
      <c r="J86" s="72"/>
      <c r="K86" s="72"/>
      <c r="L86" s="72"/>
      <c r="M86" s="74">
        <v>8011.31</v>
      </c>
      <c r="N86" s="74">
        <v>7347.2999999999993</v>
      </c>
    </row>
  </sheetData>
  <mergeCells count="5">
    <mergeCell ref="A1:G1"/>
    <mergeCell ref="A2:G2"/>
    <mergeCell ref="A4:B4"/>
    <mergeCell ref="E4:F4"/>
    <mergeCell ref="A5: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92F7604EECB104DA287DC69FB936ECD" ma:contentTypeVersion="6" ma:contentTypeDescription="Crear nuevo documento." ma:contentTypeScope="" ma:versionID="73c5338c180a258e28b133115487f70d">
  <xsd:schema xmlns:xsd="http://www.w3.org/2001/XMLSchema" xmlns:xs="http://www.w3.org/2001/XMLSchema" xmlns:p="http://schemas.microsoft.com/office/2006/metadata/properties" xmlns:ns2="95130a61-2f92-4960-acc5-ce092c171d78" xmlns:ns3="58cb013b-3b4d-4505-ab87-464316d9fa61" targetNamespace="http://schemas.microsoft.com/office/2006/metadata/properties" ma:root="true" ma:fieldsID="298795311b1946fcc21b8f179c7685d5" ns2:_="" ns3:_="">
    <xsd:import namespace="95130a61-2f92-4960-acc5-ce092c171d78"/>
    <xsd:import namespace="58cb013b-3b4d-4505-ab87-464316d9fa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130a61-2f92-4960-acc5-ce092c171d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cb013b-3b4d-4505-ab87-464316d9fa6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361836-F17F-4A4E-A18E-6D81E73E9C36}"/>
</file>

<file path=customXml/itemProps2.xml><?xml version="1.0" encoding="utf-8"?>
<ds:datastoreItem xmlns:ds="http://schemas.openxmlformats.org/officeDocument/2006/customXml" ds:itemID="{57201F84-E7AF-47FD-B226-70F95EF6DE4C}">
  <ds:schemaRefs>
    <ds:schemaRef ds:uri="http://schemas.microsoft.com/office/2006/documentManagement/types"/>
    <ds:schemaRef ds:uri="http://purl.org/dc/dcmitype/"/>
    <ds:schemaRef ds:uri="99b1353c-d3ed-4a7a-a9f3-8888d2f2b21c"/>
    <ds:schemaRef ds:uri="http://purl.org/dc/terms/"/>
    <ds:schemaRef ds:uri="http://purl.org/dc/elements/1.1/"/>
    <ds:schemaRef ds:uri="http://www.w3.org/XML/1998/namespace"/>
    <ds:schemaRef ds:uri="http://schemas.openxmlformats.org/package/2006/metadata/core-properties"/>
    <ds:schemaRef ds:uri="cfafc956-13fd-4ed7-8fbd-3fd43e5c0c20"/>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F7CB104B-B336-4F39-B8A6-0A5E81E7A0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6</vt:i4>
      </vt:variant>
    </vt:vector>
  </HeadingPairs>
  <TitlesOfParts>
    <vt:vector size="25" baseType="lpstr">
      <vt:lpstr>Cronograma_1</vt:lpstr>
      <vt:lpstr>Convenciones</vt:lpstr>
      <vt:lpstr>SABANA COMPENSACIONES</vt:lpstr>
      <vt:lpstr>C abcsi</vt:lpstr>
      <vt:lpstr>Predios Entidades</vt:lpstr>
      <vt:lpstr>R UF1</vt:lpstr>
      <vt:lpstr>R UF2</vt:lpstr>
      <vt:lpstr>R UF3,1</vt:lpstr>
      <vt:lpstr>R UF3,2</vt:lpstr>
      <vt:lpstr>R UF4</vt:lpstr>
      <vt:lpstr>R UF5</vt:lpstr>
      <vt:lpstr>RA UF1</vt:lpstr>
      <vt:lpstr>RA UF2 </vt:lpstr>
      <vt:lpstr>RA UF3,1</vt:lpstr>
      <vt:lpstr>RA UF3,2</vt:lpstr>
      <vt:lpstr>RA UF4</vt:lpstr>
      <vt:lpstr>RA UF5</vt:lpstr>
      <vt:lpstr>S aval</vt:lpstr>
      <vt:lpstr>cateogrias</vt:lpstr>
      <vt:lpstr>clasifi</vt:lpstr>
      <vt:lpstr>ESTADO_AMBIENTAL</vt:lpstr>
      <vt:lpstr>ESTADO_PREDIO</vt:lpstr>
      <vt:lpstr>FUNCION_PREDIO</vt:lpstr>
      <vt:lpstr>'SABANA COMPENSACIONES'!Títulos_a_imprimir</vt:lpstr>
      <vt:lpstr>'SABANA COMPENSACIONES'!trayecto</vt:lpstr>
    </vt:vector>
  </TitlesOfParts>
  <Manager/>
  <Company>Win98</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Autorizado</dc:creator>
  <cp:keywords/>
  <dc:description/>
  <cp:lastModifiedBy>Alejandro Jiménez</cp:lastModifiedBy>
  <cp:revision/>
  <cp:lastPrinted>2020-05-06T23:37:30Z</cp:lastPrinted>
  <dcterms:created xsi:type="dcterms:W3CDTF">2000-07-06T22:17:16Z</dcterms:created>
  <dcterms:modified xsi:type="dcterms:W3CDTF">2021-05-18T17:15:52Z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0x010100392F7604EECB104DA287DC69FB936ECD</vt:lpwstr>
  </property>
</Properties>
</file>