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sorozco\AppData\Local\Microsoft\Windows\INetCache\Content.Outlook\E5BUZ499\"/>
    </mc:Choice>
  </mc:AlternateContent>
  <xr:revisionPtr revIDLastSave="0" documentId="13_ncr:1_{FC66BFD3-87E0-4874-9A8B-28F74FA81F96}" xr6:coauthVersionLast="47" xr6:coauthVersionMax="47" xr10:uidLastSave="{00000000-0000-0000-0000-000000000000}"/>
  <bookViews>
    <workbookView xWindow="-120" yWindow="-120" windowWidth="20730" windowHeight="11160" firstSheet="2" activeTab="2" xr2:uid="{7F74B1EC-0C2D-4578-9A6C-B937607A5342}"/>
  </bookViews>
  <sheets>
    <sheet name="GASTOS VIGENCIA ENERO 2024" sheetId="1" r:id="rId1"/>
    <sheet name="GASTOS VIGENCIA FEBRERO 2024" sheetId="6" r:id="rId2"/>
    <sheet name="GASTOS VIGENCIA MARZO 2024" sheetId="7" r:id="rId3"/>
    <sheet name="RESERVAS ENERO 2024" sheetId="2" r:id="rId4"/>
    <sheet name="RESERVAS FEBRERO 2024" sheetId="5" r:id="rId5"/>
    <sheet name="RESERVAS MARZO 2024" sheetId="8" r:id="rId6"/>
    <sheet name="CXP ENERO 2024" sheetId="3" r:id="rId7"/>
    <sheet name="CXP FEBRERO 2024" sheetId="4" r:id="rId8"/>
    <sheet name="CXP MARZO 2024" sheetId="9" r:id="rId9"/>
  </sheets>
  <definedNames>
    <definedName name="_xlnm._FilterDatabase" localSheetId="6" hidden="1">'CXP ENERO 2024'!$A$7:$F$150</definedName>
    <definedName name="_xlnm._FilterDatabase" localSheetId="7" hidden="1">'CXP FEBRERO 2024'!$A$7:$F$150</definedName>
    <definedName name="_xlnm._FilterDatabase" localSheetId="0" hidden="1">'GASTOS VIGENCIA ENERO 2024'!$A$8:$AB$203</definedName>
    <definedName name="_xlnm._FilterDatabase" localSheetId="1" hidden="1">'GASTOS VIGENCIA FEBRERO 2024'!$A$8:$AB$311</definedName>
    <definedName name="_xlnm._FilterDatabase" localSheetId="2" hidden="1">'GASTOS VIGENCIA MARZO 2024'!$A$8:$AB$311</definedName>
    <definedName name="_xlnm._FilterDatabase" localSheetId="3" hidden="1">'RESERVAS ENERO 2024'!$A$7:$J$117</definedName>
    <definedName name="_xlnm._FilterDatabase" localSheetId="4" hidden="1">'RESERVAS FEBRERO 2024'!$A$7:$J$117</definedName>
    <definedName name="_xlnm._FilterDatabase" localSheetId="5" hidden="1">'RESERVAS MARZO 2024'!$A$7:$P$119</definedName>
    <definedName name="_xlnm.Print_Area" localSheetId="6">'CXP ENERO 2024'!$A$1:$K$152</definedName>
    <definedName name="_xlnm.Print_Area" localSheetId="7">'CXP FEBRERO 2024'!$A$1:$K$152</definedName>
    <definedName name="_xlnm.Print_Area" localSheetId="8">'CXP MARZO 2024'!$A$1:$K$152</definedName>
    <definedName name="_xlnm.Print_Area" localSheetId="0">'GASTOS VIGENCIA ENERO 2024'!#REF!</definedName>
    <definedName name="_xlnm.Print_Area" localSheetId="1">'GASTOS VIGENCIA FEBRERO 2024'!#REF!</definedName>
    <definedName name="_xlnm.Print_Area" localSheetId="2">'GASTOS VIGENCIA MARZO 2024'!#REF!</definedName>
    <definedName name="_xlnm.Print_Area" localSheetId="3">'RESERVAS ENERO 2024'!$A$1:$O$119</definedName>
    <definedName name="_xlnm.Print_Area" localSheetId="4">'RESERVAS FEBRERO 2024'!$A$1:$O$119</definedName>
    <definedName name="_xlnm.Print_Area" localSheetId="5">'RESERVAS MARZO 2024'!$A$1:$O$119</definedName>
    <definedName name="_xlnm.Print_Titles" localSheetId="6">'CXP ENERO 2024'!$1:$7</definedName>
    <definedName name="_xlnm.Print_Titles" localSheetId="7">'CXP FEBRERO 2024'!$1:$7</definedName>
    <definedName name="_xlnm.Print_Titles" localSheetId="8">'CXP MARZO 2024'!$1:$7</definedName>
    <definedName name="_xlnm.Print_Titles" localSheetId="0">'GASTOS VIGENCIA ENERO 2024'!#REF!,'GASTOS VIGENCIA ENERO 2024'!$7:$8</definedName>
    <definedName name="_xlnm.Print_Titles" localSheetId="1">'GASTOS VIGENCIA FEBRERO 2024'!#REF!,'GASTOS VIGENCIA FEBRERO 2024'!$7:$8</definedName>
    <definedName name="_xlnm.Print_Titles" localSheetId="2">'GASTOS VIGENCIA MARZO 2024'!#REF!,'GASTOS VIGENCIA MARZO 2024'!$7:$8</definedName>
    <definedName name="_xlnm.Print_Titles" localSheetId="3">'RESERVAS ENERO 2024'!$A:$E,'RESERVAS ENERO 2024'!$1:$7</definedName>
    <definedName name="_xlnm.Print_Titles" localSheetId="4">'RESERVAS FEBRERO 2024'!$A:$E,'RESERVAS FEBRERO 2024'!$1:$7</definedName>
    <definedName name="_xlnm.Print_Titles" localSheetId="5">'RESERVAS MARZO 2024'!$A:$E,'RESERVAS MARZO 2024'!$1:$7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9" i="9" l="1"/>
  <c r="H149" i="9"/>
  <c r="J148" i="9"/>
  <c r="K148" i="9" s="1"/>
  <c r="H148" i="9"/>
  <c r="G148" i="9"/>
  <c r="F148" i="9"/>
  <c r="H147" i="9"/>
  <c r="G147" i="9"/>
  <c r="F147" i="9"/>
  <c r="H146" i="9"/>
  <c r="G146" i="9"/>
  <c r="F146" i="9"/>
  <c r="H145" i="9"/>
  <c r="J144" i="9"/>
  <c r="G144" i="9"/>
  <c r="G143" i="9" s="1"/>
  <c r="G142" i="9" s="1"/>
  <c r="F144" i="9"/>
  <c r="F143" i="9" s="1"/>
  <c r="F142" i="9" s="1"/>
  <c r="J143" i="9"/>
  <c r="J142" i="9"/>
  <c r="K141" i="9"/>
  <c r="H141" i="9"/>
  <c r="J140" i="9"/>
  <c r="H140" i="9"/>
  <c r="G140" i="9"/>
  <c r="F140" i="9"/>
  <c r="H139" i="9"/>
  <c r="J138" i="9"/>
  <c r="G138" i="9"/>
  <c r="F138" i="9"/>
  <c r="K137" i="9"/>
  <c r="H137" i="9"/>
  <c r="J136" i="9"/>
  <c r="H136" i="9"/>
  <c r="G136" i="9"/>
  <c r="F136" i="9"/>
  <c r="H135" i="9"/>
  <c r="J134" i="9"/>
  <c r="G134" i="9"/>
  <c r="G131" i="9" s="1"/>
  <c r="G128" i="9" s="1"/>
  <c r="F134" i="9"/>
  <c r="F131" i="9" s="1"/>
  <c r="F128" i="9" s="1"/>
  <c r="H133" i="9"/>
  <c r="G133" i="9"/>
  <c r="F133" i="9"/>
  <c r="J132" i="9"/>
  <c r="G132" i="9"/>
  <c r="G129" i="9" s="1"/>
  <c r="G122" i="9" s="1"/>
  <c r="G119" i="9" s="1"/>
  <c r="G82" i="9" s="1"/>
  <c r="F132" i="9"/>
  <c r="F129" i="9" s="1"/>
  <c r="F122" i="9" s="1"/>
  <c r="F119" i="9" s="1"/>
  <c r="F82" i="9" s="1"/>
  <c r="H130" i="9"/>
  <c r="H123" i="9" s="1"/>
  <c r="H120" i="9" s="1"/>
  <c r="G130" i="9"/>
  <c r="G123" i="9" s="1"/>
  <c r="G120" i="9" s="1"/>
  <c r="F130" i="9"/>
  <c r="F123" i="9" s="1"/>
  <c r="F120" i="9" s="1"/>
  <c r="F83" i="9" s="1"/>
  <c r="J129" i="9"/>
  <c r="K127" i="9"/>
  <c r="H127" i="9"/>
  <c r="J126" i="9"/>
  <c r="K126" i="9" s="1"/>
  <c r="H126" i="9"/>
  <c r="G126" i="9"/>
  <c r="F126" i="9"/>
  <c r="H125" i="9"/>
  <c r="G125" i="9"/>
  <c r="F125" i="9"/>
  <c r="H124" i="9"/>
  <c r="G124" i="9"/>
  <c r="F124" i="9"/>
  <c r="J122" i="9"/>
  <c r="J119" i="9"/>
  <c r="H117" i="9"/>
  <c r="J116" i="9"/>
  <c r="G116" i="9"/>
  <c r="F116" i="9"/>
  <c r="J115" i="9"/>
  <c r="G115" i="9"/>
  <c r="G114" i="9" s="1"/>
  <c r="G113" i="9" s="1"/>
  <c r="G112" i="9" s="1"/>
  <c r="F115" i="9"/>
  <c r="F114" i="9" s="1"/>
  <c r="F113" i="9" s="1"/>
  <c r="F112" i="9" s="1"/>
  <c r="J114" i="9"/>
  <c r="J113" i="9"/>
  <c r="J112" i="9"/>
  <c r="K111" i="9"/>
  <c r="H111" i="9"/>
  <c r="J110" i="9"/>
  <c r="K110" i="9" s="1"/>
  <c r="H110" i="9"/>
  <c r="G110" i="9"/>
  <c r="F110" i="9"/>
  <c r="H109" i="9"/>
  <c r="G109" i="9"/>
  <c r="F109" i="9"/>
  <c r="H108" i="9"/>
  <c r="G108" i="9"/>
  <c r="F108" i="9"/>
  <c r="H107" i="9"/>
  <c r="J106" i="9"/>
  <c r="G106" i="9"/>
  <c r="G103" i="9" s="1"/>
  <c r="G102" i="9" s="1"/>
  <c r="G101" i="9" s="1"/>
  <c r="G100" i="9" s="1"/>
  <c r="F106" i="9"/>
  <c r="F103" i="9" s="1"/>
  <c r="F102" i="9" s="1"/>
  <c r="F101" i="9" s="1"/>
  <c r="F100" i="9" s="1"/>
  <c r="K105" i="9"/>
  <c r="H105" i="9"/>
  <c r="J104" i="9"/>
  <c r="K104" i="9" s="1"/>
  <c r="H104" i="9"/>
  <c r="G104" i="9"/>
  <c r="F104" i="9"/>
  <c r="H99" i="9"/>
  <c r="J98" i="9"/>
  <c r="G98" i="9"/>
  <c r="F98" i="9"/>
  <c r="J97" i="9"/>
  <c r="G97" i="9"/>
  <c r="G150" i="9" s="1"/>
  <c r="F97" i="9"/>
  <c r="F96" i="9" s="1"/>
  <c r="F91" i="9" s="1"/>
  <c r="F90" i="9" s="1"/>
  <c r="J96" i="9"/>
  <c r="K95" i="9"/>
  <c r="H95" i="9"/>
  <c r="J94" i="9"/>
  <c r="K94" i="9" s="1"/>
  <c r="H94" i="9"/>
  <c r="G94" i="9"/>
  <c r="F94" i="9"/>
  <c r="H93" i="9"/>
  <c r="G93" i="9"/>
  <c r="F93" i="9"/>
  <c r="H92" i="9"/>
  <c r="G92" i="9"/>
  <c r="F92" i="9"/>
  <c r="H89" i="9"/>
  <c r="K89" i="9" s="1"/>
  <c r="J88" i="9"/>
  <c r="G88" i="9"/>
  <c r="G87" i="9" s="1"/>
  <c r="G86" i="9" s="1"/>
  <c r="G85" i="9" s="1"/>
  <c r="G84" i="9" s="1"/>
  <c r="F88" i="9"/>
  <c r="F87" i="9" s="1"/>
  <c r="F86" i="9" s="1"/>
  <c r="F85" i="9" s="1"/>
  <c r="F84" i="9" s="1"/>
  <c r="J87" i="9"/>
  <c r="J86" i="9"/>
  <c r="J85" i="9"/>
  <c r="J84" i="9"/>
  <c r="G83" i="9"/>
  <c r="K80" i="9"/>
  <c r="H80" i="9"/>
  <c r="J79" i="9"/>
  <c r="J72" i="9" s="1"/>
  <c r="H79" i="9"/>
  <c r="G79" i="9"/>
  <c r="F79" i="9"/>
  <c r="J78" i="9"/>
  <c r="J8" i="9" s="1"/>
  <c r="H78" i="9"/>
  <c r="G78" i="9"/>
  <c r="F78" i="9"/>
  <c r="H77" i="9"/>
  <c r="H76" i="9" s="1"/>
  <c r="J76" i="9"/>
  <c r="G76" i="9"/>
  <c r="F76" i="9"/>
  <c r="J75" i="9"/>
  <c r="G75" i="9"/>
  <c r="F75" i="9"/>
  <c r="J74" i="9"/>
  <c r="G74" i="9"/>
  <c r="G73" i="9" s="1"/>
  <c r="F74" i="9"/>
  <c r="F73" i="9" s="1"/>
  <c r="J73" i="9"/>
  <c r="H72" i="9"/>
  <c r="G72" i="9"/>
  <c r="F72" i="9"/>
  <c r="K71" i="9"/>
  <c r="H71" i="9"/>
  <c r="H70" i="9"/>
  <c r="H68" i="9" s="1"/>
  <c r="H54" i="9" s="1"/>
  <c r="K69" i="9"/>
  <c r="H69" i="9"/>
  <c r="J68" i="9"/>
  <c r="K68" i="9" s="1"/>
  <c r="G68" i="9"/>
  <c r="F68" i="9"/>
  <c r="K67" i="9"/>
  <c r="H67" i="9"/>
  <c r="K66" i="9"/>
  <c r="H66" i="9"/>
  <c r="K65" i="9"/>
  <c r="H65" i="9"/>
  <c r="K64" i="9"/>
  <c r="H64" i="9"/>
  <c r="K63" i="9"/>
  <c r="H63" i="9"/>
  <c r="H61" i="9" s="1"/>
  <c r="K62" i="9"/>
  <c r="H62" i="9"/>
  <c r="J61" i="9"/>
  <c r="K61" i="9" s="1"/>
  <c r="G61" i="9"/>
  <c r="F61" i="9"/>
  <c r="H60" i="9"/>
  <c r="H59" i="9" s="1"/>
  <c r="J59" i="9"/>
  <c r="G59" i="9"/>
  <c r="F59" i="9"/>
  <c r="K58" i="9"/>
  <c r="H58" i="9"/>
  <c r="J57" i="9"/>
  <c r="H57" i="9"/>
  <c r="G57" i="9"/>
  <c r="F57" i="9"/>
  <c r="K56" i="9"/>
  <c r="H56" i="9"/>
  <c r="J55" i="9"/>
  <c r="H55" i="9"/>
  <c r="G55" i="9"/>
  <c r="G54" i="9" s="1"/>
  <c r="G40" i="9" s="1"/>
  <c r="F55" i="9"/>
  <c r="F54" i="9" s="1"/>
  <c r="F40" i="9" s="1"/>
  <c r="K53" i="9"/>
  <c r="H53" i="9"/>
  <c r="J52" i="9"/>
  <c r="K52" i="9" s="1"/>
  <c r="H52" i="9"/>
  <c r="G52" i="9"/>
  <c r="F52" i="9"/>
  <c r="K51" i="9"/>
  <c r="H51" i="9"/>
  <c r="K50" i="9"/>
  <c r="H50" i="9"/>
  <c r="K49" i="9"/>
  <c r="H49" i="9"/>
  <c r="K48" i="9"/>
  <c r="H48" i="9"/>
  <c r="K47" i="9"/>
  <c r="H47" i="9"/>
  <c r="K46" i="9"/>
  <c r="H46" i="9"/>
  <c r="J45" i="9"/>
  <c r="J41" i="9" s="1"/>
  <c r="G45" i="9"/>
  <c r="F45" i="9"/>
  <c r="H44" i="9"/>
  <c r="H42" i="9" s="1"/>
  <c r="K43" i="9"/>
  <c r="H43" i="9"/>
  <c r="J42" i="9"/>
  <c r="G42" i="9"/>
  <c r="F42" i="9"/>
  <c r="G41" i="9"/>
  <c r="F41" i="9"/>
  <c r="H39" i="9"/>
  <c r="H37" i="9" s="1"/>
  <c r="K37" i="9" s="1"/>
  <c r="K38" i="9"/>
  <c r="H38" i="9"/>
  <c r="J37" i="9"/>
  <c r="J34" i="9" s="1"/>
  <c r="G37" i="9"/>
  <c r="F37" i="9"/>
  <c r="K36" i="9"/>
  <c r="H36" i="9"/>
  <c r="J35" i="9"/>
  <c r="H35" i="9"/>
  <c r="G35" i="9"/>
  <c r="G34" i="9" s="1"/>
  <c r="G33" i="9" s="1"/>
  <c r="F35" i="9"/>
  <c r="F34" i="9" s="1"/>
  <c r="F33" i="9" s="1"/>
  <c r="K31" i="9"/>
  <c r="H31" i="9"/>
  <c r="K30" i="9"/>
  <c r="H30" i="9"/>
  <c r="J29" i="9"/>
  <c r="H29" i="9"/>
  <c r="G29" i="9"/>
  <c r="G28" i="9" s="1"/>
  <c r="G11" i="9" s="1"/>
  <c r="G10" i="9" s="1"/>
  <c r="F29" i="9"/>
  <c r="J28" i="9"/>
  <c r="F28" i="9"/>
  <c r="F11" i="9" s="1"/>
  <c r="F10" i="9" s="1"/>
  <c r="K27" i="9"/>
  <c r="H27" i="9"/>
  <c r="K26" i="9"/>
  <c r="H26" i="9"/>
  <c r="K25" i="9"/>
  <c r="H25" i="9"/>
  <c r="K24" i="9"/>
  <c r="H24" i="9"/>
  <c r="K23" i="9"/>
  <c r="H23" i="9"/>
  <c r="K22" i="9"/>
  <c r="H22" i="9"/>
  <c r="H20" i="9" s="1"/>
  <c r="K21" i="9"/>
  <c r="H21" i="9"/>
  <c r="J20" i="9"/>
  <c r="K20" i="9" s="1"/>
  <c r="G20" i="9"/>
  <c r="F20" i="9"/>
  <c r="H19" i="9"/>
  <c r="K18" i="9"/>
  <c r="H18" i="9"/>
  <c r="H17" i="9"/>
  <c r="K17" i="9" s="1"/>
  <c r="K16" i="9"/>
  <c r="H16" i="9"/>
  <c r="K15" i="9"/>
  <c r="H15" i="9"/>
  <c r="K14" i="9"/>
  <c r="H14" i="9"/>
  <c r="J13" i="9"/>
  <c r="G13" i="9"/>
  <c r="F13" i="9"/>
  <c r="G12" i="9"/>
  <c r="F12" i="9"/>
  <c r="H8" i="9"/>
  <c r="G8" i="9"/>
  <c r="F8" i="9"/>
  <c r="O116" i="8"/>
  <c r="N116" i="8"/>
  <c r="L116" i="8"/>
  <c r="H116" i="8"/>
  <c r="H115" i="8" s="1"/>
  <c r="O115" i="8"/>
  <c r="L115" i="8"/>
  <c r="K115" i="8"/>
  <c r="K114" i="8" s="1"/>
  <c r="J115" i="8"/>
  <c r="G115" i="8"/>
  <c r="F115" i="8"/>
  <c r="L114" i="8"/>
  <c r="G114" i="8"/>
  <c r="G113" i="8" s="1"/>
  <c r="F114" i="8"/>
  <c r="F113" i="8" s="1"/>
  <c r="L113" i="8"/>
  <c r="O112" i="8"/>
  <c r="N112" i="8"/>
  <c r="L112" i="8"/>
  <c r="H112" i="8"/>
  <c r="L111" i="8"/>
  <c r="K111" i="8"/>
  <c r="K110" i="8" s="1"/>
  <c r="J111" i="8"/>
  <c r="H111" i="8"/>
  <c r="G111" i="8"/>
  <c r="F111" i="8"/>
  <c r="L110" i="8"/>
  <c r="H110" i="8"/>
  <c r="G110" i="8"/>
  <c r="G109" i="8" s="1"/>
  <c r="F110" i="8"/>
  <c r="F109" i="8" s="1"/>
  <c r="L109" i="8"/>
  <c r="K109" i="8"/>
  <c r="O108" i="8"/>
  <c r="L108" i="8"/>
  <c r="H108" i="8"/>
  <c r="L107" i="8"/>
  <c r="K107" i="8"/>
  <c r="J107" i="8"/>
  <c r="G107" i="8"/>
  <c r="F107" i="8"/>
  <c r="O106" i="8"/>
  <c r="N106" i="8"/>
  <c r="M106" i="8"/>
  <c r="L106" i="8"/>
  <c r="H106" i="8"/>
  <c r="O105" i="8"/>
  <c r="N105" i="8"/>
  <c r="M105" i="8"/>
  <c r="L105" i="8"/>
  <c r="K105" i="8"/>
  <c r="J105" i="8"/>
  <c r="H105" i="8"/>
  <c r="G105" i="8"/>
  <c r="G98" i="8" s="1"/>
  <c r="G95" i="8" s="1"/>
  <c r="G92" i="8" s="1"/>
  <c r="G89" i="8" s="1"/>
  <c r="F105" i="8"/>
  <c r="F98" i="8" s="1"/>
  <c r="F95" i="8" s="1"/>
  <c r="F92" i="8" s="1"/>
  <c r="O104" i="8"/>
  <c r="L104" i="8"/>
  <c r="H104" i="8"/>
  <c r="L103" i="8"/>
  <c r="L97" i="8" s="1"/>
  <c r="L94" i="8" s="1"/>
  <c r="L91" i="8" s="1"/>
  <c r="L88" i="8" s="1"/>
  <c r="K103" i="8"/>
  <c r="J103" i="8"/>
  <c r="G103" i="8"/>
  <c r="F103" i="8"/>
  <c r="F97" i="8" s="1"/>
  <c r="F94" i="8" s="1"/>
  <c r="F91" i="8" s="1"/>
  <c r="F88" i="8" s="1"/>
  <c r="O102" i="8"/>
  <c r="L102" i="8"/>
  <c r="H102" i="8"/>
  <c r="L101" i="8"/>
  <c r="K101" i="8"/>
  <c r="J101" i="8"/>
  <c r="G101" i="8"/>
  <c r="F101" i="8"/>
  <c r="O100" i="8"/>
  <c r="N100" i="8"/>
  <c r="M100" i="8"/>
  <c r="L100" i="8"/>
  <c r="H100" i="8"/>
  <c r="O99" i="8"/>
  <c r="N99" i="8"/>
  <c r="M99" i="8"/>
  <c r="L99" i="8"/>
  <c r="K99" i="8"/>
  <c r="J99" i="8"/>
  <c r="H99" i="8"/>
  <c r="G99" i="8"/>
  <c r="G96" i="8" s="1"/>
  <c r="G93" i="8" s="1"/>
  <c r="F99" i="8"/>
  <c r="F96" i="8" s="1"/>
  <c r="F93" i="8" s="1"/>
  <c r="F90" i="8" s="1"/>
  <c r="L98" i="8"/>
  <c r="K98" i="8"/>
  <c r="J97" i="8"/>
  <c r="G97" i="8"/>
  <c r="L96" i="8"/>
  <c r="K96" i="8"/>
  <c r="L95" i="8"/>
  <c r="L92" i="8" s="1"/>
  <c r="L89" i="8" s="1"/>
  <c r="K95" i="8"/>
  <c r="J94" i="8"/>
  <c r="G94" i="8"/>
  <c r="L93" i="8"/>
  <c r="L90" i="8" s="1"/>
  <c r="L87" i="8" s="1"/>
  <c r="K93" i="8"/>
  <c r="K92" i="8"/>
  <c r="G91" i="8"/>
  <c r="G90" i="8"/>
  <c r="G87" i="8" s="1"/>
  <c r="F89" i="8"/>
  <c r="G88" i="8"/>
  <c r="F87" i="8"/>
  <c r="O86" i="8"/>
  <c r="L86" i="8"/>
  <c r="H86" i="8"/>
  <c r="L85" i="8"/>
  <c r="L84" i="8" s="1"/>
  <c r="K85" i="8"/>
  <c r="J85" i="8"/>
  <c r="J84" i="8" s="1"/>
  <c r="G85" i="8"/>
  <c r="G84" i="8" s="1"/>
  <c r="F85" i="8"/>
  <c r="F84" i="8" s="1"/>
  <c r="F83" i="8" s="1"/>
  <c r="L83" i="8"/>
  <c r="G83" i="8"/>
  <c r="L82" i="8"/>
  <c r="L81" i="8" s="1"/>
  <c r="L80" i="8" s="1"/>
  <c r="L79" i="8" s="1"/>
  <c r="H82" i="8"/>
  <c r="K81" i="8"/>
  <c r="J81" i="8"/>
  <c r="G81" i="8"/>
  <c r="F81" i="8"/>
  <c r="K80" i="8"/>
  <c r="G80" i="8"/>
  <c r="G79" i="8" s="1"/>
  <c r="G78" i="8" s="1"/>
  <c r="G77" i="8" s="1"/>
  <c r="F80" i="8"/>
  <c r="F79" i="8" s="1"/>
  <c r="F78" i="8" s="1"/>
  <c r="F77" i="8" s="1"/>
  <c r="L78" i="8"/>
  <c r="L77" i="8" s="1"/>
  <c r="O76" i="8"/>
  <c r="L76" i="8"/>
  <c r="H76" i="8"/>
  <c r="O75" i="8"/>
  <c r="N75" i="8"/>
  <c r="L75" i="8"/>
  <c r="K75" i="8"/>
  <c r="K74" i="8" s="1"/>
  <c r="J75" i="8"/>
  <c r="H75" i="8"/>
  <c r="G75" i="8"/>
  <c r="F75" i="8"/>
  <c r="L74" i="8"/>
  <c r="L73" i="8" s="1"/>
  <c r="H74" i="8"/>
  <c r="G74" i="8"/>
  <c r="G73" i="8" s="1"/>
  <c r="G66" i="8" s="1"/>
  <c r="G65" i="8" s="1"/>
  <c r="F74" i="8"/>
  <c r="K73" i="8"/>
  <c r="F73" i="8"/>
  <c r="O72" i="8"/>
  <c r="L72" i="8"/>
  <c r="H72" i="8"/>
  <c r="O71" i="8"/>
  <c r="N71" i="8"/>
  <c r="L71" i="8"/>
  <c r="K71" i="8"/>
  <c r="J71" i="8"/>
  <c r="H71" i="8"/>
  <c r="G71" i="8"/>
  <c r="F71" i="8"/>
  <c r="O70" i="8"/>
  <c r="N70" i="8"/>
  <c r="M70" i="8"/>
  <c r="L70" i="8"/>
  <c r="L69" i="8" s="1"/>
  <c r="L68" i="8" s="1"/>
  <c r="L67" i="8" s="1"/>
  <c r="H70" i="8"/>
  <c r="O69" i="8"/>
  <c r="K69" i="8"/>
  <c r="J69" i="8"/>
  <c r="H69" i="8"/>
  <c r="G69" i="8"/>
  <c r="G68" i="8" s="1"/>
  <c r="G67" i="8" s="1"/>
  <c r="F69" i="8"/>
  <c r="K68" i="8"/>
  <c r="J68" i="8"/>
  <c r="F68" i="8"/>
  <c r="F67" i="8" s="1"/>
  <c r="F66" i="8" s="1"/>
  <c r="F65" i="8" s="1"/>
  <c r="F48" i="8" s="1"/>
  <c r="O64" i="8"/>
  <c r="N64" i="8"/>
  <c r="L64" i="8"/>
  <c r="H64" i="8"/>
  <c r="N63" i="8"/>
  <c r="L63" i="8"/>
  <c r="K63" i="8"/>
  <c r="K62" i="8" s="1"/>
  <c r="N62" i="8" s="1"/>
  <c r="J63" i="8"/>
  <c r="H63" i="8"/>
  <c r="G63" i="8"/>
  <c r="F63" i="8"/>
  <c r="L62" i="8"/>
  <c r="H62" i="8"/>
  <c r="G62" i="8"/>
  <c r="G61" i="8" s="1"/>
  <c r="F62" i="8"/>
  <c r="F61" i="8" s="1"/>
  <c r="L61" i="8"/>
  <c r="K61" i="8"/>
  <c r="O60" i="8"/>
  <c r="N60" i="8"/>
  <c r="L60" i="8"/>
  <c r="H60" i="8"/>
  <c r="L59" i="8"/>
  <c r="K59" i="8"/>
  <c r="K58" i="8" s="1"/>
  <c r="J59" i="8"/>
  <c r="G59" i="8"/>
  <c r="F59" i="8"/>
  <c r="L58" i="8"/>
  <c r="L57" i="8" s="1"/>
  <c r="L56" i="8" s="1"/>
  <c r="L55" i="8" s="1"/>
  <c r="G58" i="8"/>
  <c r="G57" i="8" s="1"/>
  <c r="F58" i="8"/>
  <c r="F57" i="8" s="1"/>
  <c r="F56" i="8" s="1"/>
  <c r="F55" i="8"/>
  <c r="O54" i="8"/>
  <c r="L54" i="8"/>
  <c r="H54" i="8"/>
  <c r="L53" i="8"/>
  <c r="L52" i="8" s="1"/>
  <c r="L51" i="8" s="1"/>
  <c r="L50" i="8" s="1"/>
  <c r="K53" i="8"/>
  <c r="J53" i="8"/>
  <c r="G53" i="8"/>
  <c r="G52" i="8" s="1"/>
  <c r="F53" i="8"/>
  <c r="F52" i="8" s="1"/>
  <c r="K52" i="8"/>
  <c r="K51" i="8" s="1"/>
  <c r="K50" i="8" s="1"/>
  <c r="J52" i="8"/>
  <c r="G51" i="8"/>
  <c r="G50" i="8" s="1"/>
  <c r="G49" i="8" s="1"/>
  <c r="F51" i="8"/>
  <c r="F50" i="8" s="1"/>
  <c r="F49" i="8" s="1"/>
  <c r="L49" i="8"/>
  <c r="K49" i="8"/>
  <c r="G48" i="8"/>
  <c r="L47" i="8"/>
  <c r="G47" i="8"/>
  <c r="F47" i="8"/>
  <c r="N45" i="8"/>
  <c r="M45" i="8"/>
  <c r="L45" i="8"/>
  <c r="L44" i="8" s="1"/>
  <c r="H45" i="8"/>
  <c r="K44" i="8"/>
  <c r="N44" i="8" s="1"/>
  <c r="J44" i="8"/>
  <c r="M44" i="8" s="1"/>
  <c r="H44" i="8"/>
  <c r="G44" i="8"/>
  <c r="F44" i="8"/>
  <c r="O43" i="8"/>
  <c r="L43" i="8"/>
  <c r="H43" i="8"/>
  <c r="N43" i="8" s="1"/>
  <c r="O42" i="8"/>
  <c r="L42" i="8"/>
  <c r="H42" i="8"/>
  <c r="O41" i="8"/>
  <c r="N41" i="8"/>
  <c r="L41" i="8"/>
  <c r="H41" i="8"/>
  <c r="O40" i="8"/>
  <c r="L40" i="8"/>
  <c r="H40" i="8"/>
  <c r="N40" i="8" s="1"/>
  <c r="L39" i="8"/>
  <c r="K39" i="8"/>
  <c r="J39" i="8"/>
  <c r="G39" i="8"/>
  <c r="F39" i="8"/>
  <c r="O38" i="8"/>
  <c r="N38" i="8"/>
  <c r="M38" i="8"/>
  <c r="L38" i="8"/>
  <c r="H38" i="8"/>
  <c r="O37" i="8"/>
  <c r="N37" i="8"/>
  <c r="M37" i="8"/>
  <c r="L37" i="8"/>
  <c r="K37" i="8"/>
  <c r="J37" i="8"/>
  <c r="H37" i="8"/>
  <c r="G37" i="8"/>
  <c r="F37" i="8"/>
  <c r="O36" i="8"/>
  <c r="L36" i="8"/>
  <c r="L34" i="8" s="1"/>
  <c r="H36" i="8"/>
  <c r="O35" i="8"/>
  <c r="L35" i="8"/>
  <c r="H35" i="8"/>
  <c r="K34" i="8"/>
  <c r="J34" i="8"/>
  <c r="G34" i="8"/>
  <c r="G33" i="8" s="1"/>
  <c r="F34" i="8"/>
  <c r="F33" i="8" s="1"/>
  <c r="O32" i="8"/>
  <c r="N32" i="8"/>
  <c r="M32" i="8"/>
  <c r="L32" i="8"/>
  <c r="H32" i="8"/>
  <c r="O31" i="8"/>
  <c r="N31" i="8"/>
  <c r="M31" i="8"/>
  <c r="L31" i="8"/>
  <c r="H31" i="8"/>
  <c r="O30" i="8"/>
  <c r="N30" i="8"/>
  <c r="M30" i="8"/>
  <c r="L30" i="8"/>
  <c r="H30" i="8"/>
  <c r="O29" i="8"/>
  <c r="N29" i="8"/>
  <c r="M29" i="8"/>
  <c r="L29" i="8"/>
  <c r="K29" i="8"/>
  <c r="J29" i="8"/>
  <c r="H29" i="8"/>
  <c r="G29" i="8"/>
  <c r="F29" i="8"/>
  <c r="O28" i="8"/>
  <c r="L28" i="8"/>
  <c r="H28" i="8"/>
  <c r="O27" i="8"/>
  <c r="L27" i="8"/>
  <c r="H27" i="8"/>
  <c r="O26" i="8"/>
  <c r="L26" i="8"/>
  <c r="H26" i="8"/>
  <c r="O25" i="8"/>
  <c r="L25" i="8"/>
  <c r="H25" i="8"/>
  <c r="O24" i="8"/>
  <c r="L24" i="8"/>
  <c r="H24" i="8"/>
  <c r="O23" i="8"/>
  <c r="L23" i="8"/>
  <c r="H23" i="8"/>
  <c r="O22" i="8"/>
  <c r="L22" i="8"/>
  <c r="H22" i="8"/>
  <c r="O21" i="8"/>
  <c r="L21" i="8"/>
  <c r="L20" i="8" s="1"/>
  <c r="L16" i="8" s="1"/>
  <c r="H21" i="8"/>
  <c r="K20" i="8"/>
  <c r="J20" i="8"/>
  <c r="G20" i="8"/>
  <c r="F20" i="8"/>
  <c r="F16" i="8" s="1"/>
  <c r="F15" i="8" s="1"/>
  <c r="O19" i="8"/>
  <c r="L19" i="8"/>
  <c r="H19" i="8"/>
  <c r="O18" i="8"/>
  <c r="N18" i="8"/>
  <c r="L18" i="8"/>
  <c r="H18" i="8"/>
  <c r="L17" i="8"/>
  <c r="K17" i="8"/>
  <c r="K16" i="8" s="1"/>
  <c r="J17" i="8"/>
  <c r="O17" i="8" s="1"/>
  <c r="G17" i="8"/>
  <c r="F17" i="8"/>
  <c r="G16" i="8"/>
  <c r="O14" i="8"/>
  <c r="N14" i="8"/>
  <c r="L14" i="8"/>
  <c r="H14" i="8"/>
  <c r="O13" i="8"/>
  <c r="L13" i="8"/>
  <c r="H13" i="8"/>
  <c r="O12" i="8"/>
  <c r="L12" i="8"/>
  <c r="K12" i="8"/>
  <c r="K11" i="8" s="1"/>
  <c r="J12" i="8"/>
  <c r="H12" i="8"/>
  <c r="N12" i="8" s="1"/>
  <c r="G12" i="8"/>
  <c r="F12" i="8"/>
  <c r="L11" i="8"/>
  <c r="L10" i="8" s="1"/>
  <c r="G11" i="8"/>
  <c r="G10" i="8" s="1"/>
  <c r="F11" i="8"/>
  <c r="K10" i="8"/>
  <c r="F10" i="8"/>
  <c r="AB306" i="7"/>
  <c r="AA306" i="7"/>
  <c r="X306" i="7"/>
  <c r="W306" i="7"/>
  <c r="W305" i="7" s="1"/>
  <c r="W304" i="7" s="1"/>
  <c r="W303" i="7" s="1"/>
  <c r="U306" i="7"/>
  <c r="U305" i="7" s="1"/>
  <c r="U304" i="7" s="1"/>
  <c r="U303" i="7" s="1"/>
  <c r="S306" i="7"/>
  <c r="S305" i="7" s="1"/>
  <c r="S304" i="7" s="1"/>
  <c r="S303" i="7" s="1"/>
  <c r="P306" i="7"/>
  <c r="L306" i="7"/>
  <c r="V305" i="7"/>
  <c r="V304" i="7" s="1"/>
  <c r="T305" i="7"/>
  <c r="Q305" i="7"/>
  <c r="P305" i="7"/>
  <c r="P304" i="7" s="1"/>
  <c r="P303" i="7" s="1"/>
  <c r="O305" i="7"/>
  <c r="N305" i="7"/>
  <c r="N304" i="7" s="1"/>
  <c r="N303" i="7" s="1"/>
  <c r="K305" i="7"/>
  <c r="K304" i="7" s="1"/>
  <c r="J305" i="7"/>
  <c r="J304" i="7" s="1"/>
  <c r="J303" i="7" s="1"/>
  <c r="I305" i="7"/>
  <c r="I304" i="7" s="1"/>
  <c r="I303" i="7" s="1"/>
  <c r="H305" i="7"/>
  <c r="H304" i="7" s="1"/>
  <c r="H303" i="7" s="1"/>
  <c r="G305" i="7"/>
  <c r="G304" i="7" s="1"/>
  <c r="G303" i="7" s="1"/>
  <c r="F305" i="7"/>
  <c r="O304" i="7"/>
  <c r="O303" i="7" s="1"/>
  <c r="F304" i="7"/>
  <c r="K303" i="7"/>
  <c r="F303" i="7"/>
  <c r="AB302" i="7"/>
  <c r="AA302" i="7"/>
  <c r="W302" i="7"/>
  <c r="U302" i="7"/>
  <c r="U301" i="7" s="1"/>
  <c r="U300" i="7" s="1"/>
  <c r="U299" i="7" s="1"/>
  <c r="S302" i="7"/>
  <c r="R302" i="7"/>
  <c r="R301" i="7" s="1"/>
  <c r="R300" i="7" s="1"/>
  <c r="R299" i="7" s="1"/>
  <c r="L302" i="7"/>
  <c r="W301" i="7"/>
  <c r="W300" i="7" s="1"/>
  <c r="W299" i="7" s="1"/>
  <c r="V301" i="7"/>
  <c r="T301" i="7"/>
  <c r="S301" i="7"/>
  <c r="Q301" i="7"/>
  <c r="O301" i="7"/>
  <c r="O300" i="7" s="1"/>
  <c r="O299" i="7" s="1"/>
  <c r="N301" i="7"/>
  <c r="N300" i="7" s="1"/>
  <c r="N299" i="7" s="1"/>
  <c r="K301" i="7"/>
  <c r="K300" i="7" s="1"/>
  <c r="K299" i="7" s="1"/>
  <c r="J301" i="7"/>
  <c r="J300" i="7" s="1"/>
  <c r="J299" i="7" s="1"/>
  <c r="I301" i="7"/>
  <c r="I300" i="7" s="1"/>
  <c r="I299" i="7" s="1"/>
  <c r="H301" i="7"/>
  <c r="G301" i="7"/>
  <c r="G300" i="7" s="1"/>
  <c r="G299" i="7" s="1"/>
  <c r="F301" i="7"/>
  <c r="F300" i="7" s="1"/>
  <c r="F299" i="7" s="1"/>
  <c r="T300" i="7"/>
  <c r="T299" i="7" s="1"/>
  <c r="S300" i="7"/>
  <c r="H300" i="7"/>
  <c r="H299" i="7" s="1"/>
  <c r="S299" i="7"/>
  <c r="AA298" i="7"/>
  <c r="W298" i="7"/>
  <c r="U298" i="7"/>
  <c r="S298" i="7"/>
  <c r="S297" i="7" s="1"/>
  <c r="L298" i="7"/>
  <c r="P298" i="7" s="1"/>
  <c r="P297" i="7" s="1"/>
  <c r="W297" i="7"/>
  <c r="V297" i="7"/>
  <c r="U297" i="7"/>
  <c r="T297" i="7"/>
  <c r="Q297" i="7"/>
  <c r="O297" i="7"/>
  <c r="N297" i="7"/>
  <c r="K297" i="7"/>
  <c r="J297" i="7"/>
  <c r="I297" i="7"/>
  <c r="H297" i="7"/>
  <c r="G297" i="7"/>
  <c r="F297" i="7"/>
  <c r="AB296" i="7"/>
  <c r="AA296" i="7"/>
  <c r="W296" i="7"/>
  <c r="W295" i="7" s="1"/>
  <c r="U296" i="7"/>
  <c r="U295" i="7" s="1"/>
  <c r="S296" i="7"/>
  <c r="S295" i="7" s="1"/>
  <c r="L296" i="7"/>
  <c r="Y296" i="7" s="1"/>
  <c r="V295" i="7"/>
  <c r="T295" i="7"/>
  <c r="Q295" i="7"/>
  <c r="Q289" i="7" s="1"/>
  <c r="Q287" i="7" s="1"/>
  <c r="O295" i="7"/>
  <c r="N295" i="7"/>
  <c r="K295" i="7"/>
  <c r="J295" i="7"/>
  <c r="I295" i="7"/>
  <c r="H295" i="7"/>
  <c r="G295" i="7"/>
  <c r="F295" i="7"/>
  <c r="Z294" i="7"/>
  <c r="Y294" i="7"/>
  <c r="W294" i="7"/>
  <c r="U294" i="7"/>
  <c r="U293" i="7" s="1"/>
  <c r="S294" i="7"/>
  <c r="S293" i="7" s="1"/>
  <c r="S290" i="7" s="1"/>
  <c r="S288" i="7" s="1"/>
  <c r="S282" i="7" s="1"/>
  <c r="S280" i="7" s="1"/>
  <c r="R294" i="7"/>
  <c r="R293" i="7" s="1"/>
  <c r="P294" i="7"/>
  <c r="P293" i="7" s="1"/>
  <c r="P290" i="7" s="1"/>
  <c r="L294" i="7"/>
  <c r="X294" i="7" s="1"/>
  <c r="W293" i="7"/>
  <c r="V293" i="7"/>
  <c r="T293" i="7"/>
  <c r="Q293" i="7"/>
  <c r="O293" i="7"/>
  <c r="N293" i="7"/>
  <c r="N290" i="7" s="1"/>
  <c r="N288" i="7" s="1"/>
  <c r="N282" i="7" s="1"/>
  <c r="N280" i="7" s="1"/>
  <c r="L293" i="7"/>
  <c r="K293" i="7"/>
  <c r="J293" i="7"/>
  <c r="I293" i="7"/>
  <c r="H293" i="7"/>
  <c r="G293" i="7"/>
  <c r="G290" i="7" s="1"/>
  <c r="G288" i="7" s="1"/>
  <c r="G282" i="7" s="1"/>
  <c r="G280" i="7" s="1"/>
  <c r="F293" i="7"/>
  <c r="AB292" i="7"/>
  <c r="AA292" i="7"/>
  <c r="W292" i="7"/>
  <c r="U292" i="7"/>
  <c r="U291" i="7" s="1"/>
  <c r="U289" i="7" s="1"/>
  <c r="U287" i="7" s="1"/>
  <c r="S292" i="7"/>
  <c r="S291" i="7" s="1"/>
  <c r="R292" i="7"/>
  <c r="R291" i="7" s="1"/>
  <c r="P292" i="7"/>
  <c r="L292" i="7"/>
  <c r="Z292" i="7" s="1"/>
  <c r="AA291" i="7"/>
  <c r="W291" i="7"/>
  <c r="W289" i="7" s="1"/>
  <c r="W287" i="7" s="1"/>
  <c r="V291" i="7"/>
  <c r="T291" i="7"/>
  <c r="Q291" i="7"/>
  <c r="P291" i="7"/>
  <c r="O291" i="7"/>
  <c r="O289" i="7" s="1"/>
  <c r="O287" i="7" s="1"/>
  <c r="N291" i="7"/>
  <c r="K291" i="7"/>
  <c r="K290" i="7" s="1"/>
  <c r="K289" i="7" s="1"/>
  <c r="K287" i="7" s="1"/>
  <c r="J291" i="7"/>
  <c r="I291" i="7"/>
  <c r="I289" i="7" s="1"/>
  <c r="I287" i="7" s="1"/>
  <c r="H291" i="7"/>
  <c r="G291" i="7"/>
  <c r="G289" i="7" s="1"/>
  <c r="G287" i="7" s="1"/>
  <c r="F291" i="7"/>
  <c r="F289" i="7" s="1"/>
  <c r="F287" i="7" s="1"/>
  <c r="U290" i="7"/>
  <c r="U288" i="7" s="1"/>
  <c r="U282" i="7" s="1"/>
  <c r="U280" i="7" s="1"/>
  <c r="I290" i="7"/>
  <c r="I288" i="7" s="1"/>
  <c r="I282" i="7" s="1"/>
  <c r="I280" i="7" s="1"/>
  <c r="T289" i="7"/>
  <c r="T287" i="7" s="1"/>
  <c r="AA287" i="7" s="1"/>
  <c r="P288" i="7"/>
  <c r="P282" i="7" s="1"/>
  <c r="P280" i="7" s="1"/>
  <c r="K288" i="7"/>
  <c r="K282" i="7" s="1"/>
  <c r="K280" i="7" s="1"/>
  <c r="AB286" i="7"/>
  <c r="AA286" i="7"/>
  <c r="Z286" i="7"/>
  <c r="W286" i="7"/>
  <c r="W285" i="7" s="1"/>
  <c r="W284" i="7" s="1"/>
  <c r="W283" i="7" s="1"/>
  <c r="U286" i="7"/>
  <c r="U285" i="7" s="1"/>
  <c r="S286" i="7"/>
  <c r="S285" i="7" s="1"/>
  <c r="S284" i="7" s="1"/>
  <c r="S283" i="7" s="1"/>
  <c r="R286" i="7"/>
  <c r="L286" i="7"/>
  <c r="Y286" i="7" s="1"/>
  <c r="AB285" i="7"/>
  <c r="AA285" i="7"/>
  <c r="V285" i="7"/>
  <c r="V284" i="7" s="1"/>
  <c r="V283" i="7" s="1"/>
  <c r="T285" i="7"/>
  <c r="R285" i="7"/>
  <c r="R284" i="7" s="1"/>
  <c r="R283" i="7" s="1"/>
  <c r="Q285" i="7"/>
  <c r="Q284" i="7" s="1"/>
  <c r="Q283" i="7" s="1"/>
  <c r="O285" i="7"/>
  <c r="O284" i="7" s="1"/>
  <c r="O283" i="7" s="1"/>
  <c r="N285" i="7"/>
  <c r="N284" i="7" s="1"/>
  <c r="N283" i="7" s="1"/>
  <c r="L285" i="7"/>
  <c r="K285" i="7"/>
  <c r="J285" i="7"/>
  <c r="J284" i="7" s="1"/>
  <c r="J283" i="7" s="1"/>
  <c r="I285" i="7"/>
  <c r="I284" i="7" s="1"/>
  <c r="I283" i="7" s="1"/>
  <c r="H285" i="7"/>
  <c r="H284" i="7" s="1"/>
  <c r="H283" i="7" s="1"/>
  <c r="G285" i="7"/>
  <c r="F285" i="7"/>
  <c r="U284" i="7"/>
  <c r="U283" i="7" s="1"/>
  <c r="T284" i="7"/>
  <c r="L284" i="7"/>
  <c r="K284" i="7"/>
  <c r="K283" i="7" s="1"/>
  <c r="G284" i="7"/>
  <c r="G283" i="7" s="1"/>
  <c r="F284" i="7"/>
  <c r="F283" i="7" s="1"/>
  <c r="AB278" i="7"/>
  <c r="AA278" i="7"/>
  <c r="W278" i="7"/>
  <c r="U278" i="7"/>
  <c r="U277" i="7" s="1"/>
  <c r="S278" i="7"/>
  <c r="S277" i="7" s="1"/>
  <c r="S276" i="7" s="1"/>
  <c r="S275" i="7" s="1"/>
  <c r="K278" i="7"/>
  <c r="K277" i="7" s="1"/>
  <c r="K276" i="7" s="1"/>
  <c r="K275" i="7" s="1"/>
  <c r="W277" i="7"/>
  <c r="W276" i="7" s="1"/>
  <c r="W275" i="7" s="1"/>
  <c r="V277" i="7"/>
  <c r="AB277" i="7" s="1"/>
  <c r="T277" i="7"/>
  <c r="Q277" i="7"/>
  <c r="Q276" i="7" s="1"/>
  <c r="Q275" i="7" s="1"/>
  <c r="O277" i="7"/>
  <c r="O276" i="7" s="1"/>
  <c r="O275" i="7" s="1"/>
  <c r="N277" i="7"/>
  <c r="N276" i="7" s="1"/>
  <c r="N275" i="7" s="1"/>
  <c r="J277" i="7"/>
  <c r="J276" i="7" s="1"/>
  <c r="I277" i="7"/>
  <c r="I276" i="7" s="1"/>
  <c r="H277" i="7"/>
  <c r="G277" i="7"/>
  <c r="G276" i="7" s="1"/>
  <c r="G275" i="7" s="1"/>
  <c r="F277" i="7"/>
  <c r="F276" i="7" s="1"/>
  <c r="F275" i="7" s="1"/>
  <c r="V276" i="7"/>
  <c r="U276" i="7"/>
  <c r="T276" i="7"/>
  <c r="H276" i="7"/>
  <c r="H275" i="7" s="1"/>
  <c r="H270" i="7" s="1"/>
  <c r="H269" i="7" s="1"/>
  <c r="U275" i="7"/>
  <c r="T275" i="7"/>
  <c r="J275" i="7"/>
  <c r="I275" i="7"/>
  <c r="AB274" i="7"/>
  <c r="AA274" i="7"/>
  <c r="W274" i="7"/>
  <c r="U274" i="7"/>
  <c r="U273" i="7" s="1"/>
  <c r="U272" i="7" s="1"/>
  <c r="U271" i="7" s="1"/>
  <c r="U270" i="7" s="1"/>
  <c r="U269" i="7" s="1"/>
  <c r="S274" i="7"/>
  <c r="S273" i="7" s="1"/>
  <c r="S272" i="7" s="1"/>
  <c r="S271" i="7" s="1"/>
  <c r="K274" i="7"/>
  <c r="W273" i="7"/>
  <c r="W272" i="7" s="1"/>
  <c r="W271" i="7" s="1"/>
  <c r="W270" i="7" s="1"/>
  <c r="W269" i="7" s="1"/>
  <c r="V273" i="7"/>
  <c r="T273" i="7"/>
  <c r="Q273" i="7"/>
  <c r="O273" i="7"/>
  <c r="O272" i="7" s="1"/>
  <c r="N273" i="7"/>
  <c r="N272" i="7" s="1"/>
  <c r="N271" i="7" s="1"/>
  <c r="N270" i="7" s="1"/>
  <c r="N269" i="7" s="1"/>
  <c r="J273" i="7"/>
  <c r="J272" i="7" s="1"/>
  <c r="J271" i="7" s="1"/>
  <c r="I273" i="7"/>
  <c r="I272" i="7" s="1"/>
  <c r="I271" i="7" s="1"/>
  <c r="H273" i="7"/>
  <c r="H272" i="7" s="1"/>
  <c r="H271" i="7" s="1"/>
  <c r="G273" i="7"/>
  <c r="F273" i="7"/>
  <c r="F272" i="7" s="1"/>
  <c r="F271" i="7" s="1"/>
  <c r="F270" i="7" s="1"/>
  <c r="F269" i="7" s="1"/>
  <c r="T272" i="7"/>
  <c r="G272" i="7"/>
  <c r="G271" i="7" s="1"/>
  <c r="T271" i="7"/>
  <c r="O271" i="7"/>
  <c r="J270" i="7"/>
  <c r="J269" i="7" s="1"/>
  <c r="AB268" i="7"/>
  <c r="AA268" i="7"/>
  <c r="W268" i="7"/>
  <c r="W267" i="7" s="1"/>
  <c r="W266" i="7" s="1"/>
  <c r="W265" i="7" s="1"/>
  <c r="W260" i="7" s="1"/>
  <c r="W259" i="7" s="1"/>
  <c r="U268" i="7"/>
  <c r="S268" i="7"/>
  <c r="K268" i="7"/>
  <c r="L268" i="7" s="1"/>
  <c r="V267" i="7"/>
  <c r="AB267" i="7" s="1"/>
  <c r="U267" i="7"/>
  <c r="U266" i="7" s="1"/>
  <c r="U265" i="7" s="1"/>
  <c r="T267" i="7"/>
  <c r="S267" i="7"/>
  <c r="S266" i="7" s="1"/>
  <c r="S265" i="7" s="1"/>
  <c r="Q267" i="7"/>
  <c r="O267" i="7"/>
  <c r="O266" i="7" s="1"/>
  <c r="O265" i="7" s="1"/>
  <c r="N267" i="7"/>
  <c r="N266" i="7" s="1"/>
  <c r="N265" i="7" s="1"/>
  <c r="N260" i="7" s="1"/>
  <c r="N259" i="7" s="1"/>
  <c r="K267" i="7"/>
  <c r="K266" i="7" s="1"/>
  <c r="K265" i="7" s="1"/>
  <c r="J267" i="7"/>
  <c r="J266" i="7" s="1"/>
  <c r="J265" i="7" s="1"/>
  <c r="I267" i="7"/>
  <c r="I266" i="7" s="1"/>
  <c r="I265" i="7" s="1"/>
  <c r="H267" i="7"/>
  <c r="G267" i="7"/>
  <c r="G266" i="7" s="1"/>
  <c r="G265" i="7" s="1"/>
  <c r="F267" i="7"/>
  <c r="F266" i="7" s="1"/>
  <c r="F265" i="7" s="1"/>
  <c r="T266" i="7"/>
  <c r="H266" i="7"/>
  <c r="H265" i="7" s="1"/>
  <c r="H260" i="7" s="1"/>
  <c r="H259" i="7" s="1"/>
  <c r="AB264" i="7"/>
  <c r="AA264" i="7"/>
  <c r="X264" i="7"/>
  <c r="W264" i="7"/>
  <c r="U264" i="7"/>
  <c r="S264" i="7"/>
  <c r="K264" i="7"/>
  <c r="L264" i="7" s="1"/>
  <c r="AB263" i="7"/>
  <c r="W263" i="7"/>
  <c r="W262" i="7" s="1"/>
  <c r="W261" i="7" s="1"/>
  <c r="V263" i="7"/>
  <c r="V262" i="7" s="1"/>
  <c r="U263" i="7"/>
  <c r="T263" i="7"/>
  <c r="S263" i="7"/>
  <c r="S262" i="7" s="1"/>
  <c r="S261" i="7" s="1"/>
  <c r="S260" i="7" s="1"/>
  <c r="S259" i="7" s="1"/>
  <c r="Q263" i="7"/>
  <c r="O263" i="7"/>
  <c r="O262" i="7" s="1"/>
  <c r="O261" i="7" s="1"/>
  <c r="N263" i="7"/>
  <c r="N262" i="7" s="1"/>
  <c r="N261" i="7" s="1"/>
  <c r="J263" i="7"/>
  <c r="I263" i="7"/>
  <c r="H263" i="7"/>
  <c r="H262" i="7" s="1"/>
  <c r="G263" i="7"/>
  <c r="G262" i="7" s="1"/>
  <c r="G261" i="7" s="1"/>
  <c r="G260" i="7" s="1"/>
  <c r="G259" i="7" s="1"/>
  <c r="F263" i="7"/>
  <c r="AB262" i="7"/>
  <c r="U262" i="7"/>
  <c r="U261" i="7" s="1"/>
  <c r="T262" i="7"/>
  <c r="J262" i="7"/>
  <c r="J261" i="7" s="1"/>
  <c r="I262" i="7"/>
  <c r="I261" i="7" s="1"/>
  <c r="F262" i="7"/>
  <c r="F261" i="7" s="1"/>
  <c r="F260" i="7" s="1"/>
  <c r="F259" i="7" s="1"/>
  <c r="T261" i="7"/>
  <c r="H261" i="7"/>
  <c r="AB258" i="7"/>
  <c r="AA258" i="7"/>
  <c r="W258" i="7"/>
  <c r="W257" i="7" s="1"/>
  <c r="W256" i="7" s="1"/>
  <c r="W255" i="7" s="1"/>
  <c r="U258" i="7"/>
  <c r="U257" i="7" s="1"/>
  <c r="U256" i="7" s="1"/>
  <c r="U255" i="7" s="1"/>
  <c r="U243" i="7" s="1"/>
  <c r="U241" i="7" s="1"/>
  <c r="S258" i="7"/>
  <c r="S257" i="7" s="1"/>
  <c r="S256" i="7" s="1"/>
  <c r="S255" i="7" s="1"/>
  <c r="K258" i="7"/>
  <c r="L258" i="7" s="1"/>
  <c r="V257" i="7"/>
  <c r="T257" i="7"/>
  <c r="Q257" i="7"/>
  <c r="O257" i="7"/>
  <c r="O256" i="7" s="1"/>
  <c r="O255" i="7" s="1"/>
  <c r="N257" i="7"/>
  <c r="N256" i="7" s="1"/>
  <c r="N255" i="7" s="1"/>
  <c r="L257" i="7"/>
  <c r="L256" i="7" s="1"/>
  <c r="K257" i="7"/>
  <c r="J257" i="7"/>
  <c r="J256" i="7" s="1"/>
  <c r="J255" i="7" s="1"/>
  <c r="I257" i="7"/>
  <c r="I256" i="7" s="1"/>
  <c r="H257" i="7"/>
  <c r="G257" i="7"/>
  <c r="G256" i="7" s="1"/>
  <c r="G255" i="7" s="1"/>
  <c r="F257" i="7"/>
  <c r="F256" i="7" s="1"/>
  <c r="F255" i="7" s="1"/>
  <c r="V256" i="7"/>
  <c r="Z256" i="7" s="1"/>
  <c r="H256" i="7"/>
  <c r="H255" i="7" s="1"/>
  <c r="V255" i="7"/>
  <c r="I255" i="7"/>
  <c r="AA254" i="7"/>
  <c r="Z254" i="7"/>
  <c r="Y254" i="7"/>
  <c r="X254" i="7"/>
  <c r="W254" i="7"/>
  <c r="W253" i="7" s="1"/>
  <c r="U254" i="7"/>
  <c r="S254" i="7"/>
  <c r="S253" i="7" s="1"/>
  <c r="R254" i="7"/>
  <c r="P254" i="7"/>
  <c r="P253" i="7" s="1"/>
  <c r="K254" i="7"/>
  <c r="V253" i="7"/>
  <c r="U253" i="7"/>
  <c r="T253" i="7"/>
  <c r="R253" i="7"/>
  <c r="Q253" i="7"/>
  <c r="X253" i="7" s="1"/>
  <c r="O253" i="7"/>
  <c r="N253" i="7"/>
  <c r="L253" i="7"/>
  <c r="J253" i="7"/>
  <c r="J248" i="7" s="1"/>
  <c r="I253" i="7"/>
  <c r="I248" i="7" s="1"/>
  <c r="H253" i="7"/>
  <c r="G253" i="7"/>
  <c r="F253" i="7"/>
  <c r="AB252" i="7"/>
  <c r="AA252" i="7"/>
  <c r="Z252" i="7"/>
  <c r="Y252" i="7"/>
  <c r="X252" i="7"/>
  <c r="W252" i="7"/>
  <c r="U252" i="7"/>
  <c r="U251" i="7" s="1"/>
  <c r="U248" i="7" s="1"/>
  <c r="S252" i="7"/>
  <c r="S251" i="7" s="1"/>
  <c r="S248" i="7" s="1"/>
  <c r="R252" i="7"/>
  <c r="R251" i="7" s="1"/>
  <c r="P252" i="7"/>
  <c r="P251" i="7" s="1"/>
  <c r="K252" i="7"/>
  <c r="AA251" i="7"/>
  <c r="X251" i="7"/>
  <c r="W251" i="7"/>
  <c r="V251" i="7"/>
  <c r="AB251" i="7" s="1"/>
  <c r="T251" i="7"/>
  <c r="Q251" i="7"/>
  <c r="O251" i="7"/>
  <c r="O248" i="7" s="1"/>
  <c r="N251" i="7"/>
  <c r="L251" i="7"/>
  <c r="L248" i="7" s="1"/>
  <c r="J251" i="7"/>
  <c r="I251" i="7"/>
  <c r="H251" i="7"/>
  <c r="G251" i="7"/>
  <c r="F251" i="7"/>
  <c r="F248" i="7" s="1"/>
  <c r="F246" i="7" s="1"/>
  <c r="F244" i="7" s="1"/>
  <c r="F242" i="7" s="1"/>
  <c r="AB250" i="7"/>
  <c r="AA250" i="7"/>
  <c r="Z250" i="7"/>
  <c r="Y250" i="7"/>
  <c r="X250" i="7"/>
  <c r="W250" i="7"/>
  <c r="W249" i="7" s="1"/>
  <c r="W247" i="7" s="1"/>
  <c r="W245" i="7" s="1"/>
  <c r="W243" i="7" s="1"/>
  <c r="W241" i="7" s="1"/>
  <c r="U250" i="7"/>
  <c r="S250" i="7"/>
  <c r="R250" i="7"/>
  <c r="R249" i="7" s="1"/>
  <c r="R247" i="7" s="1"/>
  <c r="R245" i="7" s="1"/>
  <c r="P250" i="7"/>
  <c r="V249" i="7"/>
  <c r="U249" i="7"/>
  <c r="U247" i="7" s="1"/>
  <c r="U245" i="7" s="1"/>
  <c r="T249" i="7"/>
  <c r="S249" i="7"/>
  <c r="S247" i="7" s="1"/>
  <c r="S245" i="7" s="1"/>
  <c r="Q249" i="7"/>
  <c r="P249" i="7"/>
  <c r="P247" i="7" s="1"/>
  <c r="O249" i="7"/>
  <c r="O247" i="7" s="1"/>
  <c r="O245" i="7" s="1"/>
  <c r="O243" i="7" s="1"/>
  <c r="O241" i="7" s="1"/>
  <c r="N249" i="7"/>
  <c r="N247" i="7" s="1"/>
  <c r="N245" i="7" s="1"/>
  <c r="L249" i="7"/>
  <c r="J249" i="7"/>
  <c r="J247" i="7" s="1"/>
  <c r="J245" i="7" s="1"/>
  <c r="I249" i="7"/>
  <c r="I247" i="7" s="1"/>
  <c r="I245" i="7" s="1"/>
  <c r="H249" i="7"/>
  <c r="H247" i="7" s="1"/>
  <c r="H245" i="7" s="1"/>
  <c r="G249" i="7"/>
  <c r="F249" i="7"/>
  <c r="L247" i="7"/>
  <c r="L245" i="7" s="1"/>
  <c r="F247" i="7"/>
  <c r="F245" i="7" s="1"/>
  <c r="L246" i="7"/>
  <c r="P245" i="7"/>
  <c r="L244" i="7"/>
  <c r="AB240" i="7"/>
  <c r="AA240" i="7"/>
  <c r="W240" i="7"/>
  <c r="W239" i="7" s="1"/>
  <c r="W238" i="7" s="1"/>
  <c r="W237" i="7" s="1"/>
  <c r="U240" i="7"/>
  <c r="U239" i="7" s="1"/>
  <c r="U238" i="7" s="1"/>
  <c r="U237" i="7" s="1"/>
  <c r="S240" i="7"/>
  <c r="K240" i="7"/>
  <c r="L240" i="7" s="1"/>
  <c r="V239" i="7"/>
  <c r="T239" i="7"/>
  <c r="AA239" i="7" s="1"/>
  <c r="S239" i="7"/>
  <c r="S238" i="7" s="1"/>
  <c r="S237" i="7" s="1"/>
  <c r="Q239" i="7"/>
  <c r="Q238" i="7" s="1"/>
  <c r="O239" i="7"/>
  <c r="O238" i="7" s="1"/>
  <c r="N239" i="7"/>
  <c r="N238" i="7" s="1"/>
  <c r="N237" i="7" s="1"/>
  <c r="J239" i="7"/>
  <c r="J238" i="7" s="1"/>
  <c r="I239" i="7"/>
  <c r="I238" i="7" s="1"/>
  <c r="I237" i="7" s="1"/>
  <c r="H239" i="7"/>
  <c r="G239" i="7"/>
  <c r="F239" i="7"/>
  <c r="F238" i="7" s="1"/>
  <c r="F237" i="7" s="1"/>
  <c r="V238" i="7"/>
  <c r="V237" i="7" s="1"/>
  <c r="T238" i="7"/>
  <c r="H238" i="7"/>
  <c r="H237" i="7" s="1"/>
  <c r="G238" i="7"/>
  <c r="Q237" i="7"/>
  <c r="O237" i="7"/>
  <c r="J237" i="7"/>
  <c r="G237" i="7"/>
  <c r="AB236" i="7"/>
  <c r="AA236" i="7"/>
  <c r="W236" i="7"/>
  <c r="W235" i="7" s="1"/>
  <c r="W234" i="7" s="1"/>
  <c r="W233" i="7" s="1"/>
  <c r="U236" i="7"/>
  <c r="U235" i="7" s="1"/>
  <c r="U234" i="7" s="1"/>
  <c r="U233" i="7" s="1"/>
  <c r="U232" i="7" s="1"/>
  <c r="U231" i="7" s="1"/>
  <c r="S236" i="7"/>
  <c r="S235" i="7" s="1"/>
  <c r="S234" i="7" s="1"/>
  <c r="S233" i="7" s="1"/>
  <c r="K236" i="7"/>
  <c r="L236" i="7" s="1"/>
  <c r="L235" i="7" s="1"/>
  <c r="V235" i="7"/>
  <c r="T235" i="7"/>
  <c r="AB235" i="7" s="1"/>
  <c r="Q235" i="7"/>
  <c r="Q234" i="7" s="1"/>
  <c r="O235" i="7"/>
  <c r="N235" i="7"/>
  <c r="J235" i="7"/>
  <c r="J234" i="7" s="1"/>
  <c r="J233" i="7" s="1"/>
  <c r="I235" i="7"/>
  <c r="I234" i="7" s="1"/>
  <c r="I233" i="7" s="1"/>
  <c r="H235" i="7"/>
  <c r="H234" i="7" s="1"/>
  <c r="H233" i="7" s="1"/>
  <c r="H232" i="7" s="1"/>
  <c r="H231" i="7" s="1"/>
  <c r="G235" i="7"/>
  <c r="F235" i="7"/>
  <c r="F234" i="7" s="1"/>
  <c r="F233" i="7" s="1"/>
  <c r="V234" i="7"/>
  <c r="O234" i="7"/>
  <c r="N234" i="7"/>
  <c r="N233" i="7" s="1"/>
  <c r="O233" i="7"/>
  <c r="O232" i="7" s="1"/>
  <c r="O231" i="7" s="1"/>
  <c r="X230" i="7"/>
  <c r="W230" i="7"/>
  <c r="W229" i="7" s="1"/>
  <c r="W228" i="7" s="1"/>
  <c r="W227" i="7" s="1"/>
  <c r="U230" i="7"/>
  <c r="U229" i="7" s="1"/>
  <c r="U228" i="7" s="1"/>
  <c r="U227" i="7" s="1"/>
  <c r="S230" i="7"/>
  <c r="K230" i="7"/>
  <c r="L230" i="7" s="1"/>
  <c r="V229" i="7"/>
  <c r="T229" i="7"/>
  <c r="T228" i="7" s="1"/>
  <c r="S229" i="7"/>
  <c r="S228" i="7" s="1"/>
  <c r="S227" i="7" s="1"/>
  <c r="Q229" i="7"/>
  <c r="O229" i="7"/>
  <c r="O228" i="7" s="1"/>
  <c r="O227" i="7" s="1"/>
  <c r="N229" i="7"/>
  <c r="J229" i="7"/>
  <c r="J228" i="7" s="1"/>
  <c r="I229" i="7"/>
  <c r="I228" i="7" s="1"/>
  <c r="I227" i="7" s="1"/>
  <c r="H229" i="7"/>
  <c r="G229" i="7"/>
  <c r="G228" i="7" s="1"/>
  <c r="F229" i="7"/>
  <c r="V228" i="7"/>
  <c r="N228" i="7"/>
  <c r="N227" i="7" s="1"/>
  <c r="F228" i="7"/>
  <c r="F227" i="7" s="1"/>
  <c r="T227" i="7"/>
  <c r="J227" i="7"/>
  <c r="AB226" i="7"/>
  <c r="AA226" i="7"/>
  <c r="W226" i="7"/>
  <c r="U226" i="7"/>
  <c r="S226" i="7"/>
  <c r="S225" i="7" s="1"/>
  <c r="S224" i="7" s="1"/>
  <c r="S223" i="7" s="1"/>
  <c r="K226" i="7"/>
  <c r="L226" i="7" s="1"/>
  <c r="X226" i="7" s="1"/>
  <c r="AA225" i="7"/>
  <c r="W225" i="7"/>
  <c r="W224" i="7" s="1"/>
  <c r="W223" i="7" s="1"/>
  <c r="V225" i="7"/>
  <c r="U225" i="7"/>
  <c r="U224" i="7" s="1"/>
  <c r="U223" i="7" s="1"/>
  <c r="T225" i="7"/>
  <c r="Q225" i="7"/>
  <c r="O225" i="7"/>
  <c r="O224" i="7" s="1"/>
  <c r="O223" i="7" s="1"/>
  <c r="N225" i="7"/>
  <c r="N224" i="7" s="1"/>
  <c r="N223" i="7" s="1"/>
  <c r="J225" i="7"/>
  <c r="I225" i="7"/>
  <c r="I224" i="7" s="1"/>
  <c r="I223" i="7" s="1"/>
  <c r="H225" i="7"/>
  <c r="H224" i="7" s="1"/>
  <c r="H223" i="7" s="1"/>
  <c r="G225" i="7"/>
  <c r="G224" i="7" s="1"/>
  <c r="F225" i="7"/>
  <c r="F224" i="7" s="1"/>
  <c r="F223" i="7" s="1"/>
  <c r="V224" i="7"/>
  <c r="J224" i="7"/>
  <c r="J223" i="7" s="1"/>
  <c r="AB222" i="7"/>
  <c r="AA222" i="7"/>
  <c r="W222" i="7"/>
  <c r="W221" i="7" s="1"/>
  <c r="W220" i="7" s="1"/>
  <c r="U222" i="7"/>
  <c r="U221" i="7" s="1"/>
  <c r="U220" i="7" s="1"/>
  <c r="S222" i="7"/>
  <c r="S221" i="7" s="1"/>
  <c r="S220" i="7" s="1"/>
  <c r="S219" i="7" s="1"/>
  <c r="K222" i="7"/>
  <c r="L222" i="7" s="1"/>
  <c r="L221" i="7" s="1"/>
  <c r="V221" i="7"/>
  <c r="V220" i="7" s="1"/>
  <c r="T221" i="7"/>
  <c r="T220" i="7" s="1"/>
  <c r="Q221" i="7"/>
  <c r="Q220" i="7" s="1"/>
  <c r="O221" i="7"/>
  <c r="O220" i="7" s="1"/>
  <c r="O219" i="7" s="1"/>
  <c r="N221" i="7"/>
  <c r="N220" i="7" s="1"/>
  <c r="N219" i="7" s="1"/>
  <c r="J221" i="7"/>
  <c r="I221" i="7"/>
  <c r="I220" i="7" s="1"/>
  <c r="I219" i="7" s="1"/>
  <c r="H221" i="7"/>
  <c r="H220" i="7" s="1"/>
  <c r="H219" i="7" s="1"/>
  <c r="G221" i="7"/>
  <c r="F221" i="7"/>
  <c r="F220" i="7" s="1"/>
  <c r="F219" i="7" s="1"/>
  <c r="J220" i="7"/>
  <c r="J219" i="7" s="1"/>
  <c r="G220" i="7"/>
  <c r="W219" i="7"/>
  <c r="U219" i="7"/>
  <c r="AB218" i="7"/>
  <c r="AA218" i="7"/>
  <c r="W218" i="7"/>
  <c r="W217" i="7" s="1"/>
  <c r="W216" i="7" s="1"/>
  <c r="W215" i="7" s="1"/>
  <c r="U218" i="7"/>
  <c r="U217" i="7" s="1"/>
  <c r="U216" i="7" s="1"/>
  <c r="U215" i="7" s="1"/>
  <c r="S218" i="7"/>
  <c r="S217" i="7" s="1"/>
  <c r="S216" i="7" s="1"/>
  <c r="S215" i="7" s="1"/>
  <c r="K218" i="7"/>
  <c r="L218" i="7" s="1"/>
  <c r="AB217" i="7"/>
  <c r="AA217" i="7"/>
  <c r="V217" i="7"/>
  <c r="T217" i="7"/>
  <c r="Q217" i="7"/>
  <c r="O217" i="7"/>
  <c r="O216" i="7" s="1"/>
  <c r="O215" i="7" s="1"/>
  <c r="N217" i="7"/>
  <c r="J217" i="7"/>
  <c r="J216" i="7" s="1"/>
  <c r="J215" i="7" s="1"/>
  <c r="I217" i="7"/>
  <c r="H217" i="7"/>
  <c r="G217" i="7"/>
  <c r="F217" i="7"/>
  <c r="F216" i="7" s="1"/>
  <c r="F215" i="7" s="1"/>
  <c r="V216" i="7"/>
  <c r="V215" i="7" s="1"/>
  <c r="T216" i="7"/>
  <c r="T215" i="7" s="1"/>
  <c r="N216" i="7"/>
  <c r="N215" i="7" s="1"/>
  <c r="I216" i="7"/>
  <c r="I215" i="7" s="1"/>
  <c r="H216" i="7"/>
  <c r="H215" i="7" s="1"/>
  <c r="AB214" i="7"/>
  <c r="AA214" i="7"/>
  <c r="Z214" i="7"/>
  <c r="Y214" i="7"/>
  <c r="W214" i="7"/>
  <c r="U214" i="7"/>
  <c r="S214" i="7"/>
  <c r="S213" i="7" s="1"/>
  <c r="S212" i="7" s="1"/>
  <c r="S211" i="7" s="1"/>
  <c r="R214" i="7"/>
  <c r="R213" i="7" s="1"/>
  <c r="R212" i="7" s="1"/>
  <c r="R211" i="7" s="1"/>
  <c r="P214" i="7"/>
  <c r="P213" i="7" s="1"/>
  <c r="P212" i="7" s="1"/>
  <c r="P211" i="7" s="1"/>
  <c r="K214" i="7"/>
  <c r="L214" i="7" s="1"/>
  <c r="L213" i="7" s="1"/>
  <c r="L212" i="7" s="1"/>
  <c r="L211" i="7" s="1"/>
  <c r="W213" i="7"/>
  <c r="W212" i="7" s="1"/>
  <c r="V213" i="7"/>
  <c r="U213" i="7"/>
  <c r="U212" i="7" s="1"/>
  <c r="U211" i="7" s="1"/>
  <c r="T213" i="7"/>
  <c r="Q213" i="7"/>
  <c r="O213" i="7"/>
  <c r="N213" i="7"/>
  <c r="N212" i="7" s="1"/>
  <c r="N211" i="7" s="1"/>
  <c r="J213" i="7"/>
  <c r="J212" i="7" s="1"/>
  <c r="J211" i="7" s="1"/>
  <c r="I213" i="7"/>
  <c r="H213" i="7"/>
  <c r="H212" i="7" s="1"/>
  <c r="H211" i="7" s="1"/>
  <c r="G213" i="7"/>
  <c r="G212" i="7" s="1"/>
  <c r="F213" i="7"/>
  <c r="V212" i="7"/>
  <c r="V211" i="7" s="1"/>
  <c r="O212" i="7"/>
  <c r="O211" i="7" s="1"/>
  <c r="I212" i="7"/>
  <c r="I211" i="7" s="1"/>
  <c r="F212" i="7"/>
  <c r="F211" i="7" s="1"/>
  <c r="W211" i="7"/>
  <c r="G211" i="7"/>
  <c r="AB210" i="7"/>
  <c r="AA210" i="7"/>
  <c r="W210" i="7"/>
  <c r="U210" i="7"/>
  <c r="U209" i="7" s="1"/>
  <c r="U208" i="7" s="1"/>
  <c r="S210" i="7"/>
  <c r="K210" i="7"/>
  <c r="L210" i="7" s="1"/>
  <c r="W209" i="7"/>
  <c r="V209" i="7"/>
  <c r="T209" i="7"/>
  <c r="S209" i="7"/>
  <c r="S208" i="7" s="1"/>
  <c r="S207" i="7" s="1"/>
  <c r="Q209" i="7"/>
  <c r="Q208" i="7" s="1"/>
  <c r="Q207" i="7" s="1"/>
  <c r="O209" i="7"/>
  <c r="O208" i="7" s="1"/>
  <c r="N209" i="7"/>
  <c r="J209" i="7"/>
  <c r="J208" i="7" s="1"/>
  <c r="J207" i="7" s="1"/>
  <c r="I209" i="7"/>
  <c r="I208" i="7" s="1"/>
  <c r="H209" i="7"/>
  <c r="H208" i="7" s="1"/>
  <c r="H207" i="7" s="1"/>
  <c r="G209" i="7"/>
  <c r="G208" i="7" s="1"/>
  <c r="F209" i="7"/>
  <c r="F208" i="7" s="1"/>
  <c r="F207" i="7" s="1"/>
  <c r="W208" i="7"/>
  <c r="W207" i="7" s="1"/>
  <c r="V208" i="7"/>
  <c r="N208" i="7"/>
  <c r="N207" i="7" s="1"/>
  <c r="U207" i="7"/>
  <c r="O207" i="7"/>
  <c r="I207" i="7"/>
  <c r="G207" i="7"/>
  <c r="AB206" i="7"/>
  <c r="AA206" i="7"/>
  <c r="W206" i="7"/>
  <c r="W205" i="7" s="1"/>
  <c r="W204" i="7" s="1"/>
  <c r="W203" i="7" s="1"/>
  <c r="U206" i="7"/>
  <c r="S206" i="7"/>
  <c r="S205" i="7" s="1"/>
  <c r="S204" i="7" s="1"/>
  <c r="S203" i="7" s="1"/>
  <c r="K206" i="7"/>
  <c r="L206" i="7" s="1"/>
  <c r="V205" i="7"/>
  <c r="U205" i="7"/>
  <c r="U204" i="7" s="1"/>
  <c r="U203" i="7" s="1"/>
  <c r="T205" i="7"/>
  <c r="Q205" i="7"/>
  <c r="O205" i="7"/>
  <c r="O204" i="7" s="1"/>
  <c r="O203" i="7" s="1"/>
  <c r="N205" i="7"/>
  <c r="N204" i="7" s="1"/>
  <c r="N203" i="7" s="1"/>
  <c r="J205" i="7"/>
  <c r="J204" i="7" s="1"/>
  <c r="J203" i="7" s="1"/>
  <c r="I205" i="7"/>
  <c r="H205" i="7"/>
  <c r="G205" i="7"/>
  <c r="G204" i="7" s="1"/>
  <c r="F205" i="7"/>
  <c r="F204" i="7" s="1"/>
  <c r="F203" i="7" s="1"/>
  <c r="T204" i="7"/>
  <c r="I204" i="7"/>
  <c r="I203" i="7" s="1"/>
  <c r="H204" i="7"/>
  <c r="H203" i="7"/>
  <c r="G203" i="7"/>
  <c r="K203" i="7" s="1"/>
  <c r="AB202" i="7"/>
  <c r="AA202" i="7"/>
  <c r="W202" i="7"/>
  <c r="W201" i="7" s="1"/>
  <c r="W200" i="7" s="1"/>
  <c r="W199" i="7" s="1"/>
  <c r="U202" i="7"/>
  <c r="U201" i="7" s="1"/>
  <c r="U200" i="7" s="1"/>
  <c r="U199" i="7" s="1"/>
  <c r="S202" i="7"/>
  <c r="K202" i="7"/>
  <c r="L202" i="7" s="1"/>
  <c r="X202" i="7" s="1"/>
  <c r="V201" i="7"/>
  <c r="T201" i="7"/>
  <c r="S201" i="7"/>
  <c r="Q201" i="7"/>
  <c r="O201" i="7"/>
  <c r="O200" i="7" s="1"/>
  <c r="O199" i="7" s="1"/>
  <c r="N201" i="7"/>
  <c r="J201" i="7"/>
  <c r="J200" i="7" s="1"/>
  <c r="J199" i="7" s="1"/>
  <c r="I201" i="7"/>
  <c r="H201" i="7"/>
  <c r="H200" i="7" s="1"/>
  <c r="H199" i="7" s="1"/>
  <c r="G201" i="7"/>
  <c r="F201" i="7"/>
  <c r="S200" i="7"/>
  <c r="S199" i="7" s="1"/>
  <c r="N200" i="7"/>
  <c r="N199" i="7" s="1"/>
  <c r="I200" i="7"/>
  <c r="I199" i="7" s="1"/>
  <c r="F200" i="7"/>
  <c r="F199" i="7" s="1"/>
  <c r="AB198" i="7"/>
  <c r="AA198" i="7"/>
  <c r="W198" i="7"/>
  <c r="U198" i="7"/>
  <c r="U197" i="7" s="1"/>
  <c r="U196" i="7" s="1"/>
  <c r="S198" i="7"/>
  <c r="K198" i="7"/>
  <c r="L198" i="7" s="1"/>
  <c r="X198" i="7" s="1"/>
  <c r="W197" i="7"/>
  <c r="W196" i="7" s="1"/>
  <c r="W195" i="7" s="1"/>
  <c r="V197" i="7"/>
  <c r="AB197" i="7" s="1"/>
  <c r="T197" i="7"/>
  <c r="S197" i="7"/>
  <c r="Q197" i="7"/>
  <c r="O197" i="7"/>
  <c r="O196" i="7" s="1"/>
  <c r="O195" i="7" s="1"/>
  <c r="N197" i="7"/>
  <c r="N196" i="7" s="1"/>
  <c r="N195" i="7" s="1"/>
  <c r="J197" i="7"/>
  <c r="J196" i="7" s="1"/>
  <c r="J195" i="7" s="1"/>
  <c r="I197" i="7"/>
  <c r="I196" i="7" s="1"/>
  <c r="I195" i="7" s="1"/>
  <c r="H197" i="7"/>
  <c r="G197" i="7"/>
  <c r="F197" i="7"/>
  <c r="V196" i="7"/>
  <c r="V195" i="7" s="1"/>
  <c r="T196" i="7"/>
  <c r="S196" i="7"/>
  <c r="S195" i="7" s="1"/>
  <c r="G196" i="7"/>
  <c r="F196" i="7"/>
  <c r="F195" i="7" s="1"/>
  <c r="U195" i="7"/>
  <c r="AB194" i="7"/>
  <c r="AA194" i="7"/>
  <c r="W194" i="7"/>
  <c r="U194" i="7"/>
  <c r="U193" i="7" s="1"/>
  <c r="U192" i="7" s="1"/>
  <c r="U191" i="7" s="1"/>
  <c r="S194" i="7"/>
  <c r="S193" i="7" s="1"/>
  <c r="S192" i="7" s="1"/>
  <c r="S191" i="7" s="1"/>
  <c r="K194" i="7"/>
  <c r="L194" i="7" s="1"/>
  <c r="W193" i="7"/>
  <c r="W192" i="7" s="1"/>
  <c r="W191" i="7" s="1"/>
  <c r="V193" i="7"/>
  <c r="T193" i="7"/>
  <c r="Q193" i="7"/>
  <c r="Q192" i="7" s="1"/>
  <c r="O193" i="7"/>
  <c r="O192" i="7" s="1"/>
  <c r="O191" i="7" s="1"/>
  <c r="N193" i="7"/>
  <c r="N192" i="7" s="1"/>
  <c r="N191" i="7" s="1"/>
  <c r="J193" i="7"/>
  <c r="I193" i="7"/>
  <c r="H193" i="7"/>
  <c r="G193" i="7"/>
  <c r="G192" i="7" s="1"/>
  <c r="F193" i="7"/>
  <c r="F192" i="7" s="1"/>
  <c r="F191" i="7" s="1"/>
  <c r="T192" i="7"/>
  <c r="J192" i="7"/>
  <c r="J191" i="7" s="1"/>
  <c r="I192" i="7"/>
  <c r="H192" i="7"/>
  <c r="H191" i="7" s="1"/>
  <c r="G191" i="7"/>
  <c r="AB190" i="7"/>
  <c r="AA190" i="7"/>
  <c r="W190" i="7"/>
  <c r="U190" i="7"/>
  <c r="U189" i="7" s="1"/>
  <c r="S190" i="7"/>
  <c r="K190" i="7"/>
  <c r="L190" i="7" s="1"/>
  <c r="AB189" i="7"/>
  <c r="AA189" i="7"/>
  <c r="W189" i="7"/>
  <c r="W188" i="7" s="1"/>
  <c r="V189" i="7"/>
  <c r="T189" i="7"/>
  <c r="S189" i="7"/>
  <c r="S188" i="7" s="1"/>
  <c r="Q189" i="7"/>
  <c r="O189" i="7"/>
  <c r="O188" i="7" s="1"/>
  <c r="O187" i="7" s="1"/>
  <c r="N189" i="7"/>
  <c r="J189" i="7"/>
  <c r="I189" i="7"/>
  <c r="I188" i="7" s="1"/>
  <c r="I187" i="7" s="1"/>
  <c r="H189" i="7"/>
  <c r="H188" i="7" s="1"/>
  <c r="H187" i="7" s="1"/>
  <c r="G189" i="7"/>
  <c r="F189" i="7"/>
  <c r="F188" i="7" s="1"/>
  <c r="F187" i="7" s="1"/>
  <c r="V188" i="7"/>
  <c r="V187" i="7" s="1"/>
  <c r="U188" i="7"/>
  <c r="U187" i="7" s="1"/>
  <c r="N188" i="7"/>
  <c r="N187" i="7" s="1"/>
  <c r="J188" i="7"/>
  <c r="J187" i="7" s="1"/>
  <c r="W187" i="7"/>
  <c r="S187" i="7"/>
  <c r="AB186" i="7"/>
  <c r="AA186" i="7"/>
  <c r="W186" i="7"/>
  <c r="W185" i="7" s="1"/>
  <c r="W184" i="7" s="1"/>
  <c r="W183" i="7" s="1"/>
  <c r="U186" i="7"/>
  <c r="U185" i="7" s="1"/>
  <c r="U184" i="7" s="1"/>
  <c r="U183" i="7" s="1"/>
  <c r="S186" i="7"/>
  <c r="S185" i="7" s="1"/>
  <c r="S184" i="7" s="1"/>
  <c r="S183" i="7" s="1"/>
  <c r="K186" i="7"/>
  <c r="L186" i="7" s="1"/>
  <c r="V185" i="7"/>
  <c r="AB185" i="7" s="1"/>
  <c r="T185" i="7"/>
  <c r="T184" i="7" s="1"/>
  <c r="Q185" i="7"/>
  <c r="O185" i="7"/>
  <c r="O184" i="7" s="1"/>
  <c r="O183" i="7" s="1"/>
  <c r="N185" i="7"/>
  <c r="N184" i="7" s="1"/>
  <c r="N183" i="7" s="1"/>
  <c r="J185" i="7"/>
  <c r="I185" i="7"/>
  <c r="I184" i="7" s="1"/>
  <c r="H185" i="7"/>
  <c r="H184" i="7" s="1"/>
  <c r="H183" i="7" s="1"/>
  <c r="G185" i="7"/>
  <c r="F185" i="7"/>
  <c r="F184" i="7" s="1"/>
  <c r="F183" i="7" s="1"/>
  <c r="J184" i="7"/>
  <c r="J183" i="7"/>
  <c r="I183" i="7"/>
  <c r="AB182" i="7"/>
  <c r="AA182" i="7"/>
  <c r="W182" i="7"/>
  <c r="W181" i="7" s="1"/>
  <c r="W180" i="7" s="1"/>
  <c r="W179" i="7" s="1"/>
  <c r="U182" i="7"/>
  <c r="S182" i="7"/>
  <c r="S181" i="7" s="1"/>
  <c r="S180" i="7" s="1"/>
  <c r="S179" i="7" s="1"/>
  <c r="L182" i="7"/>
  <c r="X182" i="7" s="1"/>
  <c r="K182" i="7"/>
  <c r="V181" i="7"/>
  <c r="U181" i="7"/>
  <c r="U180" i="7" s="1"/>
  <c r="U179" i="7" s="1"/>
  <c r="T181" i="7"/>
  <c r="T180" i="7" s="1"/>
  <c r="T179" i="7" s="1"/>
  <c r="Q181" i="7"/>
  <c r="O181" i="7"/>
  <c r="O180" i="7" s="1"/>
  <c r="O179" i="7" s="1"/>
  <c r="N181" i="7"/>
  <c r="N180" i="7" s="1"/>
  <c r="N179" i="7" s="1"/>
  <c r="J181" i="7"/>
  <c r="I181" i="7"/>
  <c r="I180" i="7" s="1"/>
  <c r="I179" i="7" s="1"/>
  <c r="H181" i="7"/>
  <c r="G181" i="7"/>
  <c r="G180" i="7" s="1"/>
  <c r="G179" i="7" s="1"/>
  <c r="F181" i="7"/>
  <c r="F180" i="7" s="1"/>
  <c r="F179" i="7" s="1"/>
  <c r="V180" i="7"/>
  <c r="V179" i="7" s="1"/>
  <c r="J180" i="7"/>
  <c r="H180" i="7"/>
  <c r="H179" i="7" s="1"/>
  <c r="AB178" i="7"/>
  <c r="AA178" i="7"/>
  <c r="Z178" i="7"/>
  <c r="Y178" i="7"/>
  <c r="W178" i="7"/>
  <c r="U178" i="7"/>
  <c r="U177" i="7" s="1"/>
  <c r="U176" i="7" s="1"/>
  <c r="U175" i="7" s="1"/>
  <c r="S178" i="7"/>
  <c r="R178" i="7"/>
  <c r="R177" i="7" s="1"/>
  <c r="R176" i="7" s="1"/>
  <c r="R175" i="7" s="1"/>
  <c r="P178" i="7"/>
  <c r="P177" i="7" s="1"/>
  <c r="K178" i="7"/>
  <c r="L178" i="7" s="1"/>
  <c r="L177" i="7" s="1"/>
  <c r="Y177" i="7"/>
  <c r="W177" i="7"/>
  <c r="W176" i="7" s="1"/>
  <c r="V177" i="7"/>
  <c r="T177" i="7"/>
  <c r="S177" i="7"/>
  <c r="S176" i="7" s="1"/>
  <c r="S175" i="7" s="1"/>
  <c r="Q177" i="7"/>
  <c r="O177" i="7"/>
  <c r="N177" i="7"/>
  <c r="N176" i="7" s="1"/>
  <c r="N175" i="7" s="1"/>
  <c r="J177" i="7"/>
  <c r="J176" i="7" s="1"/>
  <c r="J175" i="7" s="1"/>
  <c r="I177" i="7"/>
  <c r="I176" i="7" s="1"/>
  <c r="I175" i="7" s="1"/>
  <c r="H177" i="7"/>
  <c r="H176" i="7" s="1"/>
  <c r="H175" i="7" s="1"/>
  <c r="G177" i="7"/>
  <c r="G176" i="7" s="1"/>
  <c r="F177" i="7"/>
  <c r="T176" i="7"/>
  <c r="P176" i="7"/>
  <c r="P175" i="7" s="1"/>
  <c r="O176" i="7"/>
  <c r="O175" i="7" s="1"/>
  <c r="L176" i="7"/>
  <c r="L175" i="7" s="1"/>
  <c r="F176" i="7"/>
  <c r="F175" i="7" s="1"/>
  <c r="W175" i="7"/>
  <c r="T175" i="7"/>
  <c r="AB174" i="7"/>
  <c r="AA174" i="7"/>
  <c r="W174" i="7"/>
  <c r="W173" i="7" s="1"/>
  <c r="W172" i="7" s="1"/>
  <c r="U174" i="7"/>
  <c r="U173" i="7" s="1"/>
  <c r="U172" i="7" s="1"/>
  <c r="U171" i="7" s="1"/>
  <c r="S174" i="7"/>
  <c r="S173" i="7" s="1"/>
  <c r="S172" i="7" s="1"/>
  <c r="S171" i="7" s="1"/>
  <c r="L174" i="7"/>
  <c r="K174" i="7"/>
  <c r="V173" i="7"/>
  <c r="T173" i="7"/>
  <c r="Q173" i="7"/>
  <c r="O173" i="7"/>
  <c r="O172" i="7" s="1"/>
  <c r="N173" i="7"/>
  <c r="N172" i="7" s="1"/>
  <c r="N171" i="7" s="1"/>
  <c r="J173" i="7"/>
  <c r="J172" i="7" s="1"/>
  <c r="J171" i="7" s="1"/>
  <c r="I173" i="7"/>
  <c r="I172" i="7" s="1"/>
  <c r="I171" i="7" s="1"/>
  <c r="H173" i="7"/>
  <c r="G173" i="7"/>
  <c r="F173" i="7"/>
  <c r="V172" i="7"/>
  <c r="V171" i="7" s="1"/>
  <c r="T172" i="7"/>
  <c r="Q172" i="7"/>
  <c r="Q171" i="7" s="1"/>
  <c r="H172" i="7"/>
  <c r="H171" i="7" s="1"/>
  <c r="G172" i="7"/>
  <c r="F172" i="7"/>
  <c r="F171" i="7" s="1"/>
  <c r="W171" i="7"/>
  <c r="O171" i="7"/>
  <c r="AB170" i="7"/>
  <c r="AA170" i="7"/>
  <c r="W170" i="7"/>
  <c r="W169" i="7" s="1"/>
  <c r="W168" i="7" s="1"/>
  <c r="W167" i="7" s="1"/>
  <c r="U170" i="7"/>
  <c r="U169" i="7" s="1"/>
  <c r="U168" i="7" s="1"/>
  <c r="U167" i="7" s="1"/>
  <c r="S170" i="7"/>
  <c r="K170" i="7"/>
  <c r="L170" i="7" s="1"/>
  <c r="L169" i="7" s="1"/>
  <c r="Y169" i="7" s="1"/>
  <c r="AB169" i="7"/>
  <c r="V169" i="7"/>
  <c r="T169" i="7"/>
  <c r="S169" i="7"/>
  <c r="S168" i="7" s="1"/>
  <c r="S167" i="7" s="1"/>
  <c r="Q169" i="7"/>
  <c r="X169" i="7" s="1"/>
  <c r="O169" i="7"/>
  <c r="N169" i="7"/>
  <c r="J169" i="7"/>
  <c r="J168" i="7" s="1"/>
  <c r="I169" i="7"/>
  <c r="I168" i="7" s="1"/>
  <c r="I167" i="7" s="1"/>
  <c r="H169" i="7"/>
  <c r="H168" i="7" s="1"/>
  <c r="H167" i="7" s="1"/>
  <c r="G169" i="7"/>
  <c r="F169" i="7"/>
  <c r="F168" i="7" s="1"/>
  <c r="F167" i="7" s="1"/>
  <c r="V168" i="7"/>
  <c r="T168" i="7"/>
  <c r="O168" i="7"/>
  <c r="O167" i="7" s="1"/>
  <c r="N168" i="7"/>
  <c r="N167" i="7" s="1"/>
  <c r="L168" i="7"/>
  <c r="T167" i="7"/>
  <c r="J167" i="7"/>
  <c r="AB166" i="7"/>
  <c r="AA166" i="7"/>
  <c r="W166" i="7"/>
  <c r="U166" i="7"/>
  <c r="U165" i="7" s="1"/>
  <c r="U164" i="7" s="1"/>
  <c r="S166" i="7"/>
  <c r="R166" i="7"/>
  <c r="R165" i="7" s="1"/>
  <c r="K166" i="7"/>
  <c r="L166" i="7" s="1"/>
  <c r="L165" i="7" s="1"/>
  <c r="AB165" i="7"/>
  <c r="Z165" i="7"/>
  <c r="Y165" i="7"/>
  <c r="W165" i="7"/>
  <c r="W164" i="7" s="1"/>
  <c r="W163" i="7" s="1"/>
  <c r="V165" i="7"/>
  <c r="V164" i="7" s="1"/>
  <c r="V163" i="7" s="1"/>
  <c r="T165" i="7"/>
  <c r="S165" i="7"/>
  <c r="S164" i="7" s="1"/>
  <c r="S163" i="7" s="1"/>
  <c r="Q165" i="7"/>
  <c r="O165" i="7"/>
  <c r="O164" i="7" s="1"/>
  <c r="N165" i="7"/>
  <c r="N164" i="7" s="1"/>
  <c r="N163" i="7" s="1"/>
  <c r="J165" i="7"/>
  <c r="I165" i="7"/>
  <c r="I164" i="7" s="1"/>
  <c r="I163" i="7" s="1"/>
  <c r="H165" i="7"/>
  <c r="G165" i="7"/>
  <c r="F165" i="7"/>
  <c r="F164" i="7" s="1"/>
  <c r="T164" i="7"/>
  <c r="T163" i="7" s="1"/>
  <c r="R164" i="7"/>
  <c r="R163" i="7" s="1"/>
  <c r="L164" i="7"/>
  <c r="L163" i="7" s="1"/>
  <c r="Z163" i="7" s="1"/>
  <c r="J164" i="7"/>
  <c r="J163" i="7" s="1"/>
  <c r="G164" i="7"/>
  <c r="U163" i="7"/>
  <c r="O163" i="7"/>
  <c r="G163" i="7"/>
  <c r="F163" i="7"/>
  <c r="AB162" i="7"/>
  <c r="AA162" i="7"/>
  <c r="W162" i="7"/>
  <c r="W161" i="7" s="1"/>
  <c r="W160" i="7" s="1"/>
  <c r="W159" i="7" s="1"/>
  <c r="U162" i="7"/>
  <c r="U161" i="7" s="1"/>
  <c r="U160" i="7" s="1"/>
  <c r="U159" i="7" s="1"/>
  <c r="S162" i="7"/>
  <c r="S161" i="7" s="1"/>
  <c r="S160" i="7" s="1"/>
  <c r="S159" i="7" s="1"/>
  <c r="K162" i="7"/>
  <c r="L162" i="7" s="1"/>
  <c r="V161" i="7"/>
  <c r="T161" i="7"/>
  <c r="Q161" i="7"/>
  <c r="Q160" i="7" s="1"/>
  <c r="Q159" i="7" s="1"/>
  <c r="O161" i="7"/>
  <c r="O160" i="7" s="1"/>
  <c r="N161" i="7"/>
  <c r="N160" i="7" s="1"/>
  <c r="J161" i="7"/>
  <c r="J160" i="7" s="1"/>
  <c r="J159" i="7" s="1"/>
  <c r="I161" i="7"/>
  <c r="I160" i="7" s="1"/>
  <c r="H161" i="7"/>
  <c r="G161" i="7"/>
  <c r="F161" i="7"/>
  <c r="F160" i="7" s="1"/>
  <c r="V160" i="7"/>
  <c r="T160" i="7"/>
  <c r="T159" i="7" s="1"/>
  <c r="G160" i="7"/>
  <c r="O159" i="7"/>
  <c r="N159" i="7"/>
  <c r="I159" i="7"/>
  <c r="F159" i="7"/>
  <c r="AB158" i="7"/>
  <c r="AA158" i="7"/>
  <c r="W158" i="7"/>
  <c r="W157" i="7" s="1"/>
  <c r="W156" i="7" s="1"/>
  <c r="W155" i="7" s="1"/>
  <c r="U158" i="7"/>
  <c r="U157" i="7" s="1"/>
  <c r="U156" i="7" s="1"/>
  <c r="U155" i="7" s="1"/>
  <c r="S158" i="7"/>
  <c r="S157" i="7" s="1"/>
  <c r="S156" i="7" s="1"/>
  <c r="S155" i="7" s="1"/>
  <c r="K158" i="7"/>
  <c r="L158" i="7" s="1"/>
  <c r="V157" i="7"/>
  <c r="T157" i="7"/>
  <c r="Q157" i="7"/>
  <c r="Q156" i="7" s="1"/>
  <c r="O157" i="7"/>
  <c r="N157" i="7"/>
  <c r="J157" i="7"/>
  <c r="I157" i="7"/>
  <c r="I156" i="7" s="1"/>
  <c r="I155" i="7" s="1"/>
  <c r="H157" i="7"/>
  <c r="H156" i="7" s="1"/>
  <c r="H155" i="7" s="1"/>
  <c r="G157" i="7"/>
  <c r="K157" i="7" s="1"/>
  <c r="F157" i="7"/>
  <c r="F156" i="7" s="1"/>
  <c r="F155" i="7" s="1"/>
  <c r="O156" i="7"/>
  <c r="O155" i="7" s="1"/>
  <c r="N156" i="7"/>
  <c r="N155" i="7" s="1"/>
  <c r="J156" i="7"/>
  <c r="J155" i="7" s="1"/>
  <c r="G156" i="7"/>
  <c r="AB154" i="7"/>
  <c r="AA154" i="7"/>
  <c r="W154" i="7"/>
  <c r="W153" i="7" s="1"/>
  <c r="W152" i="7" s="1"/>
  <c r="W151" i="7" s="1"/>
  <c r="U154" i="7"/>
  <c r="S154" i="7"/>
  <c r="L154" i="7"/>
  <c r="Z154" i="7" s="1"/>
  <c r="K154" i="7"/>
  <c r="V153" i="7"/>
  <c r="V152" i="7" s="1"/>
  <c r="U153" i="7"/>
  <c r="U152" i="7" s="1"/>
  <c r="U151" i="7" s="1"/>
  <c r="T153" i="7"/>
  <c r="AA153" i="7" s="1"/>
  <c r="S153" i="7"/>
  <c r="S152" i="7" s="1"/>
  <c r="S151" i="7" s="1"/>
  <c r="Q153" i="7"/>
  <c r="O153" i="7"/>
  <c r="N153" i="7"/>
  <c r="J153" i="7"/>
  <c r="J152" i="7" s="1"/>
  <c r="J151" i="7" s="1"/>
  <c r="I153" i="7"/>
  <c r="I152" i="7" s="1"/>
  <c r="I151" i="7" s="1"/>
  <c r="H153" i="7"/>
  <c r="H152" i="7" s="1"/>
  <c r="H151" i="7" s="1"/>
  <c r="G153" i="7"/>
  <c r="G152" i="7" s="1"/>
  <c r="F153" i="7"/>
  <c r="F152" i="7" s="1"/>
  <c r="F151" i="7" s="1"/>
  <c r="Q152" i="7"/>
  <c r="O152" i="7"/>
  <c r="O151" i="7" s="1"/>
  <c r="N152" i="7"/>
  <c r="N151" i="7" s="1"/>
  <c r="AB150" i="7"/>
  <c r="AA150" i="7"/>
  <c r="W150" i="7"/>
  <c r="W149" i="7" s="1"/>
  <c r="W148" i="7" s="1"/>
  <c r="W147" i="7" s="1"/>
  <c r="U150" i="7"/>
  <c r="U149" i="7" s="1"/>
  <c r="S150" i="7"/>
  <c r="L150" i="7"/>
  <c r="X150" i="7" s="1"/>
  <c r="K150" i="7"/>
  <c r="V149" i="7"/>
  <c r="V148" i="7" s="1"/>
  <c r="T149" i="7"/>
  <c r="S149" i="7"/>
  <c r="Q149" i="7"/>
  <c r="Q148" i="7" s="1"/>
  <c r="O149" i="7"/>
  <c r="N149" i="7"/>
  <c r="N148" i="7" s="1"/>
  <c r="J149" i="7"/>
  <c r="J148" i="7" s="1"/>
  <c r="J147" i="7" s="1"/>
  <c r="I149" i="7"/>
  <c r="I148" i="7" s="1"/>
  <c r="I147" i="7" s="1"/>
  <c r="H149" i="7"/>
  <c r="H148" i="7" s="1"/>
  <c r="G149" i="7"/>
  <c r="G148" i="7" s="1"/>
  <c r="F149" i="7"/>
  <c r="U148" i="7"/>
  <c r="U147" i="7" s="1"/>
  <c r="S148" i="7"/>
  <c r="S147" i="7" s="1"/>
  <c r="O148" i="7"/>
  <c r="O147" i="7" s="1"/>
  <c r="F148" i="7"/>
  <c r="F147" i="7" s="1"/>
  <c r="N147" i="7"/>
  <c r="H147" i="7"/>
  <c r="AB146" i="7"/>
  <c r="AA146" i="7"/>
  <c r="W146" i="7"/>
  <c r="W145" i="7" s="1"/>
  <c r="W144" i="7" s="1"/>
  <c r="W143" i="7" s="1"/>
  <c r="U146" i="7"/>
  <c r="U145" i="7" s="1"/>
  <c r="U144" i="7" s="1"/>
  <c r="U143" i="7" s="1"/>
  <c r="S146" i="7"/>
  <c r="S145" i="7" s="1"/>
  <c r="S144" i="7" s="1"/>
  <c r="S143" i="7" s="1"/>
  <c r="L146" i="7"/>
  <c r="K146" i="7"/>
  <c r="V145" i="7"/>
  <c r="T145" i="7"/>
  <c r="T144" i="7" s="1"/>
  <c r="Q145" i="7"/>
  <c r="Q144" i="7" s="1"/>
  <c r="O145" i="7"/>
  <c r="O144" i="7" s="1"/>
  <c r="O143" i="7" s="1"/>
  <c r="N145" i="7"/>
  <c r="N144" i="7" s="1"/>
  <c r="N143" i="7" s="1"/>
  <c r="J145" i="7"/>
  <c r="I145" i="7"/>
  <c r="I144" i="7" s="1"/>
  <c r="I143" i="7" s="1"/>
  <c r="H145" i="7"/>
  <c r="G145" i="7"/>
  <c r="G144" i="7" s="1"/>
  <c r="F145" i="7"/>
  <c r="F144" i="7" s="1"/>
  <c r="J144" i="7"/>
  <c r="J143" i="7" s="1"/>
  <c r="G143" i="7"/>
  <c r="F143" i="7"/>
  <c r="AB142" i="7"/>
  <c r="AA142" i="7"/>
  <c r="W142" i="7"/>
  <c r="W141" i="7" s="1"/>
  <c r="W140" i="7" s="1"/>
  <c r="W139" i="7" s="1"/>
  <c r="U142" i="7"/>
  <c r="U141" i="7" s="1"/>
  <c r="U140" i="7" s="1"/>
  <c r="U139" i="7" s="1"/>
  <c r="S142" i="7"/>
  <c r="S141" i="7" s="1"/>
  <c r="S140" i="7" s="1"/>
  <c r="S139" i="7" s="1"/>
  <c r="L142" i="7"/>
  <c r="K142" i="7"/>
  <c r="V141" i="7"/>
  <c r="T141" i="7"/>
  <c r="Q141" i="7"/>
  <c r="Q140" i="7" s="1"/>
  <c r="Q139" i="7" s="1"/>
  <c r="O141" i="7"/>
  <c r="O140" i="7" s="1"/>
  <c r="O139" i="7" s="1"/>
  <c r="N141" i="7"/>
  <c r="N140" i="7" s="1"/>
  <c r="J141" i="7"/>
  <c r="J140" i="7" s="1"/>
  <c r="J139" i="7" s="1"/>
  <c r="I141" i="7"/>
  <c r="I140" i="7" s="1"/>
  <c r="H141" i="7"/>
  <c r="H140" i="7" s="1"/>
  <c r="H139" i="7" s="1"/>
  <c r="G141" i="7"/>
  <c r="G140" i="7" s="1"/>
  <c r="G139" i="7" s="1"/>
  <c r="F141" i="7"/>
  <c r="F140" i="7" s="1"/>
  <c r="F139" i="7" s="1"/>
  <c r="N139" i="7"/>
  <c r="AB138" i="7"/>
  <c r="AA138" i="7"/>
  <c r="W138" i="7"/>
  <c r="W137" i="7" s="1"/>
  <c r="U138" i="7"/>
  <c r="U137" i="7" s="1"/>
  <c r="U136" i="7" s="1"/>
  <c r="U135" i="7" s="1"/>
  <c r="S138" i="7"/>
  <c r="K138" i="7"/>
  <c r="L138" i="7" s="1"/>
  <c r="AB137" i="7"/>
  <c r="V137" i="7"/>
  <c r="V136" i="7" s="1"/>
  <c r="T137" i="7"/>
  <c r="S137" i="7"/>
  <c r="S136" i="7" s="1"/>
  <c r="S135" i="7" s="1"/>
  <c r="Q137" i="7"/>
  <c r="O137" i="7"/>
  <c r="N137" i="7"/>
  <c r="N136" i="7" s="1"/>
  <c r="N135" i="7" s="1"/>
  <c r="L137" i="7"/>
  <c r="J137" i="7"/>
  <c r="J136" i="7" s="1"/>
  <c r="J135" i="7" s="1"/>
  <c r="I137" i="7"/>
  <c r="H137" i="7"/>
  <c r="H136" i="7" s="1"/>
  <c r="H135" i="7" s="1"/>
  <c r="G137" i="7"/>
  <c r="F137" i="7"/>
  <c r="F136" i="7" s="1"/>
  <c r="F135" i="7" s="1"/>
  <c r="W136" i="7"/>
  <c r="W135" i="7" s="1"/>
  <c r="Q136" i="7"/>
  <c r="O136" i="7"/>
  <c r="O135" i="7" s="1"/>
  <c r="I136" i="7"/>
  <c r="I135" i="7" s="1"/>
  <c r="Q135" i="7"/>
  <c r="AB134" i="7"/>
  <c r="AA134" i="7"/>
  <c r="W134" i="7"/>
  <c r="U134" i="7"/>
  <c r="S134" i="7"/>
  <c r="S133" i="7" s="1"/>
  <c r="R134" i="7"/>
  <c r="R133" i="7" s="1"/>
  <c r="R132" i="7" s="1"/>
  <c r="R131" i="7" s="1"/>
  <c r="L134" i="7"/>
  <c r="K134" i="7"/>
  <c r="W133" i="7"/>
  <c r="W132" i="7" s="1"/>
  <c r="W131" i="7" s="1"/>
  <c r="V133" i="7"/>
  <c r="U133" i="7"/>
  <c r="U132" i="7" s="1"/>
  <c r="U131" i="7" s="1"/>
  <c r="T133" i="7"/>
  <c r="T132" i="7" s="1"/>
  <c r="T131" i="7" s="1"/>
  <c r="Q133" i="7"/>
  <c r="Q132" i="7" s="1"/>
  <c r="O133" i="7"/>
  <c r="N133" i="7"/>
  <c r="J133" i="7"/>
  <c r="J132" i="7" s="1"/>
  <c r="J131" i="7" s="1"/>
  <c r="I133" i="7"/>
  <c r="H133" i="7"/>
  <c r="H132" i="7" s="1"/>
  <c r="H131" i="7" s="1"/>
  <c r="G133" i="7"/>
  <c r="F133" i="7"/>
  <c r="F132" i="7" s="1"/>
  <c r="V132" i="7"/>
  <c r="S132" i="7"/>
  <c r="S131" i="7" s="1"/>
  <c r="O132" i="7"/>
  <c r="O131" i="7" s="1"/>
  <c r="N132" i="7"/>
  <c r="N131" i="7" s="1"/>
  <c r="G132" i="7"/>
  <c r="V131" i="7"/>
  <c r="F131" i="7"/>
  <c r="AA130" i="7"/>
  <c r="W130" i="7"/>
  <c r="W129" i="7" s="1"/>
  <c r="W128" i="7" s="1"/>
  <c r="W127" i="7" s="1"/>
  <c r="U130" i="7"/>
  <c r="U129" i="7" s="1"/>
  <c r="U128" i="7" s="1"/>
  <c r="U127" i="7" s="1"/>
  <c r="S130" i="7"/>
  <c r="K130" i="7"/>
  <c r="L130" i="7" s="1"/>
  <c r="V129" i="7"/>
  <c r="T129" i="7"/>
  <c r="S129" i="7"/>
  <c r="S128" i="7" s="1"/>
  <c r="S127" i="7" s="1"/>
  <c r="Q129" i="7"/>
  <c r="Q128" i="7" s="1"/>
  <c r="Q127" i="7" s="1"/>
  <c r="O129" i="7"/>
  <c r="N129" i="7"/>
  <c r="N128" i="7" s="1"/>
  <c r="N127" i="7" s="1"/>
  <c r="J129" i="7"/>
  <c r="I129" i="7"/>
  <c r="H129" i="7"/>
  <c r="G129" i="7"/>
  <c r="G128" i="7" s="1"/>
  <c r="F129" i="7"/>
  <c r="O128" i="7"/>
  <c r="O127" i="7" s="1"/>
  <c r="J128" i="7"/>
  <c r="J127" i="7" s="1"/>
  <c r="I128" i="7"/>
  <c r="I127" i="7" s="1"/>
  <c r="F128" i="7"/>
  <c r="G127" i="7"/>
  <c r="F127" i="7"/>
  <c r="AB126" i="7"/>
  <c r="AA126" i="7"/>
  <c r="W126" i="7"/>
  <c r="W125" i="7" s="1"/>
  <c r="U126" i="7"/>
  <c r="S126" i="7"/>
  <c r="S125" i="7" s="1"/>
  <c r="S124" i="7" s="1"/>
  <c r="S123" i="7" s="1"/>
  <c r="L126" i="7"/>
  <c r="R126" i="7" s="1"/>
  <c r="R125" i="7" s="1"/>
  <c r="R124" i="7" s="1"/>
  <c r="R123" i="7" s="1"/>
  <c r="K126" i="7"/>
  <c r="V125" i="7"/>
  <c r="U125" i="7"/>
  <c r="U124" i="7" s="1"/>
  <c r="U123" i="7" s="1"/>
  <c r="T125" i="7"/>
  <c r="Q125" i="7"/>
  <c r="Q124" i="7" s="1"/>
  <c r="Q123" i="7" s="1"/>
  <c r="O125" i="7"/>
  <c r="O124" i="7" s="1"/>
  <c r="O123" i="7" s="1"/>
  <c r="N125" i="7"/>
  <c r="N124" i="7" s="1"/>
  <c r="N123" i="7" s="1"/>
  <c r="J125" i="7"/>
  <c r="J124" i="7" s="1"/>
  <c r="I125" i="7"/>
  <c r="H125" i="7"/>
  <c r="G125" i="7"/>
  <c r="F125" i="7"/>
  <c r="F124" i="7" s="1"/>
  <c r="F123" i="7" s="1"/>
  <c r="W124" i="7"/>
  <c r="W123" i="7" s="1"/>
  <c r="I124" i="7"/>
  <c r="I123" i="7" s="1"/>
  <c r="H124" i="7"/>
  <c r="H123" i="7" s="1"/>
  <c r="J123" i="7"/>
  <c r="AB118" i="7"/>
  <c r="AA118" i="7"/>
  <c r="W118" i="7"/>
  <c r="W117" i="7" s="1"/>
  <c r="U118" i="7"/>
  <c r="U117" i="7" s="1"/>
  <c r="U113" i="7" s="1"/>
  <c r="U111" i="7" s="1"/>
  <c r="S118" i="7"/>
  <c r="S117" i="7" s="1"/>
  <c r="S113" i="7" s="1"/>
  <c r="S111" i="7" s="1"/>
  <c r="K118" i="7"/>
  <c r="L118" i="7" s="1"/>
  <c r="AB117" i="7"/>
  <c r="AA117" i="7"/>
  <c r="V117" i="7"/>
  <c r="V113" i="7" s="1"/>
  <c r="V111" i="7" s="1"/>
  <c r="T117" i="7"/>
  <c r="Q117" i="7"/>
  <c r="O117" i="7"/>
  <c r="O113" i="7" s="1"/>
  <c r="O111" i="7" s="1"/>
  <c r="N117" i="7"/>
  <c r="N113" i="7" s="1"/>
  <c r="N111" i="7" s="1"/>
  <c r="J117" i="7"/>
  <c r="J113" i="7" s="1"/>
  <c r="J111" i="7" s="1"/>
  <c r="I117" i="7"/>
  <c r="I113" i="7" s="1"/>
  <c r="I111" i="7" s="1"/>
  <c r="H117" i="7"/>
  <c r="H113" i="7" s="1"/>
  <c r="H111" i="7" s="1"/>
  <c r="G117" i="7"/>
  <c r="F117" i="7"/>
  <c r="F113" i="7" s="1"/>
  <c r="F111" i="7" s="1"/>
  <c r="W116" i="7"/>
  <c r="W115" i="7" s="1"/>
  <c r="W114" i="7" s="1"/>
  <c r="W112" i="7" s="1"/>
  <c r="W110" i="7" s="1"/>
  <c r="U116" i="7"/>
  <c r="U115" i="7" s="1"/>
  <c r="U114" i="7" s="1"/>
  <c r="U112" i="7" s="1"/>
  <c r="S116" i="7"/>
  <c r="S115" i="7" s="1"/>
  <c r="S114" i="7" s="1"/>
  <c r="S112" i="7" s="1"/>
  <c r="S110" i="7" s="1"/>
  <c r="K116" i="7"/>
  <c r="L116" i="7" s="1"/>
  <c r="V115" i="7"/>
  <c r="V114" i="7" s="1"/>
  <c r="T115" i="7"/>
  <c r="T114" i="7" s="1"/>
  <c r="T112" i="7" s="1"/>
  <c r="T110" i="7" s="1"/>
  <c r="Q115" i="7"/>
  <c r="Q114" i="7" s="1"/>
  <c r="Q112" i="7" s="1"/>
  <c r="O115" i="7"/>
  <c r="O114" i="7" s="1"/>
  <c r="N115" i="7"/>
  <c r="J115" i="7"/>
  <c r="J114" i="7" s="1"/>
  <c r="I115" i="7"/>
  <c r="H115" i="7"/>
  <c r="H114" i="7" s="1"/>
  <c r="H112" i="7" s="1"/>
  <c r="H110" i="7" s="1"/>
  <c r="G115" i="7"/>
  <c r="G114" i="7" s="1"/>
  <c r="G112" i="7" s="1"/>
  <c r="G110" i="7" s="1"/>
  <c r="F115" i="7"/>
  <c r="N114" i="7"/>
  <c r="F114" i="7"/>
  <c r="F112" i="7" s="1"/>
  <c r="F110" i="7" s="1"/>
  <c r="W113" i="7"/>
  <c r="W111" i="7" s="1"/>
  <c r="T113" i="7"/>
  <c r="Q113" i="7"/>
  <c r="Q111" i="7" s="1"/>
  <c r="V112" i="7"/>
  <c r="V110" i="7" s="1"/>
  <c r="O112" i="7"/>
  <c r="N112" i="7"/>
  <c r="N110" i="7" s="1"/>
  <c r="J112" i="7"/>
  <c r="J110" i="7" s="1"/>
  <c r="U110" i="7"/>
  <c r="O110" i="7"/>
  <c r="W109" i="7"/>
  <c r="U109" i="7"/>
  <c r="U108" i="7" s="1"/>
  <c r="U107" i="7" s="1"/>
  <c r="S109" i="7"/>
  <c r="S108" i="7" s="1"/>
  <c r="S107" i="7" s="1"/>
  <c r="K109" i="7"/>
  <c r="L109" i="7" s="1"/>
  <c r="W108" i="7"/>
  <c r="W107" i="7" s="1"/>
  <c r="V108" i="7"/>
  <c r="T108" i="7"/>
  <c r="Q108" i="7"/>
  <c r="Q107" i="7" s="1"/>
  <c r="O108" i="7"/>
  <c r="O107" i="7" s="1"/>
  <c r="N108" i="7"/>
  <c r="N107" i="7" s="1"/>
  <c r="J108" i="7"/>
  <c r="I108" i="7"/>
  <c r="H108" i="7"/>
  <c r="H107" i="7" s="1"/>
  <c r="G108" i="7"/>
  <c r="G107" i="7" s="1"/>
  <c r="F108" i="7"/>
  <c r="F107" i="7" s="1"/>
  <c r="V107" i="7"/>
  <c r="T107" i="7"/>
  <c r="J107" i="7"/>
  <c r="I107" i="7"/>
  <c r="AB106" i="7"/>
  <c r="AA106" i="7"/>
  <c r="Z106" i="7"/>
  <c r="W106" i="7"/>
  <c r="U106" i="7"/>
  <c r="S106" i="7"/>
  <c r="K106" i="7"/>
  <c r="L106" i="7" s="1"/>
  <c r="AB105" i="7"/>
  <c r="AA105" i="7"/>
  <c r="W105" i="7"/>
  <c r="W104" i="7" s="1"/>
  <c r="W103" i="7" s="1"/>
  <c r="W93" i="7" s="1"/>
  <c r="U105" i="7"/>
  <c r="S105" i="7"/>
  <c r="K105" i="7"/>
  <c r="L105" i="7" s="1"/>
  <c r="L104" i="7" s="1"/>
  <c r="Y104" i="7" s="1"/>
  <c r="AB104" i="7"/>
  <c r="V104" i="7"/>
  <c r="T104" i="7"/>
  <c r="S104" i="7"/>
  <c r="S103" i="7" s="1"/>
  <c r="S93" i="7" s="1"/>
  <c r="Q104" i="7"/>
  <c r="O104" i="7"/>
  <c r="O103" i="7" s="1"/>
  <c r="N104" i="7"/>
  <c r="J104" i="7"/>
  <c r="I104" i="7"/>
  <c r="I103" i="7" s="1"/>
  <c r="H104" i="7"/>
  <c r="K104" i="7" s="1"/>
  <c r="G104" i="7"/>
  <c r="G103" i="7" s="1"/>
  <c r="F104" i="7"/>
  <c r="V103" i="7"/>
  <c r="T103" i="7"/>
  <c r="T93" i="7" s="1"/>
  <c r="N103" i="7"/>
  <c r="N9" i="7" s="1"/>
  <c r="J103" i="7"/>
  <c r="J93" i="7" s="1"/>
  <c r="F103" i="7"/>
  <c r="AB102" i="7"/>
  <c r="AA102" i="7"/>
  <c r="W102" i="7"/>
  <c r="U102" i="7"/>
  <c r="S102" i="7"/>
  <c r="L102" i="7"/>
  <c r="K102" i="7"/>
  <c r="AB101" i="7"/>
  <c r="AA101" i="7"/>
  <c r="W101" i="7"/>
  <c r="U101" i="7"/>
  <c r="S101" i="7"/>
  <c r="S100" i="7" s="1"/>
  <c r="S99" i="7" s="1"/>
  <c r="S98" i="7" s="1"/>
  <c r="K101" i="7"/>
  <c r="L101" i="7" s="1"/>
  <c r="V100" i="7"/>
  <c r="T100" i="7"/>
  <c r="Q100" i="7"/>
  <c r="O100" i="7"/>
  <c r="O99" i="7" s="1"/>
  <c r="O98" i="7" s="1"/>
  <c r="N100" i="7"/>
  <c r="J100" i="7"/>
  <c r="J99" i="7" s="1"/>
  <c r="J98" i="7" s="1"/>
  <c r="I100" i="7"/>
  <c r="H100" i="7"/>
  <c r="H99" i="7" s="1"/>
  <c r="H98" i="7" s="1"/>
  <c r="G100" i="7"/>
  <c r="G99" i="7" s="1"/>
  <c r="F100" i="7"/>
  <c r="Q99" i="7"/>
  <c r="Q98" i="7" s="1"/>
  <c r="N99" i="7"/>
  <c r="N98" i="7" s="1"/>
  <c r="F99" i="7"/>
  <c r="F98" i="7" s="1"/>
  <c r="G98" i="7"/>
  <c r="W97" i="7"/>
  <c r="W96" i="7" s="1"/>
  <c r="W95" i="7" s="1"/>
  <c r="U97" i="7"/>
  <c r="U96" i="7" s="1"/>
  <c r="U95" i="7" s="1"/>
  <c r="S97" i="7"/>
  <c r="K97" i="7"/>
  <c r="L97" i="7" s="1"/>
  <c r="V96" i="7"/>
  <c r="V95" i="7" s="1"/>
  <c r="T96" i="7"/>
  <c r="S96" i="7"/>
  <c r="S95" i="7" s="1"/>
  <c r="Q96" i="7"/>
  <c r="Q95" i="7" s="1"/>
  <c r="O96" i="7"/>
  <c r="N96" i="7"/>
  <c r="L96" i="7"/>
  <c r="L95" i="7" s="1"/>
  <c r="J96" i="7"/>
  <c r="I96" i="7"/>
  <c r="I95" i="7" s="1"/>
  <c r="H96" i="7"/>
  <c r="H95" i="7" s="1"/>
  <c r="G96" i="7"/>
  <c r="F96" i="7"/>
  <c r="T95" i="7"/>
  <c r="O95" i="7"/>
  <c r="O94" i="7" s="1"/>
  <c r="N95" i="7"/>
  <c r="J95" i="7"/>
  <c r="G95" i="7"/>
  <c r="F95" i="7"/>
  <c r="N93" i="7"/>
  <c r="AB92" i="7"/>
  <c r="AA92" i="7"/>
  <c r="U92" i="7"/>
  <c r="S92" i="7"/>
  <c r="K92" i="7"/>
  <c r="L92" i="7" s="1"/>
  <c r="AB91" i="7"/>
  <c r="AA91" i="7"/>
  <c r="W91" i="7"/>
  <c r="U91" i="7"/>
  <c r="S91" i="7"/>
  <c r="K91" i="7"/>
  <c r="L91" i="7" s="1"/>
  <c r="AB90" i="7"/>
  <c r="AA90" i="7"/>
  <c r="W90" i="7"/>
  <c r="U90" i="7"/>
  <c r="S90" i="7"/>
  <c r="P90" i="7"/>
  <c r="K90" i="7"/>
  <c r="L90" i="7" s="1"/>
  <c r="AB89" i="7"/>
  <c r="AA89" i="7"/>
  <c r="W89" i="7"/>
  <c r="U89" i="7"/>
  <c r="S89" i="7"/>
  <c r="S86" i="7" s="1"/>
  <c r="K89" i="7"/>
  <c r="L89" i="7" s="1"/>
  <c r="AB88" i="7"/>
  <c r="AA88" i="7"/>
  <c r="W88" i="7"/>
  <c r="W86" i="7" s="1"/>
  <c r="U88" i="7"/>
  <c r="S88" i="7"/>
  <c r="K88" i="7"/>
  <c r="L88" i="7" s="1"/>
  <c r="W87" i="7"/>
  <c r="U87" i="7"/>
  <c r="U86" i="7" s="1"/>
  <c r="S87" i="7"/>
  <c r="K87" i="7"/>
  <c r="L87" i="7" s="1"/>
  <c r="V86" i="7"/>
  <c r="T86" i="7"/>
  <c r="AA86" i="7" s="1"/>
  <c r="Q86" i="7"/>
  <c r="O86" i="7"/>
  <c r="N86" i="7"/>
  <c r="J86" i="7"/>
  <c r="I86" i="7"/>
  <c r="H86" i="7"/>
  <c r="G86" i="7"/>
  <c r="F86" i="7"/>
  <c r="AB85" i="7"/>
  <c r="AA85" i="7"/>
  <c r="W85" i="7"/>
  <c r="U85" i="7"/>
  <c r="S85" i="7"/>
  <c r="K85" i="7"/>
  <c r="L85" i="7" s="1"/>
  <c r="AB84" i="7"/>
  <c r="AA84" i="7"/>
  <c r="W84" i="7"/>
  <c r="U84" i="7"/>
  <c r="S84" i="7"/>
  <c r="K84" i="7"/>
  <c r="L84" i="7" s="1"/>
  <c r="AB83" i="7"/>
  <c r="AA83" i="7"/>
  <c r="W83" i="7"/>
  <c r="U83" i="7"/>
  <c r="S83" i="7"/>
  <c r="K83" i="7"/>
  <c r="L83" i="7" s="1"/>
  <c r="X83" i="7" s="1"/>
  <c r="AB82" i="7"/>
  <c r="AA82" i="7"/>
  <c r="W82" i="7"/>
  <c r="U82" i="7"/>
  <c r="S82" i="7"/>
  <c r="K82" i="7"/>
  <c r="L82" i="7" s="1"/>
  <c r="AB81" i="7"/>
  <c r="AA81" i="7"/>
  <c r="W81" i="7"/>
  <c r="U81" i="7"/>
  <c r="S81" i="7"/>
  <c r="K81" i="7"/>
  <c r="L81" i="7" s="1"/>
  <c r="AB80" i="7"/>
  <c r="AA80" i="7"/>
  <c r="W80" i="7"/>
  <c r="U80" i="7"/>
  <c r="S80" i="7"/>
  <c r="K80" i="7"/>
  <c r="L80" i="7" s="1"/>
  <c r="V79" i="7"/>
  <c r="T79" i="7"/>
  <c r="Q79" i="7"/>
  <c r="Q65" i="7" s="1"/>
  <c r="O79" i="7"/>
  <c r="O65" i="7" s="1"/>
  <c r="N79" i="7"/>
  <c r="J79" i="7"/>
  <c r="I79" i="7"/>
  <c r="H79" i="7"/>
  <c r="G79" i="7"/>
  <c r="F79" i="7"/>
  <c r="AB78" i="7"/>
  <c r="AA78" i="7"/>
  <c r="W78" i="7"/>
  <c r="U78" i="7"/>
  <c r="S78" i="7"/>
  <c r="K78" i="7"/>
  <c r="L78" i="7" s="1"/>
  <c r="X78" i="7" s="1"/>
  <c r="AB77" i="7"/>
  <c r="AA77" i="7"/>
  <c r="X77" i="7"/>
  <c r="W77" i="7"/>
  <c r="U77" i="7"/>
  <c r="U75" i="7" s="1"/>
  <c r="S77" i="7"/>
  <c r="S75" i="7" s="1"/>
  <c r="K77" i="7"/>
  <c r="L77" i="7" s="1"/>
  <c r="AB76" i="7"/>
  <c r="AA76" i="7"/>
  <c r="W76" i="7"/>
  <c r="W75" i="7" s="1"/>
  <c r="U76" i="7"/>
  <c r="S76" i="7"/>
  <c r="K76" i="7"/>
  <c r="L76" i="7" s="1"/>
  <c r="V75" i="7"/>
  <c r="T75" i="7"/>
  <c r="AB75" i="7" s="1"/>
  <c r="Q75" i="7"/>
  <c r="O75" i="7"/>
  <c r="N75" i="7"/>
  <c r="J75" i="7"/>
  <c r="I75" i="7"/>
  <c r="H75" i="7"/>
  <c r="G75" i="7"/>
  <c r="K75" i="7" s="1"/>
  <c r="F75" i="7"/>
  <c r="AB74" i="7"/>
  <c r="AA74" i="7"/>
  <c r="W74" i="7"/>
  <c r="U74" i="7"/>
  <c r="S74" i="7"/>
  <c r="K74" i="7"/>
  <c r="L74" i="7" s="1"/>
  <c r="AA73" i="7"/>
  <c r="W73" i="7"/>
  <c r="U73" i="7"/>
  <c r="S73" i="7"/>
  <c r="K73" i="7"/>
  <c r="L73" i="7" s="1"/>
  <c r="X73" i="7" s="1"/>
  <c r="AB72" i="7"/>
  <c r="AA72" i="7"/>
  <c r="W72" i="7"/>
  <c r="U72" i="7"/>
  <c r="S72" i="7"/>
  <c r="K72" i="7"/>
  <c r="L72" i="7" s="1"/>
  <c r="Y72" i="7" s="1"/>
  <c r="W71" i="7"/>
  <c r="U71" i="7"/>
  <c r="S71" i="7"/>
  <c r="K71" i="7"/>
  <c r="L71" i="7" s="1"/>
  <c r="W70" i="7"/>
  <c r="U70" i="7"/>
  <c r="S70" i="7"/>
  <c r="K70" i="7"/>
  <c r="L70" i="7" s="1"/>
  <c r="AB69" i="7"/>
  <c r="AA69" i="7"/>
  <c r="W69" i="7"/>
  <c r="W68" i="7" s="1"/>
  <c r="U69" i="7"/>
  <c r="S69" i="7"/>
  <c r="K69" i="7"/>
  <c r="L69" i="7" s="1"/>
  <c r="X69" i="7" s="1"/>
  <c r="V68" i="7"/>
  <c r="T68" i="7"/>
  <c r="AA68" i="7" s="1"/>
  <c r="S68" i="7"/>
  <c r="Q68" i="7"/>
  <c r="O68" i="7"/>
  <c r="N68" i="7"/>
  <c r="J68" i="7"/>
  <c r="I68" i="7"/>
  <c r="H68" i="7"/>
  <c r="G68" i="7"/>
  <c r="F68" i="7"/>
  <c r="AB67" i="7"/>
  <c r="AA67" i="7"/>
  <c r="W67" i="7"/>
  <c r="W66" i="7" s="1"/>
  <c r="U67" i="7"/>
  <c r="S67" i="7"/>
  <c r="S66" i="7" s="1"/>
  <c r="K67" i="7"/>
  <c r="L67" i="7" s="1"/>
  <c r="AB66" i="7"/>
  <c r="V66" i="7"/>
  <c r="U66" i="7"/>
  <c r="T66" i="7"/>
  <c r="AA66" i="7" s="1"/>
  <c r="Q66" i="7"/>
  <c r="O66" i="7"/>
  <c r="N66" i="7"/>
  <c r="J66" i="7"/>
  <c r="I66" i="7"/>
  <c r="H66" i="7"/>
  <c r="G66" i="7"/>
  <c r="F66" i="7"/>
  <c r="AB64" i="7"/>
  <c r="AA64" i="7"/>
  <c r="W64" i="7"/>
  <c r="U64" i="7"/>
  <c r="S64" i="7"/>
  <c r="K64" i="7"/>
  <c r="L64" i="7" s="1"/>
  <c r="R64" i="7" s="1"/>
  <c r="AB63" i="7"/>
  <c r="AA63" i="7"/>
  <c r="W63" i="7"/>
  <c r="U63" i="7"/>
  <c r="S63" i="7"/>
  <c r="K63" i="7"/>
  <c r="L63" i="7" s="1"/>
  <c r="AB62" i="7"/>
  <c r="AA62" i="7"/>
  <c r="W62" i="7"/>
  <c r="U62" i="7"/>
  <c r="U60" i="7" s="1"/>
  <c r="S62" i="7"/>
  <c r="K62" i="7"/>
  <c r="L62" i="7" s="1"/>
  <c r="AB61" i="7"/>
  <c r="AA61" i="7"/>
  <c r="W61" i="7"/>
  <c r="U61" i="7"/>
  <c r="S61" i="7"/>
  <c r="K61" i="7"/>
  <c r="L61" i="7" s="1"/>
  <c r="V60" i="7"/>
  <c r="T60" i="7"/>
  <c r="Q60" i="7"/>
  <c r="O60" i="7"/>
  <c r="N60" i="7"/>
  <c r="J60" i="7"/>
  <c r="J48" i="7" s="1"/>
  <c r="I60" i="7"/>
  <c r="H60" i="7"/>
  <c r="K60" i="7" s="1"/>
  <c r="G60" i="7"/>
  <c r="F60" i="7"/>
  <c r="AB59" i="7"/>
  <c r="AA59" i="7"/>
  <c r="W59" i="7"/>
  <c r="U59" i="7"/>
  <c r="S59" i="7"/>
  <c r="K59" i="7"/>
  <c r="L59" i="7" s="1"/>
  <c r="AB58" i="7"/>
  <c r="AA58" i="7"/>
  <c r="W58" i="7"/>
  <c r="U58" i="7"/>
  <c r="S58" i="7"/>
  <c r="K58" i="7"/>
  <c r="L58" i="7" s="1"/>
  <c r="AB57" i="7"/>
  <c r="AA57" i="7"/>
  <c r="W57" i="7"/>
  <c r="U57" i="7"/>
  <c r="S57" i="7"/>
  <c r="K57" i="7"/>
  <c r="L57" i="7" s="1"/>
  <c r="P57" i="7" s="1"/>
  <c r="AB56" i="7"/>
  <c r="AA56" i="7"/>
  <c r="W56" i="7"/>
  <c r="U56" i="7"/>
  <c r="S56" i="7"/>
  <c r="K56" i="7"/>
  <c r="L56" i="7" s="1"/>
  <c r="Z56" i="7" s="1"/>
  <c r="AB55" i="7"/>
  <c r="AA55" i="7"/>
  <c r="W55" i="7"/>
  <c r="U55" i="7"/>
  <c r="S55" i="7"/>
  <c r="K55" i="7"/>
  <c r="L55" i="7" s="1"/>
  <c r="AB54" i="7"/>
  <c r="AA54" i="7"/>
  <c r="W54" i="7"/>
  <c r="U54" i="7"/>
  <c r="S54" i="7"/>
  <c r="K54" i="7"/>
  <c r="L54" i="7" s="1"/>
  <c r="V53" i="7"/>
  <c r="T53" i="7"/>
  <c r="AA53" i="7" s="1"/>
  <c r="Q53" i="7"/>
  <c r="O53" i="7"/>
  <c r="N53" i="7"/>
  <c r="N48" i="7" s="1"/>
  <c r="J53" i="7"/>
  <c r="I53" i="7"/>
  <c r="H53" i="7"/>
  <c r="G53" i="7"/>
  <c r="K53" i="7" s="1"/>
  <c r="F53" i="7"/>
  <c r="AB52" i="7"/>
  <c r="AA52" i="7"/>
  <c r="W52" i="7"/>
  <c r="U52" i="7"/>
  <c r="S52" i="7"/>
  <c r="K52" i="7"/>
  <c r="L52" i="7" s="1"/>
  <c r="AB51" i="7"/>
  <c r="AA51" i="7"/>
  <c r="W51" i="7"/>
  <c r="U51" i="7"/>
  <c r="S51" i="7"/>
  <c r="K51" i="7"/>
  <c r="L51" i="7" s="1"/>
  <c r="AB50" i="7"/>
  <c r="AA50" i="7"/>
  <c r="W50" i="7"/>
  <c r="W49" i="7" s="1"/>
  <c r="U50" i="7"/>
  <c r="U49" i="7" s="1"/>
  <c r="S50" i="7"/>
  <c r="S49" i="7" s="1"/>
  <c r="K50" i="7"/>
  <c r="L50" i="7" s="1"/>
  <c r="AB49" i="7"/>
  <c r="V49" i="7"/>
  <c r="T49" i="7"/>
  <c r="AA49" i="7" s="1"/>
  <c r="Q49" i="7"/>
  <c r="Q48" i="7" s="1"/>
  <c r="O49" i="7"/>
  <c r="N49" i="7"/>
  <c r="J49" i="7"/>
  <c r="I49" i="7"/>
  <c r="H49" i="7"/>
  <c r="G49" i="7"/>
  <c r="F49" i="7"/>
  <c r="AB46" i="7"/>
  <c r="AA46" i="7"/>
  <c r="W46" i="7"/>
  <c r="W45" i="7" s="1"/>
  <c r="U46" i="7"/>
  <c r="U45" i="7" s="1"/>
  <c r="S46" i="7"/>
  <c r="S45" i="7" s="1"/>
  <c r="K46" i="7"/>
  <c r="L46" i="7" s="1"/>
  <c r="V45" i="7"/>
  <c r="T45" i="7"/>
  <c r="AA45" i="7" s="1"/>
  <c r="Q45" i="7"/>
  <c r="O45" i="7"/>
  <c r="N45" i="7"/>
  <c r="N42" i="7" s="1"/>
  <c r="N41" i="7" s="1"/>
  <c r="J45" i="7"/>
  <c r="J42" i="7" s="1"/>
  <c r="J41" i="7" s="1"/>
  <c r="I45" i="7"/>
  <c r="I42" i="7" s="1"/>
  <c r="I41" i="7" s="1"/>
  <c r="H45" i="7"/>
  <c r="H42" i="7" s="1"/>
  <c r="H41" i="7" s="1"/>
  <c r="G45" i="7"/>
  <c r="F45" i="7"/>
  <c r="W44" i="7"/>
  <c r="W43" i="7" s="1"/>
  <c r="U44" i="7"/>
  <c r="U43" i="7" s="1"/>
  <c r="S44" i="7"/>
  <c r="S43" i="7" s="1"/>
  <c r="K44" i="7"/>
  <c r="L44" i="7" s="1"/>
  <c r="V43" i="7"/>
  <c r="T43" i="7"/>
  <c r="Q43" i="7"/>
  <c r="Q42" i="7" s="1"/>
  <c r="Q41" i="7" s="1"/>
  <c r="O43" i="7"/>
  <c r="N43" i="7"/>
  <c r="J43" i="7"/>
  <c r="I43" i="7"/>
  <c r="H43" i="7"/>
  <c r="G43" i="7"/>
  <c r="K43" i="7" s="1"/>
  <c r="F43" i="7"/>
  <c r="F42" i="7" s="1"/>
  <c r="F41" i="7" s="1"/>
  <c r="W39" i="7"/>
  <c r="U39" i="7"/>
  <c r="S39" i="7"/>
  <c r="K39" i="7"/>
  <c r="L39" i="7" s="1"/>
  <c r="P39" i="7" s="1"/>
  <c r="W38" i="7"/>
  <c r="U38" i="7"/>
  <c r="S38" i="7"/>
  <c r="K38" i="7"/>
  <c r="L38" i="7" s="1"/>
  <c r="AB37" i="7"/>
  <c r="AA37" i="7"/>
  <c r="W37" i="7"/>
  <c r="U37" i="7"/>
  <c r="S37" i="7"/>
  <c r="K37" i="7"/>
  <c r="L37" i="7" s="1"/>
  <c r="AB36" i="7"/>
  <c r="AA36" i="7"/>
  <c r="W36" i="7"/>
  <c r="U36" i="7"/>
  <c r="S36" i="7"/>
  <c r="K36" i="7"/>
  <c r="L36" i="7" s="1"/>
  <c r="AB35" i="7"/>
  <c r="AA35" i="7"/>
  <c r="W35" i="7"/>
  <c r="U35" i="7"/>
  <c r="S35" i="7"/>
  <c r="K35" i="7"/>
  <c r="L35" i="7" s="1"/>
  <c r="X35" i="7" s="1"/>
  <c r="AB34" i="7"/>
  <c r="AA34" i="7"/>
  <c r="W34" i="7"/>
  <c r="U34" i="7"/>
  <c r="S34" i="7"/>
  <c r="S33" i="7" s="1"/>
  <c r="K34" i="7"/>
  <c r="L34" i="7" s="1"/>
  <c r="V33" i="7"/>
  <c r="T33" i="7"/>
  <c r="Q33" i="7"/>
  <c r="O33" i="7"/>
  <c r="O32" i="7" s="1"/>
  <c r="N33" i="7"/>
  <c r="J33" i="7"/>
  <c r="J32" i="7" s="1"/>
  <c r="I33" i="7"/>
  <c r="I32" i="7" s="1"/>
  <c r="H33" i="7"/>
  <c r="G33" i="7"/>
  <c r="G32" i="7" s="1"/>
  <c r="G12" i="7" s="1"/>
  <c r="G11" i="7" s="1"/>
  <c r="F33" i="7"/>
  <c r="F32" i="7" s="1"/>
  <c r="T32" i="7"/>
  <c r="N32" i="7"/>
  <c r="AB31" i="7"/>
  <c r="AA31" i="7"/>
  <c r="W31" i="7"/>
  <c r="U31" i="7"/>
  <c r="S31" i="7"/>
  <c r="K31" i="7"/>
  <c r="L31" i="7" s="1"/>
  <c r="AB30" i="7"/>
  <c r="AA30" i="7"/>
  <c r="W30" i="7"/>
  <c r="U30" i="7"/>
  <c r="S30" i="7"/>
  <c r="K30" i="7"/>
  <c r="L30" i="7" s="1"/>
  <c r="X30" i="7" s="1"/>
  <c r="AB29" i="7"/>
  <c r="AA29" i="7"/>
  <c r="W29" i="7"/>
  <c r="U29" i="7"/>
  <c r="S29" i="7"/>
  <c r="K29" i="7"/>
  <c r="L29" i="7" s="1"/>
  <c r="AB28" i="7"/>
  <c r="AA28" i="7"/>
  <c r="W28" i="7"/>
  <c r="U28" i="7"/>
  <c r="S28" i="7"/>
  <c r="K28" i="7"/>
  <c r="L28" i="7" s="1"/>
  <c r="AB27" i="7"/>
  <c r="AA27" i="7"/>
  <c r="W27" i="7"/>
  <c r="U27" i="7"/>
  <c r="S27" i="7"/>
  <c r="K27" i="7"/>
  <c r="L27" i="7" s="1"/>
  <c r="AB26" i="7"/>
  <c r="AA26" i="7"/>
  <c r="W26" i="7"/>
  <c r="U26" i="7"/>
  <c r="S26" i="7"/>
  <c r="K26" i="7"/>
  <c r="L26" i="7" s="1"/>
  <c r="Y26" i="7" s="1"/>
  <c r="AB25" i="7"/>
  <c r="AA25" i="7"/>
  <c r="W25" i="7"/>
  <c r="U25" i="7"/>
  <c r="S25" i="7"/>
  <c r="S24" i="7" s="1"/>
  <c r="R25" i="7"/>
  <c r="L25" i="7"/>
  <c r="K25" i="7"/>
  <c r="V24" i="7"/>
  <c r="U24" i="7"/>
  <c r="T24" i="7"/>
  <c r="AA24" i="7" s="1"/>
  <c r="Q24" i="7"/>
  <c r="O24" i="7"/>
  <c r="N24" i="7"/>
  <c r="J24" i="7"/>
  <c r="I24" i="7"/>
  <c r="H24" i="7"/>
  <c r="G24" i="7"/>
  <c r="F24" i="7"/>
  <c r="AB23" i="7"/>
  <c r="AA23" i="7"/>
  <c r="W23" i="7"/>
  <c r="U23" i="7"/>
  <c r="S23" i="7"/>
  <c r="K23" i="7"/>
  <c r="L23" i="7" s="1"/>
  <c r="AB22" i="7"/>
  <c r="AA22" i="7"/>
  <c r="W22" i="7"/>
  <c r="U22" i="7"/>
  <c r="S22" i="7"/>
  <c r="K22" i="7"/>
  <c r="L22" i="7" s="1"/>
  <c r="X22" i="7" s="1"/>
  <c r="AB21" i="7"/>
  <c r="AA21" i="7"/>
  <c r="W21" i="7"/>
  <c r="U21" i="7"/>
  <c r="S21" i="7"/>
  <c r="K21" i="7"/>
  <c r="L21" i="7" s="1"/>
  <c r="AB20" i="7"/>
  <c r="AA20" i="7"/>
  <c r="W20" i="7"/>
  <c r="U20" i="7"/>
  <c r="S20" i="7"/>
  <c r="K20" i="7"/>
  <c r="L20" i="7" s="1"/>
  <c r="AB19" i="7"/>
  <c r="AA19" i="7"/>
  <c r="W19" i="7"/>
  <c r="U19" i="7"/>
  <c r="S19" i="7"/>
  <c r="L19" i="7"/>
  <c r="Y19" i="7" s="1"/>
  <c r="K19" i="7"/>
  <c r="AB18" i="7"/>
  <c r="AA18" i="7"/>
  <c r="W18" i="7"/>
  <c r="U18" i="7"/>
  <c r="S18" i="7"/>
  <c r="K18" i="7"/>
  <c r="L18" i="7" s="1"/>
  <c r="AB17" i="7"/>
  <c r="AA17" i="7"/>
  <c r="W17" i="7"/>
  <c r="U17" i="7"/>
  <c r="S17" i="7"/>
  <c r="K17" i="7"/>
  <c r="L17" i="7" s="1"/>
  <c r="AB16" i="7"/>
  <c r="AA16" i="7"/>
  <c r="Z16" i="7"/>
  <c r="Y16" i="7"/>
  <c r="W16" i="7"/>
  <c r="U16" i="7"/>
  <c r="S16" i="7"/>
  <c r="R16" i="7"/>
  <c r="P16" i="7"/>
  <c r="K16" i="7"/>
  <c r="L16" i="7" s="1"/>
  <c r="X16" i="7" s="1"/>
  <c r="AB15" i="7"/>
  <c r="AA15" i="7"/>
  <c r="W15" i="7"/>
  <c r="W14" i="7" s="1"/>
  <c r="W13" i="7" s="1"/>
  <c r="U15" i="7"/>
  <c r="S15" i="7"/>
  <c r="K15" i="7"/>
  <c r="L15" i="7" s="1"/>
  <c r="V14" i="7"/>
  <c r="T14" i="7"/>
  <c r="T13" i="7" s="1"/>
  <c r="Q14" i="7"/>
  <c r="Q13" i="7" s="1"/>
  <c r="O14" i="7"/>
  <c r="O13" i="7" s="1"/>
  <c r="N14" i="7"/>
  <c r="N13" i="7" s="1"/>
  <c r="N12" i="7" s="1"/>
  <c r="N11" i="7" s="1"/>
  <c r="J14" i="7"/>
  <c r="J13" i="7" s="1"/>
  <c r="I14" i="7"/>
  <c r="I13" i="7" s="1"/>
  <c r="H14" i="7"/>
  <c r="G14" i="7"/>
  <c r="F14" i="7"/>
  <c r="F13" i="7" s="1"/>
  <c r="F12" i="7" s="1"/>
  <c r="F11" i="7" s="1"/>
  <c r="G13" i="7"/>
  <c r="Y85" i="7" l="1"/>
  <c r="P85" i="7"/>
  <c r="I93" i="7"/>
  <c r="I9" i="7"/>
  <c r="J47" i="7"/>
  <c r="J40" i="7" s="1"/>
  <c r="Y63" i="7"/>
  <c r="R63" i="7"/>
  <c r="Z63" i="7"/>
  <c r="Y67" i="7"/>
  <c r="Z67" i="7"/>
  <c r="R67" i="7"/>
  <c r="R66" i="7" s="1"/>
  <c r="P74" i="7"/>
  <c r="Y74" i="7"/>
  <c r="Z210" i="7"/>
  <c r="R210" i="7"/>
  <c r="R209" i="7" s="1"/>
  <c r="R208" i="7" s="1"/>
  <c r="R207" i="7" s="1"/>
  <c r="Y210" i="7"/>
  <c r="P210" i="7"/>
  <c r="P209" i="7" s="1"/>
  <c r="P208" i="7" s="1"/>
  <c r="P207" i="7" s="1"/>
  <c r="X210" i="7"/>
  <c r="L209" i="7"/>
  <c r="X84" i="7"/>
  <c r="Z84" i="7"/>
  <c r="R84" i="7"/>
  <c r="Y84" i="7"/>
  <c r="P84" i="7"/>
  <c r="X76" i="7"/>
  <c r="Y76" i="7"/>
  <c r="R76" i="7"/>
  <c r="Z76" i="7"/>
  <c r="P76" i="7"/>
  <c r="Y88" i="7"/>
  <c r="R88" i="7"/>
  <c r="Z88" i="7"/>
  <c r="T12" i="7"/>
  <c r="T11" i="7" s="1"/>
  <c r="AA13" i="7"/>
  <c r="AA144" i="7"/>
  <c r="T143" i="7"/>
  <c r="AA143" i="7" s="1"/>
  <c r="R21" i="7"/>
  <c r="P21" i="7"/>
  <c r="Z21" i="7"/>
  <c r="X23" i="7"/>
  <c r="R23" i="7"/>
  <c r="Y23" i="7"/>
  <c r="P23" i="7"/>
  <c r="Z23" i="7"/>
  <c r="Y55" i="7"/>
  <c r="Z55" i="7"/>
  <c r="R55" i="7"/>
  <c r="Z22" i="7"/>
  <c r="J9" i="7"/>
  <c r="Z64" i="7"/>
  <c r="I65" i="7"/>
  <c r="X109" i="7"/>
  <c r="R109" i="7"/>
  <c r="R108" i="7" s="1"/>
  <c r="R107" i="7" s="1"/>
  <c r="Z109" i="7"/>
  <c r="P109" i="7"/>
  <c r="P108" i="7" s="1"/>
  <c r="P107" i="7" s="1"/>
  <c r="AA157" i="7"/>
  <c r="K211" i="7"/>
  <c r="G234" i="7"/>
  <c r="G233" i="7" s="1"/>
  <c r="K233" i="7" s="1"/>
  <c r="K235" i="7"/>
  <c r="R22" i="7"/>
  <c r="P64" i="7"/>
  <c r="J65" i="7"/>
  <c r="X72" i="7"/>
  <c r="Y83" i="7"/>
  <c r="Z95" i="7"/>
  <c r="X118" i="7"/>
  <c r="Y118" i="7"/>
  <c r="Z118" i="7"/>
  <c r="AA141" i="7"/>
  <c r="AB157" i="7"/>
  <c r="G159" i="7"/>
  <c r="K159" i="7" s="1"/>
  <c r="K160" i="7"/>
  <c r="K209" i="7"/>
  <c r="K239" i="7"/>
  <c r="U79" i="7"/>
  <c r="P83" i="7"/>
  <c r="Z83" i="7"/>
  <c r="F94" i="7"/>
  <c r="H160" i="7"/>
  <c r="H159" i="7" s="1"/>
  <c r="K161" i="7"/>
  <c r="Z164" i="7"/>
  <c r="AA209" i="7"/>
  <c r="T208" i="7"/>
  <c r="I12" i="7"/>
  <c r="I11" i="7" s="1"/>
  <c r="X19" i="7"/>
  <c r="O12" i="7"/>
  <c r="O11" i="7" s="1"/>
  <c r="S32" i="7"/>
  <c r="F48" i="7"/>
  <c r="R72" i="7"/>
  <c r="Z72" i="7"/>
  <c r="W79" i="7"/>
  <c r="R83" i="7"/>
  <c r="K86" i="7"/>
  <c r="K96" i="7"/>
  <c r="Y96" i="7"/>
  <c r="U100" i="7"/>
  <c r="U99" i="7" s="1"/>
  <c r="U98" i="7" s="1"/>
  <c r="H103" i="7"/>
  <c r="H9" i="7" s="1"/>
  <c r="K108" i="7"/>
  <c r="R118" i="7"/>
  <c r="R117" i="7" s="1"/>
  <c r="R113" i="7" s="1"/>
  <c r="R111" i="7" s="1"/>
  <c r="AB153" i="7"/>
  <c r="AA161" i="7"/>
  <c r="K173" i="7"/>
  <c r="AA201" i="7"/>
  <c r="T200" i="7"/>
  <c r="X214" i="7"/>
  <c r="X217" i="7"/>
  <c r="Q216" i="7"/>
  <c r="Q215" i="7" s="1"/>
  <c r="T234" i="7"/>
  <c r="AB234" i="7" s="1"/>
  <c r="J232" i="7"/>
  <c r="J231" i="7" s="1"/>
  <c r="I270" i="7"/>
  <c r="I269" i="7" s="1"/>
  <c r="U281" i="7"/>
  <c r="U279" i="7" s="1"/>
  <c r="Y22" i="7"/>
  <c r="U42" i="7"/>
  <c r="U41" i="7" s="1"/>
  <c r="U53" i="7"/>
  <c r="Y92" i="7"/>
  <c r="X92" i="7"/>
  <c r="N94" i="7"/>
  <c r="AA100" i="7"/>
  <c r="T99" i="7"/>
  <c r="Y126" i="7"/>
  <c r="Z126" i="7"/>
  <c r="X154" i="7"/>
  <c r="R154" i="7"/>
  <c r="R153" i="7" s="1"/>
  <c r="R152" i="7" s="1"/>
  <c r="R151" i="7" s="1"/>
  <c r="AB213" i="7"/>
  <c r="Y213" i="7"/>
  <c r="T256" i="7"/>
  <c r="Y257" i="7"/>
  <c r="P22" i="7"/>
  <c r="W53" i="7"/>
  <c r="W48" i="7" s="1"/>
  <c r="W47" i="7" s="1"/>
  <c r="W65" i="7"/>
  <c r="P154" i="7"/>
  <c r="P153" i="7" s="1"/>
  <c r="P152" i="7" s="1"/>
  <c r="P151" i="7" s="1"/>
  <c r="G188" i="7"/>
  <c r="K189" i="7"/>
  <c r="AB196" i="7"/>
  <c r="K253" i="7"/>
  <c r="O270" i="7"/>
  <c r="O269" i="7" s="1"/>
  <c r="AB177" i="7"/>
  <c r="V176" i="7"/>
  <c r="Z176" i="7" s="1"/>
  <c r="T212" i="7"/>
  <c r="AB212" i="7" s="1"/>
  <c r="AA235" i="7"/>
  <c r="AB238" i="7"/>
  <c r="L278" i="7"/>
  <c r="Q304" i="7"/>
  <c r="Q303" i="7" s="1"/>
  <c r="W42" i="7"/>
  <c r="W41" i="7" s="1"/>
  <c r="W40" i="7" s="1"/>
  <c r="H48" i="7"/>
  <c r="W60" i="7"/>
  <c r="P72" i="7"/>
  <c r="P118" i="7"/>
  <c r="P117" i="7" s="1"/>
  <c r="P113" i="7" s="1"/>
  <c r="P111" i="7" s="1"/>
  <c r="AB132" i="7"/>
  <c r="I232" i="7"/>
  <c r="I231" i="7" s="1"/>
  <c r="W33" i="7"/>
  <c r="W32" i="7" s="1"/>
  <c r="U33" i="7"/>
  <c r="U32" i="7" s="1"/>
  <c r="H94" i="7"/>
  <c r="W100" i="7"/>
  <c r="W99" i="7" s="1"/>
  <c r="W98" i="7" s="1"/>
  <c r="W94" i="7" s="1"/>
  <c r="AB103" i="7"/>
  <c r="K107" i="7"/>
  <c r="L108" i="7"/>
  <c r="Y109" i="7"/>
  <c r="T140" i="7"/>
  <c r="T139" i="7" s="1"/>
  <c r="Y154" i="7"/>
  <c r="Z177" i="7"/>
  <c r="K207" i="7"/>
  <c r="R248" i="7"/>
  <c r="F290" i="7"/>
  <c r="F288" i="7" s="1"/>
  <c r="F282" i="7" s="1"/>
  <c r="F280" i="7" s="1"/>
  <c r="F120" i="7" s="1"/>
  <c r="W290" i="7"/>
  <c r="W288" i="7" s="1"/>
  <c r="W282" i="7" s="1"/>
  <c r="W280" i="7" s="1"/>
  <c r="S94" i="7"/>
  <c r="K137" i="7"/>
  <c r="AB181" i="7"/>
  <c r="Z213" i="7"/>
  <c r="R218" i="7"/>
  <c r="R217" i="7" s="1"/>
  <c r="R216" i="7" s="1"/>
  <c r="R215" i="7" s="1"/>
  <c r="L217" i="7"/>
  <c r="N232" i="7"/>
  <c r="N231" i="7" s="1"/>
  <c r="J243" i="7"/>
  <c r="J241" i="7" s="1"/>
  <c r="S243" i="7"/>
  <c r="S241" i="7" s="1"/>
  <c r="AB257" i="7"/>
  <c r="U260" i="7"/>
  <c r="U259" i="7" s="1"/>
  <c r="K263" i="7"/>
  <c r="H289" i="7"/>
  <c r="H287" i="7" s="1"/>
  <c r="H281" i="7" s="1"/>
  <c r="H279" i="7" s="1"/>
  <c r="S289" i="7"/>
  <c r="S287" i="7" s="1"/>
  <c r="S281" i="7" s="1"/>
  <c r="S279" i="7" s="1"/>
  <c r="O290" i="7"/>
  <c r="O288" i="7" s="1"/>
  <c r="O282" i="7" s="1"/>
  <c r="O280" i="7" s="1"/>
  <c r="L305" i="7"/>
  <c r="L304" i="7" s="1"/>
  <c r="Z306" i="7"/>
  <c r="R306" i="7"/>
  <c r="R305" i="7" s="1"/>
  <c r="R304" i="7" s="1"/>
  <c r="R303" i="7" s="1"/>
  <c r="Y306" i="7"/>
  <c r="U104" i="7"/>
  <c r="U103" i="7" s="1"/>
  <c r="U93" i="7" s="1"/>
  <c r="V156" i="7"/>
  <c r="V155" i="7" s="1"/>
  <c r="AB172" i="7"/>
  <c r="K177" i="7"/>
  <c r="AB180" i="7"/>
  <c r="V184" i="7"/>
  <c r="AB184" i="7" s="1"/>
  <c r="G200" i="7"/>
  <c r="K201" i="7"/>
  <c r="X209" i="7"/>
  <c r="S232" i="7"/>
  <c r="S231" i="7" s="1"/>
  <c r="K238" i="7"/>
  <c r="H248" i="7"/>
  <c r="L274" i="7"/>
  <c r="K273" i="7"/>
  <c r="K272" i="7" s="1"/>
  <c r="K271" i="7" s="1"/>
  <c r="K270" i="7" s="1"/>
  <c r="K269" i="7" s="1"/>
  <c r="AB161" i="7"/>
  <c r="Y166" i="7"/>
  <c r="AA177" i="7"/>
  <c r="K193" i="7"/>
  <c r="K204" i="7"/>
  <c r="W232" i="7"/>
  <c r="W231" i="7" s="1"/>
  <c r="X286" i="7"/>
  <c r="Y164" i="7"/>
  <c r="P166" i="7"/>
  <c r="P165" i="7" s="1"/>
  <c r="P164" i="7" s="1"/>
  <c r="P163" i="7" s="1"/>
  <c r="Z166" i="7"/>
  <c r="X178" i="7"/>
  <c r="K205" i="7"/>
  <c r="F232" i="7"/>
  <c r="F231" i="7" s="1"/>
  <c r="N243" i="7"/>
  <c r="N241" i="7" s="1"/>
  <c r="N248" i="7"/>
  <c r="N244" i="7" s="1"/>
  <c r="N242" i="7" s="1"/>
  <c r="N120" i="7" s="1"/>
  <c r="AA263" i="7"/>
  <c r="P286" i="7"/>
  <c r="P285" i="7" s="1"/>
  <c r="P284" i="7" s="1"/>
  <c r="P283" i="7" s="1"/>
  <c r="J290" i="7"/>
  <c r="J288" i="7" s="1"/>
  <c r="J282" i="7" s="1"/>
  <c r="J280" i="7" s="1"/>
  <c r="J289" i="7"/>
  <c r="J287" i="7" s="1"/>
  <c r="J281" i="7" s="1"/>
  <c r="J279" i="7" s="1"/>
  <c r="K8" i="9"/>
  <c r="K59" i="9"/>
  <c r="G81" i="9"/>
  <c r="K76" i="9"/>
  <c r="H75" i="9"/>
  <c r="F121" i="9"/>
  <c r="F118" i="9" s="1"/>
  <c r="G9" i="9"/>
  <c r="F32" i="9"/>
  <c r="F9" i="9" s="1"/>
  <c r="F150" i="9" s="1"/>
  <c r="H150" i="9" s="1"/>
  <c r="G32" i="9"/>
  <c r="F81" i="9"/>
  <c r="J40" i="9"/>
  <c r="G121" i="9"/>
  <c r="G118" i="9" s="1"/>
  <c r="H116" i="9"/>
  <c r="K117" i="9"/>
  <c r="J93" i="9"/>
  <c r="J109" i="9"/>
  <c r="J147" i="9"/>
  <c r="H13" i="9"/>
  <c r="K13" i="9" s="1"/>
  <c r="K19" i="9"/>
  <c r="K60" i="9"/>
  <c r="K70" i="9"/>
  <c r="K77" i="9"/>
  <c r="K78" i="9"/>
  <c r="K79" i="9"/>
  <c r="H88" i="9"/>
  <c r="K107" i="9"/>
  <c r="H106" i="9"/>
  <c r="H134" i="9"/>
  <c r="K135" i="9"/>
  <c r="J131" i="9"/>
  <c r="K136" i="9"/>
  <c r="K139" i="9"/>
  <c r="H138" i="9"/>
  <c r="J133" i="9"/>
  <c r="K140" i="9"/>
  <c r="H144" i="9"/>
  <c r="K145" i="9"/>
  <c r="H98" i="9"/>
  <c r="K99" i="9"/>
  <c r="K29" i="9"/>
  <c r="K35" i="9"/>
  <c r="K55" i="9"/>
  <c r="K72" i="9"/>
  <c r="H28" i="9"/>
  <c r="J33" i="9"/>
  <c r="K39" i="9"/>
  <c r="K44" i="9"/>
  <c r="J103" i="9"/>
  <c r="H34" i="9"/>
  <c r="K42" i="9"/>
  <c r="J54" i="9"/>
  <c r="K54" i="9" s="1"/>
  <c r="G96" i="9"/>
  <c r="G91" i="9" s="1"/>
  <c r="G90" i="9" s="1"/>
  <c r="J12" i="9"/>
  <c r="H45" i="9"/>
  <c r="K57" i="9"/>
  <c r="J82" i="9"/>
  <c r="J125" i="9"/>
  <c r="J83" i="8"/>
  <c r="L33" i="8"/>
  <c r="L15" i="8" s="1"/>
  <c r="L9" i="8" s="1"/>
  <c r="L8" i="8" s="1"/>
  <c r="L117" i="8" s="1"/>
  <c r="M13" i="8"/>
  <c r="N23" i="8"/>
  <c r="M23" i="8"/>
  <c r="N26" i="8"/>
  <c r="M26" i="8"/>
  <c r="N61" i="8"/>
  <c r="J67" i="8"/>
  <c r="O85" i="8"/>
  <c r="K84" i="8"/>
  <c r="M12" i="8"/>
  <c r="J11" i="8"/>
  <c r="G15" i="8"/>
  <c r="M19" i="8"/>
  <c r="M42" i="8"/>
  <c r="F46" i="8"/>
  <c r="O53" i="8"/>
  <c r="N53" i="8"/>
  <c r="K57" i="8"/>
  <c r="M101" i="8"/>
  <c r="J96" i="8"/>
  <c r="O101" i="8"/>
  <c r="M111" i="8"/>
  <c r="J110" i="8"/>
  <c r="O111" i="8"/>
  <c r="N115" i="8"/>
  <c r="H114" i="8"/>
  <c r="H11" i="8"/>
  <c r="M63" i="8"/>
  <c r="J62" i="8"/>
  <c r="O63" i="8"/>
  <c r="M108" i="8"/>
  <c r="H107" i="8"/>
  <c r="N108" i="8"/>
  <c r="M39" i="8"/>
  <c r="O11" i="8"/>
  <c r="N13" i="8"/>
  <c r="H17" i="8"/>
  <c r="O20" i="8"/>
  <c r="N22" i="8"/>
  <c r="M22" i="8"/>
  <c r="N25" i="8"/>
  <c r="M25" i="8"/>
  <c r="N28" i="8"/>
  <c r="M28" i="8"/>
  <c r="J33" i="8"/>
  <c r="O34" i="8"/>
  <c r="K33" i="8"/>
  <c r="N36" i="8"/>
  <c r="H34" i="8"/>
  <c r="N34" i="8" s="1"/>
  <c r="M36" i="8"/>
  <c r="L46" i="8"/>
  <c r="M60" i="8"/>
  <c r="H59" i="8"/>
  <c r="M107" i="8"/>
  <c r="O107" i="8"/>
  <c r="J98" i="8"/>
  <c r="O110" i="8"/>
  <c r="F9" i="8"/>
  <c r="F8" i="8" s="1"/>
  <c r="F117" i="8" s="1"/>
  <c r="M40" i="8"/>
  <c r="M59" i="8"/>
  <c r="J58" i="8"/>
  <c r="O58" i="8" s="1"/>
  <c r="O59" i="8"/>
  <c r="M18" i="8"/>
  <c r="N19" i="8"/>
  <c r="M41" i="8"/>
  <c r="N42" i="8"/>
  <c r="O52" i="8"/>
  <c r="N54" i="8"/>
  <c r="H53" i="8"/>
  <c r="M54" i="8"/>
  <c r="L66" i="8"/>
  <c r="L65" i="8" s="1"/>
  <c r="L48" i="8" s="1"/>
  <c r="J91" i="8"/>
  <c r="N110" i="8"/>
  <c r="M43" i="8"/>
  <c r="O62" i="8"/>
  <c r="G9" i="8"/>
  <c r="G8" i="8" s="1"/>
  <c r="M14" i="8"/>
  <c r="K15" i="8"/>
  <c r="M17" i="8"/>
  <c r="J16" i="8"/>
  <c r="N21" i="8"/>
  <c r="H20" i="8"/>
  <c r="N20" i="8" s="1"/>
  <c r="M21" i="8"/>
  <c r="N24" i="8"/>
  <c r="M24" i="8"/>
  <c r="N27" i="8"/>
  <c r="M27" i="8"/>
  <c r="N35" i="8"/>
  <c r="M35" i="8"/>
  <c r="H39" i="8"/>
  <c r="O39" i="8"/>
  <c r="H68" i="8"/>
  <c r="M68" i="8" s="1"/>
  <c r="N69" i="8"/>
  <c r="M69" i="8"/>
  <c r="H73" i="8"/>
  <c r="N74" i="8"/>
  <c r="K89" i="8"/>
  <c r="M102" i="8"/>
  <c r="H101" i="8"/>
  <c r="N102" i="8"/>
  <c r="O103" i="8"/>
  <c r="K97" i="8"/>
  <c r="O114" i="8"/>
  <c r="K113" i="8"/>
  <c r="M76" i="8"/>
  <c r="M72" i="8"/>
  <c r="N73" i="8"/>
  <c r="M75" i="8"/>
  <c r="J74" i="8"/>
  <c r="H81" i="8"/>
  <c r="N86" i="8"/>
  <c r="H85" i="8"/>
  <c r="N85" i="8" s="1"/>
  <c r="M86" i="8"/>
  <c r="N104" i="8"/>
  <c r="H103" i="8"/>
  <c r="M103" i="8" s="1"/>
  <c r="M104" i="8"/>
  <c r="H98" i="8"/>
  <c r="N111" i="8"/>
  <c r="N82" i="8"/>
  <c r="M82" i="8"/>
  <c r="G56" i="8"/>
  <c r="G55" i="8" s="1"/>
  <c r="G46" i="8" s="1"/>
  <c r="H61" i="8"/>
  <c r="M71" i="8"/>
  <c r="O74" i="8"/>
  <c r="N76" i="8"/>
  <c r="K79" i="8"/>
  <c r="H109" i="8"/>
  <c r="N109" i="8" s="1"/>
  <c r="M116" i="8"/>
  <c r="O68" i="8"/>
  <c r="K67" i="8"/>
  <c r="J51" i="8"/>
  <c r="M53" i="8"/>
  <c r="M64" i="8"/>
  <c r="N72" i="8"/>
  <c r="M81" i="8"/>
  <c r="J80" i="8"/>
  <c r="O98" i="8"/>
  <c r="N98" i="8"/>
  <c r="M112" i="8"/>
  <c r="M115" i="8"/>
  <c r="J114" i="8"/>
  <c r="AB24" i="7"/>
  <c r="AB33" i="7"/>
  <c r="V32" i="7"/>
  <c r="X51" i="7"/>
  <c r="R51" i="7"/>
  <c r="Z51" i="7"/>
  <c r="P51" i="7"/>
  <c r="Y51" i="7"/>
  <c r="Z80" i="7"/>
  <c r="R80" i="7"/>
  <c r="P80" i="7"/>
  <c r="L79" i="7"/>
  <c r="Y80" i="7"/>
  <c r="X80" i="7"/>
  <c r="Y81" i="7"/>
  <c r="P81" i="7"/>
  <c r="R81" i="7"/>
  <c r="Z81" i="7"/>
  <c r="X81" i="7"/>
  <c r="J179" i="7"/>
  <c r="K179" i="7" s="1"/>
  <c r="K180" i="7"/>
  <c r="Q110" i="7"/>
  <c r="X146" i="7"/>
  <c r="L145" i="7"/>
  <c r="Z145" i="7" s="1"/>
  <c r="R146" i="7"/>
  <c r="R145" i="7" s="1"/>
  <c r="R144" i="7" s="1"/>
  <c r="R143" i="7" s="1"/>
  <c r="Z146" i="7"/>
  <c r="P146" i="7"/>
  <c r="P145" i="7" s="1"/>
  <c r="P144" i="7" s="1"/>
  <c r="P143" i="7" s="1"/>
  <c r="Y146" i="7"/>
  <c r="Y212" i="7"/>
  <c r="T211" i="7"/>
  <c r="Z27" i="7"/>
  <c r="R27" i="7"/>
  <c r="X27" i="7"/>
  <c r="P27" i="7"/>
  <c r="V42" i="7"/>
  <c r="AB45" i="7"/>
  <c r="Z70" i="7"/>
  <c r="R70" i="7"/>
  <c r="Y70" i="7"/>
  <c r="P70" i="7"/>
  <c r="X70" i="7"/>
  <c r="AA159" i="7"/>
  <c r="Y249" i="7"/>
  <c r="T247" i="7"/>
  <c r="AA249" i="7"/>
  <c r="Y38" i="7"/>
  <c r="P38" i="7"/>
  <c r="R38" i="7"/>
  <c r="Z38" i="7"/>
  <c r="X38" i="7"/>
  <c r="N47" i="7"/>
  <c r="N40" i="7" s="1"/>
  <c r="N10" i="7" s="1"/>
  <c r="G147" i="7"/>
  <c r="K147" i="7" s="1"/>
  <c r="K148" i="7"/>
  <c r="W9" i="7"/>
  <c r="Y27" i="7"/>
  <c r="X61" i="7"/>
  <c r="Z61" i="7"/>
  <c r="P61" i="7"/>
  <c r="Y61" i="7"/>
  <c r="R61" i="7"/>
  <c r="S122" i="7"/>
  <c r="S121" i="7" s="1"/>
  <c r="W122" i="7"/>
  <c r="W121" i="7" s="1"/>
  <c r="Z130" i="7"/>
  <c r="R130" i="7"/>
  <c r="R129" i="7" s="1"/>
  <c r="R128" i="7" s="1"/>
  <c r="R127" i="7" s="1"/>
  <c r="L129" i="7"/>
  <c r="Y130" i="7"/>
  <c r="P130" i="7"/>
  <c r="P129" i="7" s="1"/>
  <c r="P128" i="7" s="1"/>
  <c r="P127" i="7" s="1"/>
  <c r="X130" i="7"/>
  <c r="L136" i="7"/>
  <c r="Z136" i="7" s="1"/>
  <c r="Z137" i="7"/>
  <c r="Z142" i="7"/>
  <c r="R142" i="7"/>
  <c r="R141" i="7" s="1"/>
  <c r="R140" i="7" s="1"/>
  <c r="R139" i="7" s="1"/>
  <c r="Y142" i="7"/>
  <c r="P142" i="7"/>
  <c r="P141" i="7" s="1"/>
  <c r="P140" i="7" s="1"/>
  <c r="P139" i="7" s="1"/>
  <c r="X142" i="7"/>
  <c r="L141" i="7"/>
  <c r="Y206" i="7"/>
  <c r="P206" i="7"/>
  <c r="P205" i="7" s="1"/>
  <c r="P204" i="7" s="1"/>
  <c r="P203" i="7" s="1"/>
  <c r="R206" i="7"/>
  <c r="R205" i="7" s="1"/>
  <c r="R204" i="7" s="1"/>
  <c r="R203" i="7" s="1"/>
  <c r="L205" i="7"/>
  <c r="X205" i="7" s="1"/>
  <c r="Z206" i="7"/>
  <c r="X206" i="7"/>
  <c r="Z62" i="7"/>
  <c r="R62" i="7"/>
  <c r="R60" i="7" s="1"/>
  <c r="Y62" i="7"/>
  <c r="P62" i="7"/>
  <c r="X62" i="7"/>
  <c r="Z73" i="7"/>
  <c r="R73" i="7"/>
  <c r="L68" i="7"/>
  <c r="P73" i="7"/>
  <c r="X82" i="7"/>
  <c r="R82" i="7"/>
  <c r="P82" i="7"/>
  <c r="Z82" i="7"/>
  <c r="X89" i="7"/>
  <c r="R89" i="7"/>
  <c r="Z89" i="7"/>
  <c r="P89" i="7"/>
  <c r="L86" i="7"/>
  <c r="Y86" i="7" s="1"/>
  <c r="AA113" i="7"/>
  <c r="T111" i="7"/>
  <c r="F122" i="7"/>
  <c r="F121" i="7" s="1"/>
  <c r="H144" i="7"/>
  <c r="K145" i="7"/>
  <c r="Z150" i="7"/>
  <c r="R150" i="7"/>
  <c r="R149" i="7" s="1"/>
  <c r="R148" i="7" s="1"/>
  <c r="R147" i="7" s="1"/>
  <c r="L149" i="7"/>
  <c r="P150" i="7"/>
  <c r="P149" i="7" s="1"/>
  <c r="P148" i="7" s="1"/>
  <c r="P147" i="7" s="1"/>
  <c r="X165" i="7"/>
  <c r="Q164" i="7"/>
  <c r="L220" i="7"/>
  <c r="Z221" i="7"/>
  <c r="Z226" i="7"/>
  <c r="K237" i="7"/>
  <c r="K249" i="7"/>
  <c r="G247" i="7"/>
  <c r="U14" i="7"/>
  <c r="U13" i="7" s="1"/>
  <c r="U12" i="7" s="1"/>
  <c r="U11" i="7" s="1"/>
  <c r="Y20" i="7"/>
  <c r="P20" i="7"/>
  <c r="Z77" i="7"/>
  <c r="R77" i="7"/>
  <c r="Y77" i="7"/>
  <c r="P77" i="7"/>
  <c r="U94" i="7"/>
  <c r="Q131" i="7"/>
  <c r="AA132" i="7"/>
  <c r="X157" i="7"/>
  <c r="H164" i="7"/>
  <c r="H163" i="7" s="1"/>
  <c r="K165" i="7"/>
  <c r="AA181" i="7"/>
  <c r="Q180" i="7"/>
  <c r="Y221" i="7"/>
  <c r="Y268" i="7"/>
  <c r="P268" i="7"/>
  <c r="P267" i="7" s="1"/>
  <c r="P266" i="7" s="1"/>
  <c r="P265" i="7" s="1"/>
  <c r="R268" i="7"/>
  <c r="R267" i="7" s="1"/>
  <c r="R266" i="7" s="1"/>
  <c r="R265" i="7" s="1"/>
  <c r="L267" i="7"/>
  <c r="X267" i="7" s="1"/>
  <c r="Z268" i="7"/>
  <c r="X268" i="7"/>
  <c r="AA275" i="7"/>
  <c r="AA284" i="7"/>
  <c r="Y284" i="7"/>
  <c r="T283" i="7"/>
  <c r="X15" i="7"/>
  <c r="L14" i="7"/>
  <c r="R15" i="7"/>
  <c r="Z15" i="7"/>
  <c r="P15" i="7"/>
  <c r="Y15" i="7"/>
  <c r="O42" i="7"/>
  <c r="O41" i="7" s="1"/>
  <c r="Y56" i="7"/>
  <c r="X59" i="7"/>
  <c r="R59" i="7"/>
  <c r="Z59" i="7"/>
  <c r="P59" i="7"/>
  <c r="Y59" i="7"/>
  <c r="Z138" i="7"/>
  <c r="R138" i="7"/>
  <c r="R137" i="7" s="1"/>
  <c r="R136" i="7" s="1"/>
  <c r="R135" i="7" s="1"/>
  <c r="Y138" i="7"/>
  <c r="X138" i="7"/>
  <c r="P138" i="7"/>
  <c r="P137" i="7" s="1"/>
  <c r="P136" i="7" s="1"/>
  <c r="P135" i="7" s="1"/>
  <c r="G151" i="7"/>
  <c r="K151" i="7" s="1"/>
  <c r="K152" i="7"/>
  <c r="Y163" i="7"/>
  <c r="I246" i="7"/>
  <c r="I244" i="7"/>
  <c r="I242" i="7" s="1"/>
  <c r="I120" i="7" s="1"/>
  <c r="Z304" i="7"/>
  <c r="V303" i="7"/>
  <c r="Z17" i="7"/>
  <c r="R17" i="7"/>
  <c r="Y17" i="7"/>
  <c r="P17" i="7"/>
  <c r="X17" i="7"/>
  <c r="Z18" i="7"/>
  <c r="R18" i="7"/>
  <c r="P18" i="7"/>
  <c r="Y18" i="7"/>
  <c r="X18" i="7"/>
  <c r="R20" i="7"/>
  <c r="Y25" i="7"/>
  <c r="P25" i="7"/>
  <c r="X25" i="7"/>
  <c r="L24" i="7"/>
  <c r="Z25" i="7"/>
  <c r="Z35" i="7"/>
  <c r="R35" i="7"/>
  <c r="Y35" i="7"/>
  <c r="P35" i="7"/>
  <c r="Z44" i="7"/>
  <c r="R44" i="7"/>
  <c r="R43" i="7" s="1"/>
  <c r="L43" i="7"/>
  <c r="Y44" i="7"/>
  <c r="P44" i="7"/>
  <c r="P43" i="7" s="1"/>
  <c r="X44" i="7"/>
  <c r="I48" i="7"/>
  <c r="I47" i="7" s="1"/>
  <c r="K49" i="7"/>
  <c r="P56" i="7"/>
  <c r="X95" i="7"/>
  <c r="Q94" i="7"/>
  <c r="X96" i="7"/>
  <c r="O93" i="7"/>
  <c r="O9" i="7"/>
  <c r="L103" i="7"/>
  <c r="Y103" i="7" s="1"/>
  <c r="X106" i="7"/>
  <c r="Y106" i="7"/>
  <c r="R106" i="7"/>
  <c r="P106" i="7"/>
  <c r="AB113" i="7"/>
  <c r="I114" i="7"/>
  <c r="K115" i="7"/>
  <c r="Y125" i="7"/>
  <c r="T124" i="7"/>
  <c r="AA125" i="7"/>
  <c r="Z129" i="7"/>
  <c r="V128" i="7"/>
  <c r="K185" i="7"/>
  <c r="G184" i="7"/>
  <c r="X186" i="7"/>
  <c r="L185" i="7"/>
  <c r="R186" i="7"/>
  <c r="R185" i="7" s="1"/>
  <c r="R184" i="7" s="1"/>
  <c r="R183" i="7" s="1"/>
  <c r="P186" i="7"/>
  <c r="P185" i="7" s="1"/>
  <c r="P184" i="7" s="1"/>
  <c r="P183" i="7" s="1"/>
  <c r="Z186" i="7"/>
  <c r="Y186" i="7"/>
  <c r="V200" i="7"/>
  <c r="AB201" i="7"/>
  <c r="AA208" i="7"/>
  <c r="T207" i="7"/>
  <c r="K212" i="7"/>
  <c r="G216" i="7"/>
  <c r="K217" i="7"/>
  <c r="J246" i="7"/>
  <c r="J244" i="7"/>
  <c r="J242" i="7" s="1"/>
  <c r="Q272" i="7"/>
  <c r="K281" i="7"/>
  <c r="K279" i="7" s="1"/>
  <c r="AA305" i="7"/>
  <c r="T304" i="7"/>
  <c r="AB304" i="7" s="1"/>
  <c r="AB305" i="7"/>
  <c r="Y305" i="7"/>
  <c r="Z71" i="7"/>
  <c r="R71" i="7"/>
  <c r="Y71" i="7"/>
  <c r="P71" i="7"/>
  <c r="X71" i="7"/>
  <c r="Y73" i="7"/>
  <c r="I99" i="7"/>
  <c r="K100" i="7"/>
  <c r="Y150" i="7"/>
  <c r="Q151" i="7"/>
  <c r="AA197" i="7"/>
  <c r="Q196" i="7"/>
  <c r="L225" i="7"/>
  <c r="Y226" i="7"/>
  <c r="P226" i="7"/>
  <c r="P225" i="7" s="1"/>
  <c r="P224" i="7" s="1"/>
  <c r="P223" i="7" s="1"/>
  <c r="R226" i="7"/>
  <c r="R225" i="7" s="1"/>
  <c r="R224" i="7" s="1"/>
  <c r="R223" i="7" s="1"/>
  <c r="X20" i="7"/>
  <c r="Y58" i="7"/>
  <c r="P58" i="7"/>
  <c r="Z58" i="7"/>
  <c r="X58" i="7"/>
  <c r="Y60" i="7"/>
  <c r="AA60" i="7"/>
  <c r="V65" i="7"/>
  <c r="AB68" i="7"/>
  <c r="Z68" i="7"/>
  <c r="K79" i="7"/>
  <c r="H65" i="7"/>
  <c r="G168" i="7"/>
  <c r="K169" i="7"/>
  <c r="H196" i="7"/>
  <c r="H195" i="7" s="1"/>
  <c r="K197" i="7"/>
  <c r="K224" i="7"/>
  <c r="G223" i="7"/>
  <c r="K223" i="7" s="1"/>
  <c r="K256" i="7"/>
  <c r="I281" i="7"/>
  <c r="I279" i="7" s="1"/>
  <c r="H13" i="7"/>
  <c r="K14" i="7"/>
  <c r="Z20" i="7"/>
  <c r="G42" i="7"/>
  <c r="K45" i="7"/>
  <c r="Y50" i="7"/>
  <c r="P50" i="7"/>
  <c r="R50" i="7"/>
  <c r="Z50" i="7"/>
  <c r="L49" i="7"/>
  <c r="Z49" i="7" s="1"/>
  <c r="X50" i="7"/>
  <c r="X56" i="7"/>
  <c r="R58" i="7"/>
  <c r="L60" i="7"/>
  <c r="K95" i="7"/>
  <c r="G94" i="7"/>
  <c r="I132" i="7"/>
  <c r="I131" i="7" s="1"/>
  <c r="K133" i="7"/>
  <c r="I139" i="7"/>
  <c r="K139" i="7" s="1"/>
  <c r="K140" i="7"/>
  <c r="S9" i="7"/>
  <c r="K13" i="7"/>
  <c r="J12" i="7"/>
  <c r="J11" i="7" s="1"/>
  <c r="Z19" i="7"/>
  <c r="R19" i="7"/>
  <c r="P19" i="7"/>
  <c r="X26" i="7"/>
  <c r="R26" i="7"/>
  <c r="P26" i="7"/>
  <c r="Z26" i="7"/>
  <c r="Z31" i="7"/>
  <c r="R31" i="7"/>
  <c r="R24" i="7" s="1"/>
  <c r="Y31" i="7"/>
  <c r="P31" i="7"/>
  <c r="X31" i="7"/>
  <c r="Z36" i="7"/>
  <c r="R36" i="7"/>
  <c r="Y36" i="7"/>
  <c r="P36" i="7"/>
  <c r="X36" i="7"/>
  <c r="T48" i="7"/>
  <c r="AB53" i="7"/>
  <c r="R56" i="7"/>
  <c r="AB60" i="7"/>
  <c r="K66" i="7"/>
  <c r="AA75" i="7"/>
  <c r="Z78" i="7"/>
  <c r="R78" i="7"/>
  <c r="P78" i="7"/>
  <c r="Y78" i="7"/>
  <c r="Y82" i="7"/>
  <c r="Y89" i="7"/>
  <c r="X102" i="7"/>
  <c r="R102" i="7"/>
  <c r="Z102" i="7"/>
  <c r="P102" i="7"/>
  <c r="Y102" i="7"/>
  <c r="F93" i="7"/>
  <c r="F9" i="7"/>
  <c r="U122" i="7"/>
  <c r="U121" i="7" s="1"/>
  <c r="AB131" i="7"/>
  <c r="AA160" i="7"/>
  <c r="Z174" i="7"/>
  <c r="R174" i="7"/>
  <c r="R173" i="7" s="1"/>
  <c r="R172" i="7" s="1"/>
  <c r="R171" i="7" s="1"/>
  <c r="Y174" i="7"/>
  <c r="P174" i="7"/>
  <c r="P173" i="7" s="1"/>
  <c r="P172" i="7" s="1"/>
  <c r="P171" i="7" s="1"/>
  <c r="L173" i="7"/>
  <c r="X173" i="7" s="1"/>
  <c r="X174" i="7"/>
  <c r="AB179" i="7"/>
  <c r="K188" i="7"/>
  <c r="G187" i="7"/>
  <c r="K187" i="7" s="1"/>
  <c r="AA192" i="7"/>
  <c r="Q191" i="7"/>
  <c r="Z205" i="7"/>
  <c r="AB205" i="7"/>
  <c r="V204" i="7"/>
  <c r="V207" i="7"/>
  <c r="AB208" i="7"/>
  <c r="Q219" i="7"/>
  <c r="V223" i="7"/>
  <c r="G227" i="7"/>
  <c r="Y235" i="7"/>
  <c r="L234" i="7"/>
  <c r="X234" i="7" s="1"/>
  <c r="X235" i="7"/>
  <c r="Y240" i="7"/>
  <c r="P240" i="7"/>
  <c r="P239" i="7" s="1"/>
  <c r="P238" i="7" s="1"/>
  <c r="P237" i="7" s="1"/>
  <c r="R240" i="7"/>
  <c r="R239" i="7" s="1"/>
  <c r="R238" i="7" s="1"/>
  <c r="R237" i="7" s="1"/>
  <c r="Z240" i="7"/>
  <c r="X240" i="7"/>
  <c r="L239" i="7"/>
  <c r="X239" i="7" s="1"/>
  <c r="U246" i="7"/>
  <c r="U244" i="7"/>
  <c r="U242" i="7" s="1"/>
  <c r="U120" i="7" s="1"/>
  <c r="AB301" i="7"/>
  <c r="V300" i="7"/>
  <c r="X87" i="7"/>
  <c r="Y91" i="7"/>
  <c r="P91" i="7"/>
  <c r="Z91" i="7"/>
  <c r="X91" i="7"/>
  <c r="Z116" i="7"/>
  <c r="R116" i="7"/>
  <c r="R115" i="7" s="1"/>
  <c r="R114" i="7" s="1"/>
  <c r="R112" i="7" s="1"/>
  <c r="R110" i="7" s="1"/>
  <c r="Y116" i="7"/>
  <c r="X116" i="7"/>
  <c r="L115" i="7"/>
  <c r="K117" i="7"/>
  <c r="G113" i="7"/>
  <c r="N122" i="7"/>
  <c r="N121" i="7" s="1"/>
  <c r="V124" i="7"/>
  <c r="AA137" i="7"/>
  <c r="T136" i="7"/>
  <c r="Z162" i="7"/>
  <c r="R162" i="7"/>
  <c r="R161" i="7" s="1"/>
  <c r="R160" i="7" s="1"/>
  <c r="R159" i="7" s="1"/>
  <c r="P162" i="7"/>
  <c r="P161" i="7" s="1"/>
  <c r="P160" i="7" s="1"/>
  <c r="P159" i="7" s="1"/>
  <c r="Y162" i="7"/>
  <c r="X162" i="7"/>
  <c r="K176" i="7"/>
  <c r="G175" i="7"/>
  <c r="K175" i="7" s="1"/>
  <c r="Y194" i="7"/>
  <c r="P194" i="7"/>
  <c r="P193" i="7" s="1"/>
  <c r="P192" i="7" s="1"/>
  <c r="P191" i="7" s="1"/>
  <c r="Z194" i="7"/>
  <c r="L193" i="7"/>
  <c r="X193" i="7" s="1"/>
  <c r="X194" i="7"/>
  <c r="AB195" i="7"/>
  <c r="K200" i="7"/>
  <c r="G199" i="7"/>
  <c r="K199" i="7" s="1"/>
  <c r="Y230" i="7"/>
  <c r="P230" i="7"/>
  <c r="P229" i="7" s="1"/>
  <c r="P228" i="7" s="1"/>
  <c r="P227" i="7" s="1"/>
  <c r="L229" i="7"/>
  <c r="R230" i="7"/>
  <c r="R229" i="7" s="1"/>
  <c r="R228" i="7" s="1"/>
  <c r="R227" i="7" s="1"/>
  <c r="Z230" i="7"/>
  <c r="T233" i="7"/>
  <c r="H243" i="7"/>
  <c r="H241" i="7" s="1"/>
  <c r="V247" i="7"/>
  <c r="Z249" i="7"/>
  <c r="AB249" i="7"/>
  <c r="AA253" i="7"/>
  <c r="T248" i="7"/>
  <c r="Y253" i="7"/>
  <c r="S270" i="7"/>
  <c r="S269" i="7" s="1"/>
  <c r="L303" i="7"/>
  <c r="X303" i="7" s="1"/>
  <c r="X304" i="7"/>
  <c r="K24" i="7"/>
  <c r="AA79" i="7"/>
  <c r="T65" i="7"/>
  <c r="Y87" i="7"/>
  <c r="X97" i="7"/>
  <c r="Y97" i="7"/>
  <c r="V99" i="7"/>
  <c r="G9" i="7"/>
  <c r="K103" i="7"/>
  <c r="J122" i="7"/>
  <c r="J121" i="7" s="1"/>
  <c r="J119" i="7" s="1"/>
  <c r="V140" i="7"/>
  <c r="T152" i="7"/>
  <c r="V159" i="7"/>
  <c r="K172" i="7"/>
  <c r="G171" i="7"/>
  <c r="K171" i="7" s="1"/>
  <c r="I191" i="7"/>
  <c r="I122" i="7" s="1"/>
  <c r="I121" i="7" s="1"/>
  <c r="I119" i="7" s="1"/>
  <c r="K192" i="7"/>
  <c r="AA193" i="7"/>
  <c r="Z198" i="7"/>
  <c r="R198" i="7"/>
  <c r="R197" i="7" s="1"/>
  <c r="R196" i="7" s="1"/>
  <c r="R195" i="7" s="1"/>
  <c r="L197" i="7"/>
  <c r="X197" i="7" s="1"/>
  <c r="T203" i="7"/>
  <c r="Q228" i="7"/>
  <c r="L255" i="7"/>
  <c r="Z255" i="7" s="1"/>
  <c r="G270" i="7"/>
  <c r="G269" i="7" s="1"/>
  <c r="AA276" i="7"/>
  <c r="Y28" i="7"/>
  <c r="P28" i="7"/>
  <c r="Z28" i="7"/>
  <c r="X28" i="7"/>
  <c r="H32" i="7"/>
  <c r="K32" i="7" s="1"/>
  <c r="K33" i="7"/>
  <c r="X33" i="7"/>
  <c r="Q32" i="7"/>
  <c r="L33" i="7"/>
  <c r="Z34" i="7"/>
  <c r="R34" i="7"/>
  <c r="X34" i="7"/>
  <c r="I40" i="7"/>
  <c r="U48" i="7"/>
  <c r="Z52" i="7"/>
  <c r="R52" i="7"/>
  <c r="X52" i="7"/>
  <c r="H47" i="7"/>
  <c r="H40" i="7" s="1"/>
  <c r="L53" i="7"/>
  <c r="X53" i="7" s="1"/>
  <c r="Z54" i="7"/>
  <c r="R54" i="7"/>
  <c r="Y54" i="7"/>
  <c r="P54" i="7"/>
  <c r="X54" i="7"/>
  <c r="S60" i="7"/>
  <c r="P87" i="7"/>
  <c r="Z87" i="7"/>
  <c r="R91" i="7"/>
  <c r="Z92" i="7"/>
  <c r="P92" i="7"/>
  <c r="P97" i="7"/>
  <c r="P96" i="7" s="1"/>
  <c r="P95" i="7" s="1"/>
  <c r="Z97" i="7"/>
  <c r="Y105" i="7"/>
  <c r="P105" i="7"/>
  <c r="P104" i="7" s="1"/>
  <c r="P103" i="7" s="1"/>
  <c r="X105" i="7"/>
  <c r="P116" i="7"/>
  <c r="P115" i="7" s="1"/>
  <c r="P114" i="7" s="1"/>
  <c r="P112" i="7" s="1"/>
  <c r="P110" i="7" s="1"/>
  <c r="O122" i="7"/>
  <c r="O121" i="7" s="1"/>
  <c r="H128" i="7"/>
  <c r="K129" i="7"/>
  <c r="X129" i="7"/>
  <c r="V144" i="7"/>
  <c r="V147" i="7"/>
  <c r="Q147" i="7"/>
  <c r="X149" i="7"/>
  <c r="T156" i="7"/>
  <c r="X158" i="7"/>
  <c r="Z158" i="7"/>
  <c r="P158" i="7"/>
  <c r="P157" i="7" s="1"/>
  <c r="P156" i="7" s="1"/>
  <c r="P155" i="7" s="1"/>
  <c r="Y158" i="7"/>
  <c r="AB160" i="7"/>
  <c r="K163" i="7"/>
  <c r="AB168" i="7"/>
  <c r="Z168" i="7"/>
  <c r="V167" i="7"/>
  <c r="R194" i="7"/>
  <c r="R193" i="7" s="1"/>
  <c r="R192" i="7" s="1"/>
  <c r="R191" i="7" s="1"/>
  <c r="Y198" i="7"/>
  <c r="AA205" i="7"/>
  <c r="Q204" i="7"/>
  <c r="X213" i="7"/>
  <c r="Q212" i="7"/>
  <c r="G219" i="7"/>
  <c r="K219" i="7" s="1"/>
  <c r="K220" i="7"/>
  <c r="X221" i="7"/>
  <c r="AA221" i="7"/>
  <c r="AB225" i="7"/>
  <c r="Z225" i="7"/>
  <c r="K229" i="7"/>
  <c r="H228" i="7"/>
  <c r="H227" i="7" s="1"/>
  <c r="F243" i="7"/>
  <c r="F241" i="7" s="1"/>
  <c r="S244" i="7"/>
  <c r="S242" i="7" s="1"/>
  <c r="S120" i="7" s="1"/>
  <c r="S246" i="7"/>
  <c r="K255" i="7"/>
  <c r="O260" i="7"/>
  <c r="O259" i="7" s="1"/>
  <c r="Z284" i="7"/>
  <c r="L283" i="7"/>
  <c r="AB295" i="7"/>
  <c r="Z295" i="7"/>
  <c r="AB14" i="7"/>
  <c r="V13" i="7"/>
  <c r="R28" i="7"/>
  <c r="X29" i="7"/>
  <c r="R29" i="7"/>
  <c r="Z29" i="7"/>
  <c r="P29" i="7"/>
  <c r="Y29" i="7"/>
  <c r="Z30" i="7"/>
  <c r="R30" i="7"/>
  <c r="Y30" i="7"/>
  <c r="P30" i="7"/>
  <c r="Y34" i="7"/>
  <c r="T42" i="7"/>
  <c r="L45" i="7"/>
  <c r="Z45" i="7" s="1"/>
  <c r="Z46" i="7"/>
  <c r="R46" i="7"/>
  <c r="R45" i="7" s="1"/>
  <c r="Y46" i="7"/>
  <c r="P46" i="7"/>
  <c r="P45" i="7" s="1"/>
  <c r="P42" i="7" s="1"/>
  <c r="P41" i="7" s="1"/>
  <c r="X46" i="7"/>
  <c r="V48" i="7"/>
  <c r="Y52" i="7"/>
  <c r="S53" i="7"/>
  <c r="S48" i="7" s="1"/>
  <c r="S47" i="7" s="1"/>
  <c r="Z57" i="7"/>
  <c r="R57" i="7"/>
  <c r="X57" i="7"/>
  <c r="Y57" i="7"/>
  <c r="Z69" i="7"/>
  <c r="R69" i="7"/>
  <c r="Y69" i="7"/>
  <c r="P69" i="7"/>
  <c r="R87" i="7"/>
  <c r="G93" i="7"/>
  <c r="Y95" i="7"/>
  <c r="R97" i="7"/>
  <c r="R96" i="7" s="1"/>
  <c r="R95" i="7" s="1"/>
  <c r="AB100" i="7"/>
  <c r="V9" i="7"/>
  <c r="Z105" i="7"/>
  <c r="K125" i="7"/>
  <c r="G124" i="7"/>
  <c r="AB125" i="7"/>
  <c r="X134" i="7"/>
  <c r="L133" i="7"/>
  <c r="Y134" i="7"/>
  <c r="Y137" i="7"/>
  <c r="AA139" i="7"/>
  <c r="AB141" i="7"/>
  <c r="Q143" i="7"/>
  <c r="K149" i="7"/>
  <c r="G155" i="7"/>
  <c r="K155" i="7" s="1"/>
  <c r="K156" i="7"/>
  <c r="L157" i="7"/>
  <c r="R158" i="7"/>
  <c r="R157" i="7" s="1"/>
  <c r="R156" i="7" s="1"/>
  <c r="R155" i="7" s="1"/>
  <c r="L161" i="7"/>
  <c r="X161" i="7" s="1"/>
  <c r="L167" i="7"/>
  <c r="Y170" i="7"/>
  <c r="P170" i="7"/>
  <c r="P169" i="7" s="1"/>
  <c r="P168" i="7" s="1"/>
  <c r="P167" i="7" s="1"/>
  <c r="Z170" i="7"/>
  <c r="X170" i="7"/>
  <c r="AA173" i="7"/>
  <c r="Y175" i="7"/>
  <c r="V175" i="7"/>
  <c r="K181" i="7"/>
  <c r="T188" i="7"/>
  <c r="Z193" i="7"/>
  <c r="V192" i="7"/>
  <c r="AB193" i="7"/>
  <c r="P198" i="7"/>
  <c r="P197" i="7" s="1"/>
  <c r="P196" i="7" s="1"/>
  <c r="P195" i="7" s="1"/>
  <c r="L201" i="7"/>
  <c r="Z201" i="7" s="1"/>
  <c r="Z202" i="7"/>
  <c r="R202" i="7"/>
  <c r="R201" i="7" s="1"/>
  <c r="R200" i="7" s="1"/>
  <c r="R199" i="7" s="1"/>
  <c r="Y202" i="7"/>
  <c r="P202" i="7"/>
  <c r="P201" i="7" s="1"/>
  <c r="P200" i="7" s="1"/>
  <c r="P199" i="7" s="1"/>
  <c r="AA204" i="7"/>
  <c r="Y209" i="7"/>
  <c r="AB215" i="7"/>
  <c r="AB216" i="7"/>
  <c r="X222" i="7"/>
  <c r="Z222" i="7"/>
  <c r="P222" i="7"/>
  <c r="P221" i="7" s="1"/>
  <c r="P220" i="7" s="1"/>
  <c r="P219" i="7" s="1"/>
  <c r="Y222" i="7"/>
  <c r="V227" i="7"/>
  <c r="Q233" i="7"/>
  <c r="L243" i="7"/>
  <c r="G248" i="7"/>
  <c r="K251" i="7"/>
  <c r="Y256" i="7"/>
  <c r="AA256" i="7"/>
  <c r="J260" i="7"/>
  <c r="J259" i="7" s="1"/>
  <c r="L263" i="7"/>
  <c r="X263" i="7" s="1"/>
  <c r="Z264" i="7"/>
  <c r="R264" i="7"/>
  <c r="R263" i="7" s="1"/>
  <c r="R262" i="7" s="1"/>
  <c r="R261" i="7" s="1"/>
  <c r="Y264" i="7"/>
  <c r="P264" i="7"/>
  <c r="P263" i="7" s="1"/>
  <c r="P262" i="7" s="1"/>
  <c r="P261" i="7" s="1"/>
  <c r="P260" i="7" s="1"/>
  <c r="P259" i="7" s="1"/>
  <c r="AA267" i="7"/>
  <c r="Q266" i="7"/>
  <c r="V275" i="7"/>
  <c r="AB276" i="7"/>
  <c r="N281" i="7"/>
  <c r="N279" i="7" s="1"/>
  <c r="V289" i="7"/>
  <c r="AB291" i="7"/>
  <c r="Z293" i="7"/>
  <c r="Y293" i="7"/>
  <c r="T290" i="7"/>
  <c r="X21" i="7"/>
  <c r="Y21" i="7"/>
  <c r="Y24" i="7"/>
  <c r="AA33" i="7"/>
  <c r="P34" i="7"/>
  <c r="Z37" i="7"/>
  <c r="R37" i="7"/>
  <c r="P37" i="7"/>
  <c r="Y37" i="7"/>
  <c r="X37" i="7"/>
  <c r="Z39" i="7"/>
  <c r="R39" i="7"/>
  <c r="X39" i="7"/>
  <c r="Y39" i="7"/>
  <c r="S42" i="7"/>
  <c r="S41" i="7" s="1"/>
  <c r="Q47" i="7"/>
  <c r="Q40" i="7" s="1"/>
  <c r="O48" i="7"/>
  <c r="O47" i="7" s="1"/>
  <c r="P52" i="7"/>
  <c r="X64" i="7"/>
  <c r="Y64" i="7"/>
  <c r="F65" i="7"/>
  <c r="N65" i="7"/>
  <c r="U68" i="7"/>
  <c r="U65" i="7" s="1"/>
  <c r="Z74" i="7"/>
  <c r="R74" i="7"/>
  <c r="X74" i="7"/>
  <c r="AB79" i="7"/>
  <c r="S79" i="7"/>
  <c r="S65" i="7" s="1"/>
  <c r="Z85" i="7"/>
  <c r="R85" i="7"/>
  <c r="X85" i="7"/>
  <c r="Z90" i="7"/>
  <c r="R90" i="7"/>
  <c r="X90" i="7"/>
  <c r="Y90" i="7"/>
  <c r="H93" i="7"/>
  <c r="V93" i="7"/>
  <c r="Y101" i="7"/>
  <c r="P101" i="7"/>
  <c r="R101" i="7"/>
  <c r="R100" i="7" s="1"/>
  <c r="R99" i="7" s="1"/>
  <c r="R98" i="7" s="1"/>
  <c r="Z101" i="7"/>
  <c r="L100" i="7"/>
  <c r="X101" i="7"/>
  <c r="AA104" i="7"/>
  <c r="Q103" i="7"/>
  <c r="AA103" i="7" s="1"/>
  <c r="X104" i="7"/>
  <c r="R105" i="7"/>
  <c r="R104" i="7" s="1"/>
  <c r="R103" i="7" s="1"/>
  <c r="AA129" i="7"/>
  <c r="Y129" i="7"/>
  <c r="T128" i="7"/>
  <c r="G131" i="7"/>
  <c r="K131" i="7" s="1"/>
  <c r="P134" i="7"/>
  <c r="P133" i="7" s="1"/>
  <c r="P132" i="7" s="1"/>
  <c r="P131" i="7" s="1"/>
  <c r="Z134" i="7"/>
  <c r="G136" i="7"/>
  <c r="V135" i="7"/>
  <c r="X137" i="7"/>
  <c r="AA140" i="7"/>
  <c r="AB145" i="7"/>
  <c r="K153" i="7"/>
  <c r="R170" i="7"/>
  <c r="R169" i="7" s="1"/>
  <c r="R168" i="7" s="1"/>
  <c r="R167" i="7" s="1"/>
  <c r="Y182" i="7"/>
  <c r="P182" i="7"/>
  <c r="P181" i="7" s="1"/>
  <c r="P180" i="7" s="1"/>
  <c r="P179" i="7" s="1"/>
  <c r="R182" i="7"/>
  <c r="R181" i="7" s="1"/>
  <c r="R180" i="7" s="1"/>
  <c r="R179" i="7" s="1"/>
  <c r="L181" i="7"/>
  <c r="Z181" i="7" s="1"/>
  <c r="Z182" i="7"/>
  <c r="G195" i="7"/>
  <c r="T199" i="7"/>
  <c r="K208" i="7"/>
  <c r="K213" i="7"/>
  <c r="AA213" i="7"/>
  <c r="AA215" i="7"/>
  <c r="AA220" i="7"/>
  <c r="T219" i="7"/>
  <c r="R222" i="7"/>
  <c r="R221" i="7" s="1"/>
  <c r="R220" i="7" s="1"/>
  <c r="R219" i="7" s="1"/>
  <c r="K225" i="7"/>
  <c r="AA234" i="7"/>
  <c r="Y236" i="7"/>
  <c r="P236" i="7"/>
  <c r="P235" i="7" s="1"/>
  <c r="P234" i="7" s="1"/>
  <c r="P233" i="7" s="1"/>
  <c r="P232" i="7" s="1"/>
  <c r="P231" i="7" s="1"/>
  <c r="R236" i="7"/>
  <c r="R235" i="7" s="1"/>
  <c r="R234" i="7" s="1"/>
  <c r="R233" i="7" s="1"/>
  <c r="R232" i="7" s="1"/>
  <c r="R231" i="7" s="1"/>
  <c r="Z236" i="7"/>
  <c r="X236" i="7"/>
  <c r="I243" i="7"/>
  <c r="I241" i="7" s="1"/>
  <c r="O246" i="7"/>
  <c r="O244" i="7"/>
  <c r="O242" i="7" s="1"/>
  <c r="O120" i="7" s="1"/>
  <c r="P248" i="7"/>
  <c r="X257" i="7"/>
  <c r="K261" i="7"/>
  <c r="G281" i="7"/>
  <c r="G279" i="7" s="1"/>
  <c r="O281" i="7"/>
  <c r="O279" i="7" s="1"/>
  <c r="W24" i="7"/>
  <c r="W12" i="7" s="1"/>
  <c r="W11" i="7" s="1"/>
  <c r="AB86" i="7"/>
  <c r="AA133" i="7"/>
  <c r="AB152" i="7"/>
  <c r="Q155" i="7"/>
  <c r="AB164" i="7"/>
  <c r="AA165" i="7"/>
  <c r="X177" i="7"/>
  <c r="Q176" i="7"/>
  <c r="L189" i="7"/>
  <c r="X189" i="7" s="1"/>
  <c r="Y190" i="7"/>
  <c r="P190" i="7"/>
  <c r="P189" i="7" s="1"/>
  <c r="P188" i="7" s="1"/>
  <c r="P187" i="7" s="1"/>
  <c r="X190" i="7"/>
  <c r="Z211" i="7"/>
  <c r="AA238" i="7"/>
  <c r="T237" i="7"/>
  <c r="L242" i="7"/>
  <c r="V248" i="7"/>
  <c r="Z253" i="7"/>
  <c r="Y258" i="7"/>
  <c r="P258" i="7"/>
  <c r="P257" i="7" s="1"/>
  <c r="P256" i="7" s="1"/>
  <c r="P255" i="7" s="1"/>
  <c r="P243" i="7" s="1"/>
  <c r="P241" i="7" s="1"/>
  <c r="X258" i="7"/>
  <c r="Z258" i="7"/>
  <c r="V272" i="7"/>
  <c r="AB273" i="7"/>
  <c r="Y14" i="7"/>
  <c r="AA14" i="7"/>
  <c r="S14" i="7"/>
  <c r="S13" i="7" s="1"/>
  <c r="X55" i="7"/>
  <c r="X63" i="7"/>
  <c r="L66" i="7"/>
  <c r="Y66" i="7" s="1"/>
  <c r="X67" i="7"/>
  <c r="K68" i="7"/>
  <c r="X88" i="7"/>
  <c r="L125" i="7"/>
  <c r="Z125" i="7" s="1"/>
  <c r="X126" i="7"/>
  <c r="AB133" i="7"/>
  <c r="AA149" i="7"/>
  <c r="T148" i="7"/>
  <c r="AB148" i="7" s="1"/>
  <c r="AB149" i="7"/>
  <c r="Z169" i="7"/>
  <c r="AA172" i="7"/>
  <c r="T171" i="7"/>
  <c r="Y176" i="7"/>
  <c r="Q184" i="7"/>
  <c r="AA184" i="7" s="1"/>
  <c r="Z190" i="7"/>
  <c r="T191" i="7"/>
  <c r="AA196" i="7"/>
  <c r="T195" i="7"/>
  <c r="X201" i="7"/>
  <c r="Q200" i="7"/>
  <c r="Y218" i="7"/>
  <c r="P218" i="7"/>
  <c r="P217" i="7" s="1"/>
  <c r="P216" i="7" s="1"/>
  <c r="P215" i="7" s="1"/>
  <c r="X218" i="7"/>
  <c r="AB220" i="7"/>
  <c r="V219" i="7"/>
  <c r="K221" i="7"/>
  <c r="AB221" i="7"/>
  <c r="Z235" i="7"/>
  <c r="AB239" i="7"/>
  <c r="V261" i="7"/>
  <c r="T265" i="7"/>
  <c r="T260" i="7" s="1"/>
  <c r="V266" i="7"/>
  <c r="AA289" i="7"/>
  <c r="X293" i="7"/>
  <c r="Q290" i="7"/>
  <c r="X295" i="7"/>
  <c r="Q300" i="7"/>
  <c r="AA301" i="7"/>
  <c r="G48" i="7"/>
  <c r="P55" i="7"/>
  <c r="P63" i="7"/>
  <c r="G65" i="7"/>
  <c r="P67" i="7"/>
  <c r="P66" i="7" s="1"/>
  <c r="L75" i="7"/>
  <c r="P88" i="7"/>
  <c r="J94" i="7"/>
  <c r="Z96" i="7"/>
  <c r="T9" i="7"/>
  <c r="Z104" i="7"/>
  <c r="L117" i="7"/>
  <c r="Y117" i="7" s="1"/>
  <c r="P126" i="7"/>
  <c r="P125" i="7" s="1"/>
  <c r="P124" i="7" s="1"/>
  <c r="P123" i="7" s="1"/>
  <c r="P122" i="7" s="1"/>
  <c r="P121" i="7" s="1"/>
  <c r="K141" i="7"/>
  <c r="AA145" i="7"/>
  <c r="V151" i="7"/>
  <c r="L153" i="7"/>
  <c r="Y153" i="7" s="1"/>
  <c r="AB163" i="7"/>
  <c r="X166" i="7"/>
  <c r="Y168" i="7"/>
  <c r="AA169" i="7"/>
  <c r="Q168" i="7"/>
  <c r="T183" i="7"/>
  <c r="AA185" i="7"/>
  <c r="R190" i="7"/>
  <c r="R189" i="7" s="1"/>
  <c r="R188" i="7" s="1"/>
  <c r="R187" i="7" s="1"/>
  <c r="Z212" i="7"/>
  <c r="Z218" i="7"/>
  <c r="T224" i="7"/>
  <c r="V233" i="7"/>
  <c r="Y251" i="7"/>
  <c r="AA257" i="7"/>
  <c r="Q256" i="7"/>
  <c r="R258" i="7"/>
  <c r="R257" i="7" s="1"/>
  <c r="R256" i="7" s="1"/>
  <c r="R255" i="7" s="1"/>
  <c r="R243" i="7" s="1"/>
  <c r="R241" i="7" s="1"/>
  <c r="K262" i="7"/>
  <c r="T270" i="7"/>
  <c r="F281" i="7"/>
  <c r="F279" i="7" s="1"/>
  <c r="Z285" i="7"/>
  <c r="X285" i="7"/>
  <c r="Y285" i="7"/>
  <c r="N289" i="7"/>
  <c r="N287" i="7" s="1"/>
  <c r="R289" i="7"/>
  <c r="R287" i="7" s="1"/>
  <c r="R281" i="7" s="1"/>
  <c r="R279" i="7" s="1"/>
  <c r="AA273" i="7"/>
  <c r="Z278" i="7"/>
  <c r="R278" i="7"/>
  <c r="R277" i="7" s="1"/>
  <c r="R276" i="7" s="1"/>
  <c r="R275" i="7" s="1"/>
  <c r="X278" i="7"/>
  <c r="W281" i="7"/>
  <c r="W279" i="7" s="1"/>
  <c r="AA295" i="7"/>
  <c r="X296" i="7"/>
  <c r="L295" i="7"/>
  <c r="R296" i="7"/>
  <c r="R295" i="7" s="1"/>
  <c r="Z296" i="7"/>
  <c r="Z298" i="7"/>
  <c r="R298" i="7"/>
  <c r="R297" i="7" s="1"/>
  <c r="R290" i="7" s="1"/>
  <c r="R288" i="7" s="1"/>
  <c r="R282" i="7" s="1"/>
  <c r="R280" i="7" s="1"/>
  <c r="L297" i="7"/>
  <c r="X298" i="7"/>
  <c r="X302" i="7"/>
  <c r="L301" i="7"/>
  <c r="X301" i="7" s="1"/>
  <c r="Y302" i="7"/>
  <c r="Z305" i="7"/>
  <c r="AB173" i="7"/>
  <c r="Q188" i="7"/>
  <c r="AB209" i="7"/>
  <c r="AA216" i="7"/>
  <c r="Z217" i="7"/>
  <c r="X225" i="7"/>
  <c r="Q224" i="7"/>
  <c r="X249" i="7"/>
  <c r="Q247" i="7"/>
  <c r="Q248" i="7"/>
  <c r="W248" i="7"/>
  <c r="Z257" i="7"/>
  <c r="I260" i="7"/>
  <c r="I259" i="7" s="1"/>
  <c r="Q262" i="7"/>
  <c r="Y278" i="7"/>
  <c r="X292" i="7"/>
  <c r="L291" i="7"/>
  <c r="Y291" i="7" s="1"/>
  <c r="Y292" i="7"/>
  <c r="H290" i="7"/>
  <c r="H288" i="7" s="1"/>
  <c r="H282" i="7" s="1"/>
  <c r="H280" i="7" s="1"/>
  <c r="V290" i="7"/>
  <c r="P296" i="7"/>
  <c r="P295" i="7" s="1"/>
  <c r="P289" i="7" s="1"/>
  <c r="P287" i="7" s="1"/>
  <c r="P281" i="7" s="1"/>
  <c r="P279" i="7" s="1"/>
  <c r="Y298" i="7"/>
  <c r="P302" i="7"/>
  <c r="P301" i="7" s="1"/>
  <c r="P300" i="7" s="1"/>
  <c r="P299" i="7" s="1"/>
  <c r="Z302" i="7"/>
  <c r="Z251" i="7"/>
  <c r="X283" i="7"/>
  <c r="X284" i="7"/>
  <c r="AB284" i="7"/>
  <c r="X291" i="7"/>
  <c r="AA277" i="7"/>
  <c r="AA297" i="7"/>
  <c r="V183" i="7" l="1"/>
  <c r="U9" i="7"/>
  <c r="U119" i="7"/>
  <c r="X145" i="7"/>
  <c r="P75" i="7"/>
  <c r="R122" i="7"/>
  <c r="R121" i="7" s="1"/>
  <c r="Y108" i="7"/>
  <c r="L107" i="7"/>
  <c r="H120" i="7"/>
  <c r="K164" i="7"/>
  <c r="P100" i="7"/>
  <c r="P99" i="7" s="1"/>
  <c r="P98" i="7" s="1"/>
  <c r="P94" i="7" s="1"/>
  <c r="X108" i="7"/>
  <c r="Z301" i="7"/>
  <c r="R49" i="7"/>
  <c r="R75" i="7"/>
  <c r="F47" i="7"/>
  <c r="F40" i="7" s="1"/>
  <c r="F10" i="7" s="1"/>
  <c r="R42" i="7"/>
  <c r="R41" i="7" s="1"/>
  <c r="H12" i="7"/>
  <c r="H11" i="7" s="1"/>
  <c r="K11" i="7" s="1"/>
  <c r="O40" i="7"/>
  <c r="O10" i="7" s="1"/>
  <c r="G232" i="7"/>
  <c r="L216" i="7"/>
  <c r="Y217" i="7"/>
  <c r="P278" i="7"/>
  <c r="P277" i="7" s="1"/>
  <c r="P276" i="7" s="1"/>
  <c r="P275" i="7" s="1"/>
  <c r="L277" i="7"/>
  <c r="X305" i="7"/>
  <c r="T255" i="7"/>
  <c r="AB255" i="7" s="1"/>
  <c r="AB256" i="7"/>
  <c r="H244" i="7"/>
  <c r="H242" i="7" s="1"/>
  <c r="H246" i="7"/>
  <c r="R94" i="7"/>
  <c r="W119" i="7"/>
  <c r="R246" i="7"/>
  <c r="R244" i="7"/>
  <c r="R242" i="7" s="1"/>
  <c r="Y145" i="7"/>
  <c r="S12" i="7"/>
  <c r="S11" i="7" s="1"/>
  <c r="Z66" i="7"/>
  <c r="N246" i="7"/>
  <c r="Z103" i="7"/>
  <c r="R86" i="7"/>
  <c r="K228" i="7"/>
  <c r="R120" i="7"/>
  <c r="K65" i="7"/>
  <c r="Z108" i="7"/>
  <c r="K259" i="7"/>
  <c r="AB176" i="7"/>
  <c r="K234" i="7"/>
  <c r="J120" i="7"/>
  <c r="L273" i="7"/>
  <c r="Z274" i="7"/>
  <c r="R274" i="7"/>
  <c r="R273" i="7" s="1"/>
  <c r="R272" i="7" s="1"/>
  <c r="R271" i="7" s="1"/>
  <c r="R270" i="7" s="1"/>
  <c r="R269" i="7" s="1"/>
  <c r="Y274" i="7"/>
  <c r="P274" i="7"/>
  <c r="P273" i="7" s="1"/>
  <c r="P272" i="7" s="1"/>
  <c r="P271" i="7" s="1"/>
  <c r="X274" i="7"/>
  <c r="AA99" i="7"/>
  <c r="T98" i="7"/>
  <c r="Z209" i="7"/>
  <c r="L208" i="7"/>
  <c r="I80" i="9"/>
  <c r="I71" i="9"/>
  <c r="I69" i="9"/>
  <c r="I66" i="9"/>
  <c r="I64" i="9"/>
  <c r="I62" i="9"/>
  <c r="I27" i="9"/>
  <c r="I124" i="9"/>
  <c r="I110" i="9"/>
  <c r="I94" i="9"/>
  <c r="I89" i="9"/>
  <c r="I125" i="9"/>
  <c r="I65" i="9"/>
  <c r="I56" i="9"/>
  <c r="I51" i="9"/>
  <c r="I36" i="9"/>
  <c r="I30" i="9"/>
  <c r="I24" i="9"/>
  <c r="I126" i="9"/>
  <c r="I57" i="9"/>
  <c r="I52" i="9"/>
  <c r="I108" i="9"/>
  <c r="I92" i="9"/>
  <c r="I147" i="9"/>
  <c r="I120" i="9"/>
  <c r="I78" i="9"/>
  <c r="I47" i="9"/>
  <c r="I8" i="9"/>
  <c r="I146" i="9"/>
  <c r="I140" i="9"/>
  <c r="I136" i="9"/>
  <c r="I104" i="9"/>
  <c r="I148" i="9"/>
  <c r="I123" i="9"/>
  <c r="I109" i="9"/>
  <c r="I93" i="9"/>
  <c r="I79" i="9"/>
  <c r="I54" i="9"/>
  <c r="I67" i="9"/>
  <c r="I77" i="9"/>
  <c r="I17" i="9"/>
  <c r="I111" i="9"/>
  <c r="I137" i="9"/>
  <c r="I22" i="9"/>
  <c r="I26" i="9"/>
  <c r="I60" i="9"/>
  <c r="I37" i="9"/>
  <c r="I53" i="9"/>
  <c r="I72" i="9"/>
  <c r="I105" i="9"/>
  <c r="I145" i="9"/>
  <c r="I68" i="9"/>
  <c r="I39" i="9"/>
  <c r="I107" i="9"/>
  <c r="I20" i="9"/>
  <c r="I35" i="9"/>
  <c r="I135" i="9"/>
  <c r="I16" i="9"/>
  <c r="I42" i="9"/>
  <c r="I59" i="9"/>
  <c r="I48" i="9"/>
  <c r="I23" i="9"/>
  <c r="I15" i="9"/>
  <c r="I46" i="9"/>
  <c r="I139" i="9"/>
  <c r="I38" i="9"/>
  <c r="I25" i="9"/>
  <c r="I117" i="9"/>
  <c r="I29" i="9"/>
  <c r="I133" i="9"/>
  <c r="I19" i="9"/>
  <c r="I31" i="9"/>
  <c r="I58" i="9"/>
  <c r="I18" i="9"/>
  <c r="I127" i="9"/>
  <c r="I99" i="9"/>
  <c r="I70" i="9"/>
  <c r="I44" i="9"/>
  <c r="I130" i="9"/>
  <c r="I61" i="9"/>
  <c r="I14" i="9"/>
  <c r="I50" i="9"/>
  <c r="I21" i="9"/>
  <c r="I149" i="9"/>
  <c r="I55" i="9"/>
  <c r="I141" i="9"/>
  <c r="I43" i="9"/>
  <c r="I49" i="9"/>
  <c r="I76" i="9"/>
  <c r="I95" i="9"/>
  <c r="I63" i="9"/>
  <c r="J32" i="9"/>
  <c r="K103" i="9"/>
  <c r="J102" i="9"/>
  <c r="K28" i="9"/>
  <c r="I28" i="9"/>
  <c r="K109" i="9"/>
  <c r="J108" i="9"/>
  <c r="K108" i="9" s="1"/>
  <c r="I34" i="9"/>
  <c r="H33" i="9"/>
  <c r="K98" i="9"/>
  <c r="I98" i="9"/>
  <c r="H97" i="9"/>
  <c r="J11" i="9"/>
  <c r="K134" i="9"/>
  <c r="I134" i="9"/>
  <c r="H131" i="9"/>
  <c r="K147" i="9"/>
  <c r="J146" i="9"/>
  <c r="K146" i="9" s="1"/>
  <c r="K125" i="9"/>
  <c r="J124" i="9"/>
  <c r="K34" i="9"/>
  <c r="K138" i="9"/>
  <c r="H132" i="9"/>
  <c r="I138" i="9"/>
  <c r="K88" i="9"/>
  <c r="I88" i="9"/>
  <c r="H87" i="9"/>
  <c r="K93" i="9"/>
  <c r="J92" i="9"/>
  <c r="H12" i="9"/>
  <c r="K12" i="9" s="1"/>
  <c r="I13" i="9"/>
  <c r="K116" i="9"/>
  <c r="I116" i="9"/>
  <c r="H115" i="9"/>
  <c r="K133" i="9"/>
  <c r="J130" i="9"/>
  <c r="I45" i="9"/>
  <c r="K106" i="9"/>
  <c r="H103" i="9"/>
  <c r="I106" i="9"/>
  <c r="H41" i="9"/>
  <c r="K144" i="9"/>
  <c r="I144" i="9"/>
  <c r="H143" i="9"/>
  <c r="K131" i="9"/>
  <c r="J128" i="9"/>
  <c r="K45" i="9"/>
  <c r="K75" i="9"/>
  <c r="I75" i="9"/>
  <c r="H74" i="9"/>
  <c r="H80" i="8"/>
  <c r="N81" i="8"/>
  <c r="M34" i="8"/>
  <c r="K66" i="8"/>
  <c r="O67" i="8"/>
  <c r="J73" i="8"/>
  <c r="M74" i="8"/>
  <c r="N68" i="8"/>
  <c r="M16" i="8"/>
  <c r="J15" i="8"/>
  <c r="J88" i="8"/>
  <c r="H52" i="8"/>
  <c r="O33" i="8"/>
  <c r="J61" i="8"/>
  <c r="M62" i="8"/>
  <c r="K56" i="8"/>
  <c r="J10" i="8"/>
  <c r="M11" i="8"/>
  <c r="K83" i="8"/>
  <c r="K78" i="8" s="1"/>
  <c r="O84" i="8"/>
  <c r="J93" i="8"/>
  <c r="O96" i="8"/>
  <c r="M96" i="8"/>
  <c r="N101" i="8"/>
  <c r="H96" i="8"/>
  <c r="K90" i="8"/>
  <c r="J109" i="8"/>
  <c r="M110" i="8"/>
  <c r="G117" i="8"/>
  <c r="H95" i="8"/>
  <c r="H84" i="8"/>
  <c r="N39" i="8"/>
  <c r="O15" i="8"/>
  <c r="H16" i="8"/>
  <c r="N17" i="8"/>
  <c r="N107" i="8"/>
  <c r="H10" i="8"/>
  <c r="N11" i="8"/>
  <c r="M20" i="8"/>
  <c r="K9" i="8"/>
  <c r="H97" i="8"/>
  <c r="N103" i="8"/>
  <c r="H67" i="8"/>
  <c r="H33" i="8"/>
  <c r="M58" i="8"/>
  <c r="J57" i="8"/>
  <c r="M114" i="8"/>
  <c r="J113" i="8"/>
  <c r="M113" i="8" s="1"/>
  <c r="J79" i="8"/>
  <c r="M80" i="8"/>
  <c r="J50" i="8"/>
  <c r="O51" i="8"/>
  <c r="K94" i="8"/>
  <c r="O97" i="8"/>
  <c r="N97" i="8"/>
  <c r="M85" i="8"/>
  <c r="O16" i="8"/>
  <c r="M98" i="8"/>
  <c r="J95" i="8"/>
  <c r="H58" i="8"/>
  <c r="N59" i="8"/>
  <c r="M33" i="8"/>
  <c r="H113" i="8"/>
  <c r="N114" i="8"/>
  <c r="J66" i="8"/>
  <c r="W246" i="7"/>
  <c r="W244" i="7"/>
  <c r="W242" i="7" s="1"/>
  <c r="W120" i="7" s="1"/>
  <c r="Q223" i="7"/>
  <c r="Q187" i="7"/>
  <c r="X297" i="7"/>
  <c r="X168" i="7"/>
  <c r="AA168" i="7"/>
  <c r="Q167" i="7"/>
  <c r="AB261" i="7"/>
  <c r="V260" i="7"/>
  <c r="Q199" i="7"/>
  <c r="AA199" i="7" s="1"/>
  <c r="AA237" i="7"/>
  <c r="Q175" i="7"/>
  <c r="AA176" i="7"/>
  <c r="X176" i="7"/>
  <c r="Z297" i="7"/>
  <c r="X103" i="7"/>
  <c r="Q9" i="7"/>
  <c r="Q93" i="7"/>
  <c r="L241" i="7"/>
  <c r="AB48" i="7"/>
  <c r="V47" i="7"/>
  <c r="Z48" i="7"/>
  <c r="V12" i="7"/>
  <c r="AB13" i="7"/>
  <c r="Z167" i="7"/>
  <c r="AB167" i="7"/>
  <c r="AA32" i="7"/>
  <c r="AB247" i="7"/>
  <c r="Z247" i="7"/>
  <c r="V245" i="7"/>
  <c r="AA136" i="7"/>
  <c r="Y136" i="7"/>
  <c r="T135" i="7"/>
  <c r="Y43" i="7"/>
  <c r="AB111" i="7"/>
  <c r="AA111" i="7"/>
  <c r="AB237" i="7"/>
  <c r="AB42" i="7"/>
  <c r="V41" i="7"/>
  <c r="W10" i="7"/>
  <c r="AB32" i="7"/>
  <c r="Q244" i="7"/>
  <c r="X248" i="7"/>
  <c r="Q246" i="7"/>
  <c r="X246" i="7" s="1"/>
  <c r="AB233" i="7"/>
  <c r="V232" i="7"/>
  <c r="L290" i="7"/>
  <c r="X290" i="7" s="1"/>
  <c r="AA152" i="7"/>
  <c r="T151" i="7"/>
  <c r="AB151" i="7" s="1"/>
  <c r="L228" i="7"/>
  <c r="Z229" i="7"/>
  <c r="Y229" i="7"/>
  <c r="Z115" i="7"/>
  <c r="L114" i="7"/>
  <c r="X115" i="7"/>
  <c r="Z53" i="7"/>
  <c r="L224" i="7"/>
  <c r="Q271" i="7"/>
  <c r="AA272" i="7"/>
  <c r="Q179" i="7"/>
  <c r="X247" i="7"/>
  <c r="Q245" i="7"/>
  <c r="T259" i="7"/>
  <c r="G47" i="7"/>
  <c r="K47" i="7" s="1"/>
  <c r="K48" i="7"/>
  <c r="Z43" i="7"/>
  <c r="P244" i="7"/>
  <c r="P242" i="7" s="1"/>
  <c r="P120" i="7" s="1"/>
  <c r="P246" i="7"/>
  <c r="AB275" i="7"/>
  <c r="K260" i="7"/>
  <c r="Q232" i="7"/>
  <c r="L132" i="7"/>
  <c r="Z133" i="7"/>
  <c r="X133" i="7"/>
  <c r="G123" i="7"/>
  <c r="K124" i="7"/>
  <c r="K93" i="7"/>
  <c r="Y53" i="7"/>
  <c r="L42" i="7"/>
  <c r="Z42" i="7" s="1"/>
  <c r="Z79" i="7"/>
  <c r="Y255" i="7"/>
  <c r="AA248" i="7"/>
  <c r="T246" i="7"/>
  <c r="Y248" i="7"/>
  <c r="T244" i="7"/>
  <c r="Y233" i="7"/>
  <c r="T232" i="7"/>
  <c r="AA233" i="7"/>
  <c r="L233" i="7"/>
  <c r="AB207" i="7"/>
  <c r="H10" i="7"/>
  <c r="V199" i="7"/>
  <c r="AB200" i="7"/>
  <c r="I112" i="7"/>
  <c r="K114" i="7"/>
  <c r="P14" i="7"/>
  <c r="P13" i="7" s="1"/>
  <c r="K12" i="7"/>
  <c r="K247" i="7"/>
  <c r="G245" i="7"/>
  <c r="H143" i="7"/>
  <c r="K143" i="7" s="1"/>
  <c r="K144" i="7"/>
  <c r="P60" i="7"/>
  <c r="Y141" i="7"/>
  <c r="X141" i="7"/>
  <c r="L140" i="7"/>
  <c r="AA183" i="7"/>
  <c r="L188" i="7"/>
  <c r="Z189" i="7"/>
  <c r="K195" i="7"/>
  <c r="AB136" i="7"/>
  <c r="P33" i="7"/>
  <c r="P32" i="7" s="1"/>
  <c r="K191" i="7"/>
  <c r="AB9" i="7"/>
  <c r="AB147" i="7"/>
  <c r="AB124" i="7"/>
  <c r="V123" i="7"/>
  <c r="Q195" i="7"/>
  <c r="Y304" i="7"/>
  <c r="T303" i="7"/>
  <c r="AA304" i="7"/>
  <c r="X43" i="7"/>
  <c r="X79" i="7"/>
  <c r="Y220" i="7"/>
  <c r="L219" i="7"/>
  <c r="Y219" i="7" s="1"/>
  <c r="Z220" i="7"/>
  <c r="F119" i="7"/>
  <c r="F307" i="7" s="1"/>
  <c r="L65" i="7"/>
  <c r="X68" i="7"/>
  <c r="Y68" i="7"/>
  <c r="Y211" i="7"/>
  <c r="Y297" i="7"/>
  <c r="V288" i="7"/>
  <c r="Z290" i="7"/>
  <c r="X256" i="7"/>
  <c r="Q255" i="7"/>
  <c r="AA191" i="7"/>
  <c r="AA171" i="7"/>
  <c r="AB211" i="7"/>
  <c r="Y115" i="7"/>
  <c r="AA219" i="7"/>
  <c r="K196" i="7"/>
  <c r="AB171" i="7"/>
  <c r="R93" i="7"/>
  <c r="R9" i="7"/>
  <c r="Y100" i="7"/>
  <c r="L99" i="7"/>
  <c r="X100" i="7"/>
  <c r="S40" i="7"/>
  <c r="AA290" i="7"/>
  <c r="Y290" i="7"/>
  <c r="T288" i="7"/>
  <c r="V287" i="7"/>
  <c r="AB289" i="7"/>
  <c r="R260" i="7"/>
  <c r="R259" i="7" s="1"/>
  <c r="K248" i="7"/>
  <c r="G244" i="7"/>
  <c r="G246" i="7"/>
  <c r="Y201" i="7"/>
  <c r="L200" i="7"/>
  <c r="AA188" i="7"/>
  <c r="T187" i="7"/>
  <c r="AB188" i="7"/>
  <c r="Y45" i="7"/>
  <c r="Z283" i="7"/>
  <c r="AA156" i="7"/>
  <c r="T155" i="7"/>
  <c r="Y156" i="7"/>
  <c r="R53" i="7"/>
  <c r="R48" i="7" s="1"/>
  <c r="Q227" i="7"/>
  <c r="AB140" i="7"/>
  <c r="V139" i="7"/>
  <c r="Z140" i="7"/>
  <c r="AB99" i="7"/>
  <c r="V98" i="7"/>
  <c r="Z99" i="7"/>
  <c r="AA65" i="7"/>
  <c r="L192" i="7"/>
  <c r="Y193" i="7"/>
  <c r="N119" i="7"/>
  <c r="N307" i="7" s="1"/>
  <c r="X220" i="7"/>
  <c r="AB204" i="7"/>
  <c r="V203" i="7"/>
  <c r="Z204" i="7"/>
  <c r="Z173" i="7"/>
  <c r="Y173" i="7"/>
  <c r="L172" i="7"/>
  <c r="AA48" i="7"/>
  <c r="T47" i="7"/>
  <c r="G41" i="7"/>
  <c r="K42" i="7"/>
  <c r="K168" i="7"/>
  <c r="G167" i="7"/>
  <c r="K167" i="7" s="1"/>
  <c r="AB65" i="7"/>
  <c r="I98" i="7"/>
  <c r="K99" i="7"/>
  <c r="AA207" i="7"/>
  <c r="G183" i="7"/>
  <c r="K183" i="7" s="1"/>
  <c r="K184" i="7"/>
  <c r="L93" i="7"/>
  <c r="L9" i="7"/>
  <c r="X24" i="7"/>
  <c r="R14" i="7"/>
  <c r="R13" i="7" s="1"/>
  <c r="K232" i="7"/>
  <c r="G231" i="7"/>
  <c r="K231" i="7" s="1"/>
  <c r="Z149" i="7"/>
  <c r="Y149" i="7"/>
  <c r="L148" i="7"/>
  <c r="K132" i="7"/>
  <c r="Y205" i="7"/>
  <c r="L204" i="7"/>
  <c r="L128" i="7"/>
  <c r="T245" i="7"/>
  <c r="AA247" i="7"/>
  <c r="Y247" i="7"/>
  <c r="L144" i="7"/>
  <c r="Z24" i="7"/>
  <c r="L180" i="7"/>
  <c r="Y181" i="7"/>
  <c r="Y263" i="7"/>
  <c r="L262" i="7"/>
  <c r="X262" i="7" s="1"/>
  <c r="Z263" i="7"/>
  <c r="P9" i="7"/>
  <c r="P93" i="7"/>
  <c r="L238" i="7"/>
  <c r="Z239" i="7"/>
  <c r="Y239" i="7"/>
  <c r="X181" i="7"/>
  <c r="L289" i="7"/>
  <c r="X153" i="7"/>
  <c r="L152" i="7"/>
  <c r="Z153" i="7"/>
  <c r="AA9" i="7"/>
  <c r="V265" i="7"/>
  <c r="Z266" i="7"/>
  <c r="AB266" i="7"/>
  <c r="Z219" i="7"/>
  <c r="AB219" i="7"/>
  <c r="Q183" i="7"/>
  <c r="AB93" i="7"/>
  <c r="Z93" i="7"/>
  <c r="AB192" i="7"/>
  <c r="Z192" i="7"/>
  <c r="V191" i="7"/>
  <c r="AB183" i="7"/>
  <c r="Z161" i="7"/>
  <c r="L160" i="7"/>
  <c r="Y161" i="7"/>
  <c r="R68" i="7"/>
  <c r="X212" i="7"/>
  <c r="Q211" i="7"/>
  <c r="X211" i="7" s="1"/>
  <c r="P86" i="7"/>
  <c r="P49" i="7"/>
  <c r="Q12" i="7"/>
  <c r="G215" i="7"/>
  <c r="K215" i="7" s="1"/>
  <c r="K216" i="7"/>
  <c r="Z185" i="7"/>
  <c r="Y185" i="7"/>
  <c r="L184" i="7"/>
  <c r="V127" i="7"/>
  <c r="Z128" i="7"/>
  <c r="P24" i="7"/>
  <c r="Y267" i="7"/>
  <c r="L266" i="7"/>
  <c r="Q163" i="7"/>
  <c r="X164" i="7"/>
  <c r="AA164" i="7"/>
  <c r="W307" i="7"/>
  <c r="AA212" i="7"/>
  <c r="P79" i="7"/>
  <c r="Q261" i="7"/>
  <c r="AA262" i="7"/>
  <c r="L300" i="7"/>
  <c r="X300" i="7" s="1"/>
  <c r="Y301" i="7"/>
  <c r="AA224" i="7"/>
  <c r="Y224" i="7"/>
  <c r="T223" i="7"/>
  <c r="X117" i="7"/>
  <c r="Z117" i="7"/>
  <c r="L113" i="7"/>
  <c r="Q288" i="7"/>
  <c r="Z267" i="7"/>
  <c r="V271" i="7"/>
  <c r="AB272" i="7"/>
  <c r="AA200" i="7"/>
  <c r="H127" i="7"/>
  <c r="K128" i="7"/>
  <c r="P53" i="7"/>
  <c r="Z197" i="7"/>
  <c r="L196" i="7"/>
  <c r="Y197" i="7"/>
  <c r="AB224" i="7"/>
  <c r="Z60" i="7"/>
  <c r="Z86" i="7"/>
  <c r="S119" i="7"/>
  <c r="R79" i="7"/>
  <c r="AA180" i="7"/>
  <c r="Y225" i="7"/>
  <c r="X75" i="7"/>
  <c r="Z75" i="7"/>
  <c r="AB248" i="7"/>
  <c r="V246" i="7"/>
  <c r="Z248" i="7"/>
  <c r="V244" i="7"/>
  <c r="Y133" i="7"/>
  <c r="Y128" i="7"/>
  <c r="AA128" i="7"/>
  <c r="T127" i="7"/>
  <c r="Z234" i="7"/>
  <c r="L156" i="7"/>
  <c r="Z157" i="7"/>
  <c r="Y42" i="7"/>
  <c r="AA42" i="7"/>
  <c r="T41" i="7"/>
  <c r="O119" i="7"/>
  <c r="R33" i="7"/>
  <c r="R32" i="7" s="1"/>
  <c r="Z141" i="7"/>
  <c r="K9" i="7"/>
  <c r="Y234" i="7"/>
  <c r="X86" i="7"/>
  <c r="Y49" i="7"/>
  <c r="L48" i="7"/>
  <c r="Y295" i="7"/>
  <c r="T269" i="7"/>
  <c r="AA300" i="7"/>
  <c r="Q299" i="7"/>
  <c r="Y148" i="7"/>
  <c r="T147" i="7"/>
  <c r="AA148" i="7"/>
  <c r="X125" i="7"/>
  <c r="L124" i="7"/>
  <c r="X66" i="7"/>
  <c r="X45" i="7"/>
  <c r="X185" i="7"/>
  <c r="G135" i="7"/>
  <c r="K135" i="7" s="1"/>
  <c r="K136" i="7"/>
  <c r="X60" i="7"/>
  <c r="Z291" i="7"/>
  <c r="Q265" i="7"/>
  <c r="AA266" i="7"/>
  <c r="Y189" i="7"/>
  <c r="AB175" i="7"/>
  <c r="Z175" i="7"/>
  <c r="Y167" i="7"/>
  <c r="P68" i="7"/>
  <c r="Q203" i="7"/>
  <c r="Y157" i="7"/>
  <c r="AB144" i="7"/>
  <c r="V143" i="7"/>
  <c r="U47" i="7"/>
  <c r="U40" i="7" s="1"/>
  <c r="U10" i="7" s="1"/>
  <c r="U307" i="7" s="1"/>
  <c r="L32" i="7"/>
  <c r="Y33" i="7"/>
  <c r="X229" i="7"/>
  <c r="AB159" i="7"/>
  <c r="Z100" i="7"/>
  <c r="Y79" i="7"/>
  <c r="G111" i="7"/>
  <c r="K111" i="7" s="1"/>
  <c r="K113" i="7"/>
  <c r="V299" i="7"/>
  <c r="AB300" i="7"/>
  <c r="K227" i="7"/>
  <c r="X219" i="7"/>
  <c r="AB156" i="7"/>
  <c r="Y75" i="7"/>
  <c r="J10" i="7"/>
  <c r="AA124" i="7"/>
  <c r="T123" i="7"/>
  <c r="Y124" i="7"/>
  <c r="O307" i="7"/>
  <c r="AB303" i="7"/>
  <c r="Z303" i="7"/>
  <c r="X49" i="7"/>
  <c r="L13" i="7"/>
  <c r="Z14" i="7"/>
  <c r="X14" i="7"/>
  <c r="AA283" i="7"/>
  <c r="Y283" i="7"/>
  <c r="T281" i="7"/>
  <c r="AB283" i="7"/>
  <c r="AA131" i="7"/>
  <c r="L135" i="7"/>
  <c r="Z135" i="7" s="1"/>
  <c r="X136" i="7"/>
  <c r="Z33" i="7"/>
  <c r="P270" i="7" l="1"/>
  <c r="P269" i="7" s="1"/>
  <c r="P119" i="7" s="1"/>
  <c r="R119" i="7"/>
  <c r="S10" i="7"/>
  <c r="S307" i="7" s="1"/>
  <c r="L207" i="7"/>
  <c r="Y208" i="7"/>
  <c r="X208" i="7"/>
  <c r="Z208" i="7"/>
  <c r="Z277" i="7"/>
  <c r="L276" i="7"/>
  <c r="Y277" i="7"/>
  <c r="X277" i="7"/>
  <c r="Z216" i="7"/>
  <c r="X216" i="7"/>
  <c r="L215" i="7"/>
  <c r="Y216" i="7"/>
  <c r="Z300" i="7"/>
  <c r="AA98" i="7"/>
  <c r="T94" i="7"/>
  <c r="AA94" i="7" s="1"/>
  <c r="Y107" i="7"/>
  <c r="X107" i="7"/>
  <c r="Z107" i="7"/>
  <c r="J307" i="7"/>
  <c r="K246" i="7"/>
  <c r="L272" i="7"/>
  <c r="Z273" i="7"/>
  <c r="Y273" i="7"/>
  <c r="X273" i="7"/>
  <c r="K124" i="9"/>
  <c r="J121" i="9"/>
  <c r="I33" i="9"/>
  <c r="H40" i="9"/>
  <c r="H32" i="9" s="1"/>
  <c r="I41" i="9"/>
  <c r="K41" i="9"/>
  <c r="K128" i="9"/>
  <c r="K92" i="9"/>
  <c r="J91" i="9"/>
  <c r="K132" i="9"/>
  <c r="I132" i="9"/>
  <c r="H129" i="9"/>
  <c r="K97" i="9"/>
  <c r="H96" i="9"/>
  <c r="I97" i="9"/>
  <c r="K33" i="9"/>
  <c r="K130" i="9"/>
  <c r="J123" i="9"/>
  <c r="K115" i="9"/>
  <c r="H114" i="9"/>
  <c r="I115" i="9"/>
  <c r="I131" i="9"/>
  <c r="H128" i="9"/>
  <c r="J101" i="9"/>
  <c r="J10" i="9"/>
  <c r="K11" i="9"/>
  <c r="H11" i="9"/>
  <c r="I12" i="9"/>
  <c r="K74" i="9"/>
  <c r="I74" i="9"/>
  <c r="H73" i="9"/>
  <c r="K143" i="9"/>
  <c r="H142" i="9"/>
  <c r="I143" i="9"/>
  <c r="H102" i="9"/>
  <c r="I103" i="9"/>
  <c r="K87" i="9"/>
  <c r="I87" i="9"/>
  <c r="H86" i="9"/>
  <c r="K77" i="8"/>
  <c r="K8" i="8"/>
  <c r="O9" i="8"/>
  <c r="H66" i="8"/>
  <c r="N113" i="8"/>
  <c r="O66" i="8"/>
  <c r="K65" i="8"/>
  <c r="N66" i="8"/>
  <c r="J49" i="8"/>
  <c r="O50" i="8"/>
  <c r="J56" i="8"/>
  <c r="H15" i="8"/>
  <c r="H9" i="8" s="1"/>
  <c r="N16" i="8"/>
  <c r="H83" i="8"/>
  <c r="M84" i="8"/>
  <c r="O113" i="8"/>
  <c r="N84" i="8"/>
  <c r="O57" i="8"/>
  <c r="K91" i="8"/>
  <c r="O94" i="8"/>
  <c r="K55" i="8"/>
  <c r="M66" i="8"/>
  <c r="J65" i="8"/>
  <c r="O83" i="8"/>
  <c r="N83" i="8"/>
  <c r="J47" i="8"/>
  <c r="M109" i="8"/>
  <c r="O109" i="8"/>
  <c r="H51" i="8"/>
  <c r="M52" i="8"/>
  <c r="N52" i="8"/>
  <c r="M67" i="8"/>
  <c r="H94" i="8"/>
  <c r="N94" i="8" s="1"/>
  <c r="M97" i="8"/>
  <c r="N10" i="8"/>
  <c r="H92" i="8"/>
  <c r="N95" i="8"/>
  <c r="M61" i="8"/>
  <c r="O61" i="8"/>
  <c r="M73" i="8"/>
  <c r="O73" i="8"/>
  <c r="M95" i="8"/>
  <c r="J92" i="8"/>
  <c r="O95" i="8"/>
  <c r="K87" i="8"/>
  <c r="O90" i="8"/>
  <c r="H57" i="8"/>
  <c r="N58" i="8"/>
  <c r="J78" i="8"/>
  <c r="H93" i="8"/>
  <c r="N96" i="8"/>
  <c r="J90" i="8"/>
  <c r="O93" i="8"/>
  <c r="M93" i="8"/>
  <c r="M10" i="8"/>
  <c r="J9" i="8"/>
  <c r="O10" i="8"/>
  <c r="N33" i="8"/>
  <c r="M15" i="8"/>
  <c r="N67" i="8"/>
  <c r="H79" i="8"/>
  <c r="M79" i="8" s="1"/>
  <c r="N80" i="8"/>
  <c r="L195" i="7"/>
  <c r="Z196" i="7"/>
  <c r="Y196" i="7"/>
  <c r="X160" i="7"/>
  <c r="L159" i="7"/>
  <c r="Y160" i="7"/>
  <c r="Z160" i="7"/>
  <c r="L287" i="7"/>
  <c r="Y289" i="7"/>
  <c r="X289" i="7"/>
  <c r="L143" i="7"/>
  <c r="Y144" i="7"/>
  <c r="X144" i="7"/>
  <c r="L191" i="7"/>
  <c r="Y192" i="7"/>
  <c r="X192" i="7"/>
  <c r="AB123" i="7"/>
  <c r="V122" i="7"/>
  <c r="AA179" i="7"/>
  <c r="X9" i="7"/>
  <c r="X175" i="7"/>
  <c r="AA175" i="7"/>
  <c r="Y32" i="7"/>
  <c r="L47" i="7"/>
  <c r="Z47" i="7" s="1"/>
  <c r="X48" i="7"/>
  <c r="AA127" i="7"/>
  <c r="AB246" i="7"/>
  <c r="Z246" i="7"/>
  <c r="Q282" i="7"/>
  <c r="AA223" i="7"/>
  <c r="L203" i="7"/>
  <c r="Z203" i="7" s="1"/>
  <c r="Y204" i="7"/>
  <c r="Y48" i="7"/>
  <c r="AB203" i="7"/>
  <c r="L199" i="7"/>
  <c r="X199" i="7" s="1"/>
  <c r="Y200" i="7"/>
  <c r="V282" i="7"/>
  <c r="X65" i="7"/>
  <c r="X196" i="7"/>
  <c r="L187" i="7"/>
  <c r="Z188" i="7"/>
  <c r="L139" i="7"/>
  <c r="Y140" i="7"/>
  <c r="X140" i="7"/>
  <c r="I110" i="7"/>
  <c r="K110" i="7" s="1"/>
  <c r="K112" i="7"/>
  <c r="Y244" i="7"/>
  <c r="T242" i="7"/>
  <c r="AA244" i="7"/>
  <c r="G122" i="7"/>
  <c r="K123" i="7"/>
  <c r="Y135" i="7"/>
  <c r="AA135" i="7"/>
  <c r="AB47" i="7"/>
  <c r="V259" i="7"/>
  <c r="AB260" i="7"/>
  <c r="X203" i="7"/>
  <c r="L171" i="7"/>
  <c r="Z172" i="7"/>
  <c r="X172" i="7"/>
  <c r="Y172" i="7"/>
  <c r="Y65" i="7"/>
  <c r="AB139" i="7"/>
  <c r="Z139" i="7"/>
  <c r="AA155" i="7"/>
  <c r="AB155" i="7"/>
  <c r="Z289" i="7"/>
  <c r="K245" i="7"/>
  <c r="G243" i="7"/>
  <c r="L232" i="7"/>
  <c r="Q231" i="7"/>
  <c r="AB135" i="7"/>
  <c r="L288" i="7"/>
  <c r="Z288" i="7" s="1"/>
  <c r="Q242" i="7"/>
  <c r="X244" i="7"/>
  <c r="AB41" i="7"/>
  <c r="V40" i="7"/>
  <c r="AA203" i="7"/>
  <c r="X187" i="7"/>
  <c r="L12" i="7"/>
  <c r="Y13" i="7"/>
  <c r="X13" i="7"/>
  <c r="Q122" i="7"/>
  <c r="AB299" i="7"/>
  <c r="X204" i="7"/>
  <c r="AA147" i="7"/>
  <c r="L155" i="7"/>
  <c r="Y155" i="7" s="1"/>
  <c r="X156" i="7"/>
  <c r="Z156" i="7"/>
  <c r="AB271" i="7"/>
  <c r="V270" i="7"/>
  <c r="AA261" i="7"/>
  <c r="Q260" i="7"/>
  <c r="X163" i="7"/>
  <c r="AA163" i="7"/>
  <c r="L237" i="7"/>
  <c r="Y238" i="7"/>
  <c r="X238" i="7"/>
  <c r="Z238" i="7"/>
  <c r="L179" i="7"/>
  <c r="X179" i="7" s="1"/>
  <c r="Z180" i="7"/>
  <c r="Y180" i="7"/>
  <c r="Y93" i="7"/>
  <c r="Z200" i="7"/>
  <c r="AA246" i="7"/>
  <c r="Y246" i="7"/>
  <c r="L41" i="7"/>
  <c r="X42" i="7"/>
  <c r="X233" i="7"/>
  <c r="X245" i="7"/>
  <c r="Q243" i="7"/>
  <c r="Q270" i="7"/>
  <c r="AA271" i="7"/>
  <c r="L112" i="7"/>
  <c r="Z114" i="7"/>
  <c r="Y114" i="7"/>
  <c r="X114" i="7"/>
  <c r="L227" i="7"/>
  <c r="Y228" i="7"/>
  <c r="Z228" i="7"/>
  <c r="V231" i="7"/>
  <c r="Z232" i="7"/>
  <c r="AB232" i="7"/>
  <c r="Z32" i="7"/>
  <c r="Z13" i="7"/>
  <c r="X167" i="7"/>
  <c r="AA167" i="7"/>
  <c r="X188" i="7"/>
  <c r="T279" i="7"/>
  <c r="AA123" i="7"/>
  <c r="T122" i="7"/>
  <c r="Z144" i="7"/>
  <c r="P65" i="7"/>
  <c r="Z113" i="7"/>
  <c r="L111" i="7"/>
  <c r="Y113" i="7"/>
  <c r="X113" i="7"/>
  <c r="L265" i="7"/>
  <c r="Y266" i="7"/>
  <c r="Y184" i="7"/>
  <c r="L183" i="7"/>
  <c r="Z184" i="7"/>
  <c r="Q11" i="7"/>
  <c r="AA12" i="7"/>
  <c r="R65" i="7"/>
  <c r="R47" i="7" s="1"/>
  <c r="R40" i="7" s="1"/>
  <c r="X183" i="7"/>
  <c r="AB265" i="7"/>
  <c r="L151" i="7"/>
  <c r="Z152" i="7"/>
  <c r="X152" i="7"/>
  <c r="L261" i="7"/>
  <c r="Z262" i="7"/>
  <c r="Y262" i="7"/>
  <c r="AA245" i="7"/>
  <c r="T243" i="7"/>
  <c r="Y245" i="7"/>
  <c r="I94" i="7"/>
  <c r="K98" i="7"/>
  <c r="G40" i="7"/>
  <c r="K41" i="7"/>
  <c r="X227" i="7"/>
  <c r="AA187" i="7"/>
  <c r="AB187" i="7"/>
  <c r="Z287" i="7"/>
  <c r="V281" i="7"/>
  <c r="AB287" i="7"/>
  <c r="L98" i="7"/>
  <c r="X99" i="7"/>
  <c r="Y99" i="7"/>
  <c r="X255" i="7"/>
  <c r="AA255" i="7"/>
  <c r="AA211" i="7"/>
  <c r="AB223" i="7"/>
  <c r="AA265" i="7"/>
  <c r="AB199" i="7"/>
  <c r="Z199" i="7"/>
  <c r="L131" i="7"/>
  <c r="Z132" i="7"/>
  <c r="Y132" i="7"/>
  <c r="X132" i="7"/>
  <c r="L223" i="7"/>
  <c r="Z224" i="7"/>
  <c r="Y152" i="7"/>
  <c r="Z233" i="7"/>
  <c r="Z245" i="7"/>
  <c r="V243" i="7"/>
  <c r="AB245" i="7"/>
  <c r="X200" i="7"/>
  <c r="X224" i="7"/>
  <c r="X135" i="7"/>
  <c r="AB143" i="7"/>
  <c r="X266" i="7"/>
  <c r="L123" i="7"/>
  <c r="Z123" i="7" s="1"/>
  <c r="X124" i="7"/>
  <c r="AA299" i="7"/>
  <c r="Q281" i="7"/>
  <c r="AA281" i="7" s="1"/>
  <c r="AA41" i="7"/>
  <c r="T40" i="7"/>
  <c r="AB244" i="7"/>
  <c r="Z244" i="7"/>
  <c r="V242" i="7"/>
  <c r="K127" i="7"/>
  <c r="H122" i="7"/>
  <c r="H121" i="7" s="1"/>
  <c r="H119" i="7" s="1"/>
  <c r="H307" i="7" s="1"/>
  <c r="AA195" i="7"/>
  <c r="L299" i="7"/>
  <c r="Y300" i="7"/>
  <c r="P48" i="7"/>
  <c r="AB191" i="7"/>
  <c r="X184" i="7"/>
  <c r="Y9" i="7"/>
  <c r="L127" i="7"/>
  <c r="Z127" i="7" s="1"/>
  <c r="X128" i="7"/>
  <c r="L147" i="7"/>
  <c r="Z148" i="7"/>
  <c r="X148" i="7"/>
  <c r="R12" i="7"/>
  <c r="R11" i="7" s="1"/>
  <c r="Z65" i="7"/>
  <c r="Y47" i="7"/>
  <c r="AA47" i="7"/>
  <c r="AB98" i="7"/>
  <c r="Z98" i="7"/>
  <c r="V94" i="7"/>
  <c r="X228" i="7"/>
  <c r="Y188" i="7"/>
  <c r="G242" i="7"/>
  <c r="K244" i="7"/>
  <c r="AA288" i="7"/>
  <c r="T282" i="7"/>
  <c r="Y303" i="7"/>
  <c r="AA303" i="7"/>
  <c r="Z124" i="7"/>
  <c r="Z9" i="7"/>
  <c r="P12" i="7"/>
  <c r="P11" i="7" s="1"/>
  <c r="T231" i="7"/>
  <c r="AA232" i="7"/>
  <c r="X180" i="7"/>
  <c r="AA151" i="7"/>
  <c r="Y151" i="7"/>
  <c r="X32" i="7"/>
  <c r="V11" i="7"/>
  <c r="AB12" i="7"/>
  <c r="X93" i="7"/>
  <c r="AA93" i="7"/>
  <c r="L271" i="7" l="1"/>
  <c r="Y272" i="7"/>
  <c r="Z272" i="7"/>
  <c r="X272" i="7"/>
  <c r="X207" i="7"/>
  <c r="Y207" i="7"/>
  <c r="Z207" i="7"/>
  <c r="X276" i="7"/>
  <c r="Z276" i="7"/>
  <c r="L275" i="7"/>
  <c r="Y276" i="7"/>
  <c r="Y127" i="7"/>
  <c r="X215" i="7"/>
  <c r="Y215" i="7"/>
  <c r="Z215" i="7"/>
  <c r="I32" i="9"/>
  <c r="K32" i="9"/>
  <c r="J9" i="9"/>
  <c r="K114" i="9"/>
  <c r="I114" i="9"/>
  <c r="H113" i="9"/>
  <c r="K96" i="9"/>
  <c r="H91" i="9"/>
  <c r="I96" i="9"/>
  <c r="H101" i="9"/>
  <c r="I102" i="9"/>
  <c r="K102" i="9"/>
  <c r="K123" i="9"/>
  <c r="J120" i="9"/>
  <c r="K120" i="9" s="1"/>
  <c r="K129" i="9"/>
  <c r="H122" i="9"/>
  <c r="I129" i="9"/>
  <c r="H121" i="9"/>
  <c r="I128" i="9"/>
  <c r="K121" i="9"/>
  <c r="J118" i="9"/>
  <c r="K91" i="9"/>
  <c r="J90" i="9"/>
  <c r="K73" i="9"/>
  <c r="I73" i="9"/>
  <c r="I40" i="9"/>
  <c r="K40" i="9"/>
  <c r="K101" i="9"/>
  <c r="J100" i="9"/>
  <c r="K86" i="9"/>
  <c r="I86" i="9"/>
  <c r="H85" i="9"/>
  <c r="K142" i="9"/>
  <c r="I142" i="9"/>
  <c r="H10" i="9"/>
  <c r="K10" i="9" s="1"/>
  <c r="I11" i="9"/>
  <c r="H8" i="8"/>
  <c r="N8" i="8" s="1"/>
  <c r="N9" i="8"/>
  <c r="H56" i="8"/>
  <c r="N57" i="8"/>
  <c r="H89" i="8"/>
  <c r="N92" i="8"/>
  <c r="M57" i="8"/>
  <c r="M78" i="8"/>
  <c r="J77" i="8"/>
  <c r="O77" i="8" s="1"/>
  <c r="K88" i="8"/>
  <c r="O91" i="8"/>
  <c r="M83" i="8"/>
  <c r="J87" i="8"/>
  <c r="O87" i="8"/>
  <c r="O49" i="8"/>
  <c r="H65" i="8"/>
  <c r="J55" i="8"/>
  <c r="J46" i="8" s="1"/>
  <c r="O56" i="8"/>
  <c r="H91" i="8"/>
  <c r="N91" i="8" s="1"/>
  <c r="M94" i="8"/>
  <c r="O65" i="8"/>
  <c r="K48" i="8"/>
  <c r="M65" i="8"/>
  <c r="H78" i="8"/>
  <c r="N79" i="8"/>
  <c r="M9" i="8"/>
  <c r="J8" i="8"/>
  <c r="N93" i="8"/>
  <c r="H90" i="8"/>
  <c r="M90" i="8" s="1"/>
  <c r="M92" i="8"/>
  <c r="J89" i="8"/>
  <c r="O92" i="8"/>
  <c r="H50" i="8"/>
  <c r="N51" i="8"/>
  <c r="M51" i="8"/>
  <c r="O55" i="8"/>
  <c r="K46" i="8"/>
  <c r="N15" i="8"/>
  <c r="O78" i="8"/>
  <c r="AA231" i="7"/>
  <c r="K242" i="7"/>
  <c r="G120" i="7"/>
  <c r="K120" i="7" s="1"/>
  <c r="Y299" i="7"/>
  <c r="X299" i="7"/>
  <c r="Z223" i="7"/>
  <c r="Y131" i="7"/>
  <c r="Z131" i="7"/>
  <c r="X131" i="7"/>
  <c r="AA243" i="7"/>
  <c r="T241" i="7"/>
  <c r="Y243" i="7"/>
  <c r="Y183" i="7"/>
  <c r="Z183" i="7"/>
  <c r="Z112" i="7"/>
  <c r="L110" i="7"/>
  <c r="Y112" i="7"/>
  <c r="X112" i="7"/>
  <c r="V269" i="7"/>
  <c r="AB270" i="7"/>
  <c r="Z299" i="7"/>
  <c r="L11" i="7"/>
  <c r="X11" i="7" s="1"/>
  <c r="Y12" i="7"/>
  <c r="AB259" i="7"/>
  <c r="V280" i="7"/>
  <c r="Y223" i="7"/>
  <c r="Y191" i="7"/>
  <c r="X191" i="7"/>
  <c r="Z195" i="7"/>
  <c r="Y195" i="7"/>
  <c r="Z147" i="7"/>
  <c r="X147" i="7"/>
  <c r="Z191" i="7"/>
  <c r="Y40" i="7"/>
  <c r="AA40" i="7"/>
  <c r="T10" i="7"/>
  <c r="V241" i="7"/>
  <c r="AB243" i="7"/>
  <c r="Z243" i="7"/>
  <c r="AB281" i="7"/>
  <c r="V279" i="7"/>
  <c r="Y227" i="7"/>
  <c r="Z227" i="7"/>
  <c r="X242" i="7"/>
  <c r="Z187" i="7"/>
  <c r="Y159" i="7"/>
  <c r="X159" i="7"/>
  <c r="Z159" i="7"/>
  <c r="AA282" i="7"/>
  <c r="T280" i="7"/>
  <c r="T120" i="7" s="1"/>
  <c r="L122" i="7"/>
  <c r="X123" i="7"/>
  <c r="K40" i="7"/>
  <c r="G10" i="7"/>
  <c r="Z151" i="7"/>
  <c r="X151" i="7"/>
  <c r="X111" i="7"/>
  <c r="Z111" i="7"/>
  <c r="Y111" i="7"/>
  <c r="Y123" i="7"/>
  <c r="Q269" i="7"/>
  <c r="AA270" i="7"/>
  <c r="L40" i="7"/>
  <c r="X41" i="7"/>
  <c r="X122" i="7"/>
  <c r="Q121" i="7"/>
  <c r="L282" i="7"/>
  <c r="L231" i="7"/>
  <c r="G121" i="7"/>
  <c r="K122" i="7"/>
  <c r="X288" i="7"/>
  <c r="Z122" i="7"/>
  <c r="V121" i="7"/>
  <c r="AB122" i="7"/>
  <c r="Z12" i="7"/>
  <c r="AB94" i="7"/>
  <c r="R10" i="7"/>
  <c r="R307" i="7" s="1"/>
  <c r="X127" i="7"/>
  <c r="P47" i="7"/>
  <c r="P40" i="7" s="1"/>
  <c r="P10" i="7" s="1"/>
  <c r="P307" i="7" s="1"/>
  <c r="Y41" i="7"/>
  <c r="Q10" i="7"/>
  <c r="AA11" i="7"/>
  <c r="AA122" i="7"/>
  <c r="Y122" i="7"/>
  <c r="T121" i="7"/>
  <c r="AB231" i="7"/>
  <c r="Z231" i="7"/>
  <c r="Q259" i="7"/>
  <c r="X260" i="7"/>
  <c r="AA260" i="7"/>
  <c r="Z41" i="7"/>
  <c r="K243" i="7"/>
  <c r="G241" i="7"/>
  <c r="K241" i="7" s="1"/>
  <c r="Q280" i="7"/>
  <c r="Q120" i="7" s="1"/>
  <c r="X47" i="7"/>
  <c r="Y232" i="7"/>
  <c r="Y288" i="7"/>
  <c r="AB242" i="7"/>
  <c r="Z242" i="7"/>
  <c r="Q279" i="7"/>
  <c r="L94" i="7"/>
  <c r="Z94" i="7" s="1"/>
  <c r="Y98" i="7"/>
  <c r="X98" i="7"/>
  <c r="Y187" i="7"/>
  <c r="I10" i="7"/>
  <c r="I307" i="7" s="1"/>
  <c r="K94" i="7"/>
  <c r="L260" i="7"/>
  <c r="Y261" i="7"/>
  <c r="Z261" i="7"/>
  <c r="X12" i="7"/>
  <c r="Y265" i="7"/>
  <c r="X243" i="7"/>
  <c r="Q241" i="7"/>
  <c r="X241" i="7" s="1"/>
  <c r="X237" i="7"/>
  <c r="Z237" i="7"/>
  <c r="Y237" i="7"/>
  <c r="Y147" i="7"/>
  <c r="AB40" i="7"/>
  <c r="Z40" i="7"/>
  <c r="AA242" i="7"/>
  <c r="Y242" i="7"/>
  <c r="X139" i="7"/>
  <c r="Y139" i="7"/>
  <c r="Y203" i="7"/>
  <c r="Y143" i="7"/>
  <c r="X143" i="7"/>
  <c r="Y287" i="7"/>
  <c r="X287" i="7"/>
  <c r="L281" i="7"/>
  <c r="X281" i="7" s="1"/>
  <c r="X223" i="7"/>
  <c r="AB11" i="7"/>
  <c r="V10" i="7"/>
  <c r="Z143" i="7"/>
  <c r="Z265" i="7"/>
  <c r="X265" i="7"/>
  <c r="Y179" i="7"/>
  <c r="Z179" i="7"/>
  <c r="X261" i="7"/>
  <c r="Z155" i="7"/>
  <c r="X155" i="7"/>
  <c r="X232" i="7"/>
  <c r="X195" i="7"/>
  <c r="Z171" i="7"/>
  <c r="X171" i="7"/>
  <c r="Y171" i="7"/>
  <c r="Y199" i="7"/>
  <c r="Z281" i="7" l="1"/>
  <c r="Y275" i="7"/>
  <c r="Z275" i="7"/>
  <c r="X275" i="7"/>
  <c r="Z11" i="7"/>
  <c r="Y271" i="7"/>
  <c r="L270" i="7"/>
  <c r="Z271" i="7"/>
  <c r="X271" i="7"/>
  <c r="J83" i="9"/>
  <c r="K85" i="9"/>
  <c r="I85" i="9"/>
  <c r="H84" i="9"/>
  <c r="H90" i="9"/>
  <c r="I90" i="9" s="1"/>
  <c r="I91" i="9"/>
  <c r="H9" i="9"/>
  <c r="I9" i="9" s="1"/>
  <c r="I10" i="9"/>
  <c r="J81" i="9"/>
  <c r="J150" i="9" s="1"/>
  <c r="K150" i="9" s="1"/>
  <c r="H119" i="9"/>
  <c r="I122" i="9"/>
  <c r="K122" i="9"/>
  <c r="H100" i="9"/>
  <c r="I101" i="9"/>
  <c r="H118" i="9"/>
  <c r="I118" i="9" s="1"/>
  <c r="I121" i="9"/>
  <c r="K113" i="9"/>
  <c r="H112" i="9"/>
  <c r="I113" i="9"/>
  <c r="H55" i="8"/>
  <c r="N56" i="8"/>
  <c r="O48" i="8"/>
  <c r="M8" i="8"/>
  <c r="M89" i="8"/>
  <c r="O89" i="8"/>
  <c r="H48" i="8"/>
  <c r="N48" i="8" s="1"/>
  <c r="H87" i="8"/>
  <c r="N90" i="8"/>
  <c r="H77" i="8"/>
  <c r="N78" i="8"/>
  <c r="M77" i="8"/>
  <c r="N65" i="8"/>
  <c r="H49" i="8"/>
  <c r="N50" i="8"/>
  <c r="M50" i="8"/>
  <c r="M55" i="8"/>
  <c r="N89" i="8"/>
  <c r="O46" i="8"/>
  <c r="J48" i="8"/>
  <c r="H88" i="8"/>
  <c r="M91" i="8"/>
  <c r="M56" i="8"/>
  <c r="O8" i="8"/>
  <c r="K47" i="8"/>
  <c r="O88" i="8"/>
  <c r="AB10" i="7"/>
  <c r="L280" i="7"/>
  <c r="Z280" i="7" s="1"/>
  <c r="K10" i="7"/>
  <c r="G307" i="7"/>
  <c r="Z282" i="7"/>
  <c r="AA120" i="7"/>
  <c r="Y282" i="7"/>
  <c r="L10" i="7"/>
  <c r="Y11" i="7"/>
  <c r="T119" i="7"/>
  <c r="T307" i="7" s="1"/>
  <c r="AA121" i="7"/>
  <c r="Q119" i="7"/>
  <c r="Q307" i="7" s="1"/>
  <c r="AA269" i="7"/>
  <c r="Z110" i="7"/>
  <c r="Y110" i="7"/>
  <c r="X110" i="7"/>
  <c r="K121" i="7"/>
  <c r="G119" i="7"/>
  <c r="K119" i="7" s="1"/>
  <c r="L121" i="7"/>
  <c r="X121" i="7" s="1"/>
  <c r="AA279" i="7"/>
  <c r="AB241" i="7"/>
  <c r="Z241" i="7"/>
  <c r="Y241" i="7"/>
  <c r="AA241" i="7"/>
  <c r="V120" i="7"/>
  <c r="X280" i="7"/>
  <c r="AB279" i="7"/>
  <c r="AA10" i="7"/>
  <c r="Y10" i="7"/>
  <c r="X231" i="7"/>
  <c r="Y231" i="7"/>
  <c r="L279" i="7"/>
  <c r="Y281" i="7"/>
  <c r="L259" i="7"/>
  <c r="Y260" i="7"/>
  <c r="Z260" i="7"/>
  <c r="Y94" i="7"/>
  <c r="X94" i="7"/>
  <c r="X282" i="7"/>
  <c r="AA259" i="7"/>
  <c r="V119" i="7"/>
  <c r="AB121" i="7"/>
  <c r="X40" i="7"/>
  <c r="AA280" i="7"/>
  <c r="Y280" i="7"/>
  <c r="AB269" i="7"/>
  <c r="K307" i="7" l="1"/>
  <c r="Z121" i="7"/>
  <c r="Y270" i="7"/>
  <c r="L269" i="7"/>
  <c r="Z270" i="7"/>
  <c r="X270" i="7"/>
  <c r="K9" i="9"/>
  <c r="H83" i="9"/>
  <c r="I83" i="9" s="1"/>
  <c r="I100" i="9"/>
  <c r="I119" i="9"/>
  <c r="H82" i="9"/>
  <c r="K119" i="9"/>
  <c r="K100" i="9"/>
  <c r="K81" i="9"/>
  <c r="K112" i="9"/>
  <c r="I112" i="9"/>
  <c r="K118" i="9"/>
  <c r="K90" i="9"/>
  <c r="K84" i="9"/>
  <c r="I84" i="9"/>
  <c r="H81" i="9"/>
  <c r="I81" i="9" s="1"/>
  <c r="K83" i="9"/>
  <c r="N77" i="8"/>
  <c r="N55" i="8"/>
  <c r="H46" i="8"/>
  <c r="N49" i="8"/>
  <c r="M49" i="8"/>
  <c r="O47" i="8"/>
  <c r="K117" i="8"/>
  <c r="H47" i="8"/>
  <c r="N47" i="8" s="1"/>
  <c r="M88" i="8"/>
  <c r="N87" i="8"/>
  <c r="N88" i="8"/>
  <c r="M48" i="8"/>
  <c r="M87" i="8"/>
  <c r="J117" i="8"/>
  <c r="Y259" i="7"/>
  <c r="Z259" i="7"/>
  <c r="AA307" i="7"/>
  <c r="AB119" i="7"/>
  <c r="AB120" i="7"/>
  <c r="X119" i="7"/>
  <c r="X10" i="7"/>
  <c r="V307" i="7"/>
  <c r="Y279" i="7"/>
  <c r="Z279" i="7"/>
  <c r="L119" i="7"/>
  <c r="Y119" i="7" s="1"/>
  <c r="AA119" i="7"/>
  <c r="Z10" i="7"/>
  <c r="X259" i="7"/>
  <c r="Y121" i="7"/>
  <c r="X279" i="7"/>
  <c r="L120" i="7"/>
  <c r="Y269" i="7" l="1"/>
  <c r="Z269" i="7"/>
  <c r="X269" i="7"/>
  <c r="I150" i="9"/>
  <c r="I82" i="9"/>
  <c r="K82" i="9"/>
  <c r="M46" i="8"/>
  <c r="H117" i="8"/>
  <c r="N46" i="8"/>
  <c r="O117" i="8"/>
  <c r="N117" i="8"/>
  <c r="I47" i="8"/>
  <c r="M47" i="8"/>
  <c r="M117" i="8"/>
  <c r="X120" i="7"/>
  <c r="Y120" i="7"/>
  <c r="AB307" i="7"/>
  <c r="Z307" i="7"/>
  <c r="Z120" i="7"/>
  <c r="Z119" i="7"/>
  <c r="L307" i="7"/>
  <c r="I104" i="8" l="1"/>
  <c r="I86" i="8"/>
  <c r="I45" i="8"/>
  <c r="I24" i="8"/>
  <c r="I27" i="8"/>
  <c r="I35" i="8"/>
  <c r="I21" i="8"/>
  <c r="I19" i="8"/>
  <c r="I108" i="8"/>
  <c r="I28" i="8"/>
  <c r="I14" i="8"/>
  <c r="I69" i="8"/>
  <c r="I72" i="8"/>
  <c r="I13" i="8"/>
  <c r="I54" i="8"/>
  <c r="I110" i="8"/>
  <c r="I42" i="8"/>
  <c r="I37" i="8"/>
  <c r="I70" i="8"/>
  <c r="I30" i="8"/>
  <c r="I71" i="8"/>
  <c r="I43" i="8"/>
  <c r="I102" i="8"/>
  <c r="I116" i="8"/>
  <c r="I32" i="8"/>
  <c r="I76" i="8"/>
  <c r="I115" i="8"/>
  <c r="I60" i="8"/>
  <c r="I41" i="8"/>
  <c r="I44" i="8"/>
  <c r="I23" i="8"/>
  <c r="I75" i="8"/>
  <c r="I40" i="8"/>
  <c r="I18" i="8"/>
  <c r="I36" i="8"/>
  <c r="I105" i="8"/>
  <c r="I62" i="8"/>
  <c r="I100" i="8"/>
  <c r="I111" i="8"/>
  <c r="I22" i="8"/>
  <c r="I74" i="8"/>
  <c r="I112" i="8"/>
  <c r="I25" i="8"/>
  <c r="I26" i="8"/>
  <c r="I12" i="8"/>
  <c r="I82" i="8"/>
  <c r="I38" i="8"/>
  <c r="I99" i="8"/>
  <c r="I106" i="8"/>
  <c r="I64" i="8"/>
  <c r="I29" i="8"/>
  <c r="I63" i="8"/>
  <c r="I31" i="8"/>
  <c r="I98" i="8"/>
  <c r="I107" i="8"/>
  <c r="I103" i="8"/>
  <c r="I73" i="8"/>
  <c r="I39" i="8"/>
  <c r="I81" i="8"/>
  <c r="I101" i="8"/>
  <c r="I109" i="8"/>
  <c r="I85" i="8"/>
  <c r="I17" i="8"/>
  <c r="I11" i="8"/>
  <c r="I59" i="8"/>
  <c r="I20" i="8"/>
  <c r="I61" i="8"/>
  <c r="I34" i="8"/>
  <c r="I53" i="8"/>
  <c r="I68" i="8"/>
  <c r="I114" i="8"/>
  <c r="I113" i="8"/>
  <c r="I58" i="8"/>
  <c r="I84" i="8"/>
  <c r="I97" i="8"/>
  <c r="I80" i="8"/>
  <c r="I67" i="8"/>
  <c r="I16" i="8"/>
  <c r="I10" i="8"/>
  <c r="I33" i="8"/>
  <c r="I95" i="8"/>
  <c r="I96" i="8"/>
  <c r="I52" i="8"/>
  <c r="I92" i="8"/>
  <c r="I93" i="8"/>
  <c r="I51" i="8"/>
  <c r="I9" i="8"/>
  <c r="I79" i="8"/>
  <c r="I15" i="8"/>
  <c r="I66" i="8"/>
  <c r="I57" i="8"/>
  <c r="I83" i="8"/>
  <c r="I94" i="8"/>
  <c r="I90" i="8"/>
  <c r="I65" i="8"/>
  <c r="I56" i="8"/>
  <c r="I89" i="8"/>
  <c r="I91" i="8"/>
  <c r="I78" i="8"/>
  <c r="I50" i="8"/>
  <c r="I8" i="8"/>
  <c r="I77" i="8"/>
  <c r="I55" i="8"/>
  <c r="I88" i="8"/>
  <c r="I87" i="8"/>
  <c r="I48" i="8"/>
  <c r="I49" i="8"/>
  <c r="I46" i="8"/>
  <c r="M253" i="7"/>
  <c r="M252" i="7"/>
  <c r="M306" i="7"/>
  <c r="M294" i="7"/>
  <c r="M214" i="7"/>
  <c r="M177" i="7"/>
  <c r="M84" i="7"/>
  <c r="M286" i="7"/>
  <c r="M250" i="7"/>
  <c r="M274" i="7"/>
  <c r="M251" i="7"/>
  <c r="M246" i="7"/>
  <c r="M23" i="7"/>
  <c r="M210" i="7"/>
  <c r="M271" i="7"/>
  <c r="M248" i="7"/>
  <c r="M175" i="7"/>
  <c r="M182" i="7"/>
  <c r="M74" i="7"/>
  <c r="M39" i="7"/>
  <c r="M213" i="7"/>
  <c r="M85" i="7"/>
  <c r="M178" i="7"/>
  <c r="M16" i="7"/>
  <c r="M277" i="7"/>
  <c r="M254" i="7"/>
  <c r="M217" i="7"/>
  <c r="M90" i="7"/>
  <c r="M95" i="7"/>
  <c r="M72" i="7"/>
  <c r="M249" i="7"/>
  <c r="M81" i="7"/>
  <c r="M146" i="7"/>
  <c r="M70" i="7"/>
  <c r="M18" i="7"/>
  <c r="M25" i="7"/>
  <c r="M305" i="7"/>
  <c r="M56" i="7"/>
  <c r="M78" i="7"/>
  <c r="M91" i="7"/>
  <c r="M194" i="7"/>
  <c r="M230" i="7"/>
  <c r="M28" i="7"/>
  <c r="M284" i="7"/>
  <c r="M170" i="7"/>
  <c r="M245" i="7"/>
  <c r="M30" i="7"/>
  <c r="M101" i="7"/>
  <c r="M209" i="7"/>
  <c r="M247" i="7"/>
  <c r="M244" i="7"/>
  <c r="M176" i="7"/>
  <c r="M218" i="7"/>
  <c r="M51" i="7"/>
  <c r="M87" i="7"/>
  <c r="M116" i="7"/>
  <c r="M304" i="7"/>
  <c r="M92" i="7"/>
  <c r="M29" i="7"/>
  <c r="M134" i="7"/>
  <c r="M236" i="7"/>
  <c r="M55" i="7"/>
  <c r="M226" i="7"/>
  <c r="M61" i="7"/>
  <c r="M59" i="7"/>
  <c r="M240" i="7"/>
  <c r="M158" i="7"/>
  <c r="M108" i="7"/>
  <c r="M164" i="7"/>
  <c r="M76" i="7"/>
  <c r="M285" i="7"/>
  <c r="M298" i="7"/>
  <c r="M106" i="7"/>
  <c r="M107" i="7"/>
  <c r="M97" i="7"/>
  <c r="M264" i="7"/>
  <c r="M63" i="7"/>
  <c r="M82" i="7"/>
  <c r="M163" i="7"/>
  <c r="M57" i="7"/>
  <c r="M190" i="7"/>
  <c r="M80" i="7"/>
  <c r="M208" i="7"/>
  <c r="M138" i="7"/>
  <c r="M17" i="7"/>
  <c r="M35" i="7"/>
  <c r="M50" i="7"/>
  <c r="M26" i="7"/>
  <c r="M211" i="7"/>
  <c r="M198" i="7"/>
  <c r="M52" i="7"/>
  <c r="M168" i="7"/>
  <c r="M222" i="7"/>
  <c r="M37" i="7"/>
  <c r="M69" i="7"/>
  <c r="M67" i="7"/>
  <c r="M126" i="7"/>
  <c r="M109" i="7"/>
  <c r="M166" i="7"/>
  <c r="M272" i="7"/>
  <c r="M38" i="7"/>
  <c r="M71" i="7"/>
  <c r="M137" i="7"/>
  <c r="M142" i="7"/>
  <c r="M206" i="7"/>
  <c r="M150" i="7"/>
  <c r="M77" i="7"/>
  <c r="M104" i="7"/>
  <c r="M235" i="7"/>
  <c r="M212" i="7"/>
  <c r="M257" i="7"/>
  <c r="M64" i="7"/>
  <c r="M22" i="7"/>
  <c r="M302" i="7"/>
  <c r="M169" i="7"/>
  <c r="M27" i="7"/>
  <c r="M221" i="7"/>
  <c r="M44" i="7"/>
  <c r="M186" i="7"/>
  <c r="M58" i="7"/>
  <c r="M174" i="7"/>
  <c r="M46" i="7"/>
  <c r="M293" i="7"/>
  <c r="M21" i="7"/>
  <c r="M292" i="7"/>
  <c r="M130" i="7"/>
  <c r="M73" i="7"/>
  <c r="M19" i="7"/>
  <c r="M31" i="7"/>
  <c r="M256" i="7"/>
  <c r="M96" i="7"/>
  <c r="M105" i="7"/>
  <c r="M202" i="7"/>
  <c r="M216" i="7"/>
  <c r="M88" i="7"/>
  <c r="M165" i="7"/>
  <c r="M258" i="7"/>
  <c r="M83" i="7"/>
  <c r="M118" i="7"/>
  <c r="M273" i="7"/>
  <c r="M62" i="7"/>
  <c r="M89" i="7"/>
  <c r="M268" i="7"/>
  <c r="M15" i="7"/>
  <c r="M20" i="7"/>
  <c r="M36" i="7"/>
  <c r="M102" i="7"/>
  <c r="M162" i="7"/>
  <c r="M54" i="7"/>
  <c r="M34" i="7"/>
  <c r="M276" i="7"/>
  <c r="M154" i="7"/>
  <c r="M296" i="7"/>
  <c r="M278" i="7"/>
  <c r="M43" i="7"/>
  <c r="M79" i="7"/>
  <c r="M115" i="7"/>
  <c r="M225" i="7"/>
  <c r="M133" i="7"/>
  <c r="M100" i="7"/>
  <c r="M283" i="7"/>
  <c r="M185" i="7"/>
  <c r="M267" i="7"/>
  <c r="M141" i="7"/>
  <c r="M242" i="7"/>
  <c r="M173" i="7"/>
  <c r="M103" i="7"/>
  <c r="M53" i="7"/>
  <c r="M157" i="7"/>
  <c r="M66" i="7"/>
  <c r="M14" i="7"/>
  <c r="M243" i="7"/>
  <c r="M255" i="7"/>
  <c r="M234" i="7"/>
  <c r="M201" i="7"/>
  <c r="M117" i="7"/>
  <c r="M60" i="7"/>
  <c r="M75" i="7"/>
  <c r="M215" i="7"/>
  <c r="M207" i="7"/>
  <c r="M229" i="7"/>
  <c r="M45" i="7"/>
  <c r="M189" i="7"/>
  <c r="M68" i="7"/>
  <c r="M205" i="7"/>
  <c r="M181" i="7"/>
  <c r="M239" i="7"/>
  <c r="M153" i="7"/>
  <c r="M49" i="7"/>
  <c r="M33" i="7"/>
  <c r="M297" i="7"/>
  <c r="M167" i="7"/>
  <c r="M220" i="7"/>
  <c r="M193" i="7"/>
  <c r="M24" i="7"/>
  <c r="M149" i="7"/>
  <c r="M145" i="7"/>
  <c r="M291" i="7"/>
  <c r="M161" i="7"/>
  <c r="M197" i="7"/>
  <c r="M125" i="7"/>
  <c r="M275" i="7"/>
  <c r="M129" i="7"/>
  <c r="M263" i="7"/>
  <c r="M301" i="7"/>
  <c r="M86" i="7"/>
  <c r="M295" i="7"/>
  <c r="M303" i="7"/>
  <c r="M136" i="7"/>
  <c r="M144" i="7"/>
  <c r="M204" i="7"/>
  <c r="M65" i="7"/>
  <c r="M140" i="7"/>
  <c r="M238" i="7"/>
  <c r="M114" i="7"/>
  <c r="M228" i="7"/>
  <c r="M266" i="7"/>
  <c r="M262" i="7"/>
  <c r="M99" i="7"/>
  <c r="M132" i="7"/>
  <c r="M241" i="7"/>
  <c r="M48" i="7"/>
  <c r="M200" i="7"/>
  <c r="M172" i="7"/>
  <c r="M13" i="7"/>
  <c r="M300" i="7"/>
  <c r="M128" i="7"/>
  <c r="M270" i="7"/>
  <c r="M289" i="7"/>
  <c r="M290" i="7"/>
  <c r="M42" i="7"/>
  <c r="M113" i="7"/>
  <c r="M152" i="7"/>
  <c r="M124" i="7"/>
  <c r="M160" i="7"/>
  <c r="M188" i="7"/>
  <c r="M93" i="7"/>
  <c r="M184" i="7"/>
  <c r="M135" i="7"/>
  <c r="M196" i="7"/>
  <c r="M192" i="7"/>
  <c r="M9" i="7"/>
  <c r="M233" i="7"/>
  <c r="M224" i="7"/>
  <c r="M219" i="7"/>
  <c r="M32" i="7"/>
  <c r="M156" i="7"/>
  <c r="M180" i="7"/>
  <c r="M148" i="7"/>
  <c r="M151" i="7"/>
  <c r="M232" i="7"/>
  <c r="M127" i="7"/>
  <c r="M143" i="7"/>
  <c r="M171" i="7"/>
  <c r="M223" i="7"/>
  <c r="M191" i="7"/>
  <c r="M147" i="7"/>
  <c r="M123" i="7"/>
  <c r="M261" i="7"/>
  <c r="M139" i="7"/>
  <c r="M269" i="7"/>
  <c r="M155" i="7"/>
  <c r="M112" i="7"/>
  <c r="M47" i="7"/>
  <c r="M131" i="7"/>
  <c r="M187" i="7"/>
  <c r="M287" i="7"/>
  <c r="M179" i="7"/>
  <c r="M299" i="7"/>
  <c r="M183" i="7"/>
  <c r="M195" i="7"/>
  <c r="M227" i="7"/>
  <c r="M288" i="7"/>
  <c r="M237" i="7"/>
  <c r="M203" i="7"/>
  <c r="M199" i="7"/>
  <c r="M12" i="7"/>
  <c r="M159" i="7"/>
  <c r="M111" i="7"/>
  <c r="M41" i="7"/>
  <c r="M98" i="7"/>
  <c r="M265" i="7"/>
  <c r="M110" i="7"/>
  <c r="M122" i="7"/>
  <c r="M281" i="7"/>
  <c r="M94" i="7"/>
  <c r="M11" i="7"/>
  <c r="M282" i="7"/>
  <c r="M231" i="7"/>
  <c r="M260" i="7"/>
  <c r="M40" i="7"/>
  <c r="M259" i="7"/>
  <c r="M121" i="7"/>
  <c r="M280" i="7"/>
  <c r="M279" i="7"/>
  <c r="Y307" i="7"/>
  <c r="X307" i="7"/>
  <c r="M10" i="7"/>
  <c r="M119" i="7"/>
  <c r="M120" i="7"/>
  <c r="I117" i="8" l="1"/>
  <c r="M307" i="7"/>
  <c r="AB306" i="6" l="1"/>
  <c r="AA306" i="6"/>
  <c r="Z306" i="6"/>
  <c r="W306" i="6"/>
  <c r="W305" i="6" s="1"/>
  <c r="W304" i="6" s="1"/>
  <c r="W303" i="6" s="1"/>
  <c r="U306" i="6"/>
  <c r="U305" i="6" s="1"/>
  <c r="S306" i="6"/>
  <c r="L306" i="6"/>
  <c r="V305" i="6"/>
  <c r="T305" i="6"/>
  <c r="S305" i="6"/>
  <c r="S304" i="6" s="1"/>
  <c r="S303" i="6" s="1"/>
  <c r="Q305" i="6"/>
  <c r="O305" i="6"/>
  <c r="N305" i="6"/>
  <c r="N304" i="6" s="1"/>
  <c r="K305" i="6"/>
  <c r="K304" i="6" s="1"/>
  <c r="K303" i="6" s="1"/>
  <c r="J305" i="6"/>
  <c r="J304" i="6" s="1"/>
  <c r="J303" i="6" s="1"/>
  <c r="I305" i="6"/>
  <c r="I304" i="6" s="1"/>
  <c r="I303" i="6" s="1"/>
  <c r="H305" i="6"/>
  <c r="H304" i="6" s="1"/>
  <c r="G305" i="6"/>
  <c r="G304" i="6" s="1"/>
  <c r="G303" i="6" s="1"/>
  <c r="F305" i="6"/>
  <c r="F304" i="6" s="1"/>
  <c r="F303" i="6" s="1"/>
  <c r="V304" i="6"/>
  <c r="V303" i="6" s="1"/>
  <c r="U304" i="6"/>
  <c r="U303" i="6" s="1"/>
  <c r="O304" i="6"/>
  <c r="O303" i="6" s="1"/>
  <c r="N303" i="6"/>
  <c r="H303" i="6"/>
  <c r="AB302" i="6"/>
  <c r="AA302" i="6"/>
  <c r="W302" i="6"/>
  <c r="W301" i="6" s="1"/>
  <c r="W300" i="6" s="1"/>
  <c r="W299" i="6" s="1"/>
  <c r="U302" i="6"/>
  <c r="S302" i="6"/>
  <c r="L302" i="6"/>
  <c r="Y302" i="6" s="1"/>
  <c r="AB301" i="6"/>
  <c r="AA301" i="6"/>
  <c r="V301" i="6"/>
  <c r="V300" i="6" s="1"/>
  <c r="U301" i="6"/>
  <c r="T301" i="6"/>
  <c r="S301" i="6"/>
  <c r="Q301" i="6"/>
  <c r="O301" i="6"/>
  <c r="N301" i="6"/>
  <c r="N300" i="6" s="1"/>
  <c r="N299" i="6" s="1"/>
  <c r="K301" i="6"/>
  <c r="K300" i="6" s="1"/>
  <c r="K299" i="6" s="1"/>
  <c r="J301" i="6"/>
  <c r="I301" i="6"/>
  <c r="I300" i="6" s="1"/>
  <c r="H301" i="6"/>
  <c r="G301" i="6"/>
  <c r="G300" i="6" s="1"/>
  <c r="G299" i="6" s="1"/>
  <c r="F301" i="6"/>
  <c r="F300" i="6" s="1"/>
  <c r="U300" i="6"/>
  <c r="U299" i="6" s="1"/>
  <c r="S300" i="6"/>
  <c r="S299" i="6" s="1"/>
  <c r="O300" i="6"/>
  <c r="O299" i="6" s="1"/>
  <c r="J300" i="6"/>
  <c r="J299" i="6" s="1"/>
  <c r="H300" i="6"/>
  <c r="H299" i="6" s="1"/>
  <c r="I299" i="6"/>
  <c r="F299" i="6"/>
  <c r="AA298" i="6"/>
  <c r="W298" i="6"/>
  <c r="U298" i="6"/>
  <c r="U297" i="6" s="1"/>
  <c r="S298" i="6"/>
  <c r="S297" i="6" s="1"/>
  <c r="L298" i="6"/>
  <c r="X298" i="6" s="1"/>
  <c r="W297" i="6"/>
  <c r="V297" i="6"/>
  <c r="T297" i="6"/>
  <c r="Q297" i="6"/>
  <c r="O297" i="6"/>
  <c r="O290" i="6" s="1"/>
  <c r="O288" i="6" s="1"/>
  <c r="O282" i="6" s="1"/>
  <c r="O280" i="6" s="1"/>
  <c r="N297" i="6"/>
  <c r="K297" i="6"/>
  <c r="J297" i="6"/>
  <c r="I297" i="6"/>
  <c r="H297" i="6"/>
  <c r="G297" i="6"/>
  <c r="G290" i="6" s="1"/>
  <c r="G288" i="6" s="1"/>
  <c r="G282" i="6" s="1"/>
  <c r="F297" i="6"/>
  <c r="AA296" i="6"/>
  <c r="Y296" i="6"/>
  <c r="W296" i="6"/>
  <c r="W295" i="6" s="1"/>
  <c r="U296" i="6"/>
  <c r="S296" i="6"/>
  <c r="P296" i="6"/>
  <c r="P295" i="6" s="1"/>
  <c r="L296" i="6"/>
  <c r="L295" i="6" s="1"/>
  <c r="X295" i="6" s="1"/>
  <c r="V295" i="6"/>
  <c r="U295" i="6"/>
  <c r="T295" i="6"/>
  <c r="S295" i="6"/>
  <c r="Q295" i="6"/>
  <c r="O295" i="6"/>
  <c r="N295" i="6"/>
  <c r="K295" i="6"/>
  <c r="J295" i="6"/>
  <c r="I295" i="6"/>
  <c r="H295" i="6"/>
  <c r="G295" i="6"/>
  <c r="F295" i="6"/>
  <c r="F289" i="6" s="1"/>
  <c r="F287" i="6" s="1"/>
  <c r="W294" i="6"/>
  <c r="W293" i="6" s="1"/>
  <c r="U294" i="6"/>
  <c r="U293" i="6" s="1"/>
  <c r="S294" i="6"/>
  <c r="L294" i="6"/>
  <c r="V293" i="6"/>
  <c r="T293" i="6"/>
  <c r="S293" i="6"/>
  <c r="S290" i="6" s="1"/>
  <c r="S288" i="6" s="1"/>
  <c r="S282" i="6" s="1"/>
  <c r="S280" i="6" s="1"/>
  <c r="Q293" i="6"/>
  <c r="O293" i="6"/>
  <c r="N293" i="6"/>
  <c r="K293" i="6"/>
  <c r="J293" i="6"/>
  <c r="J290" i="6" s="1"/>
  <c r="J288" i="6" s="1"/>
  <c r="J282" i="6" s="1"/>
  <c r="J280" i="6" s="1"/>
  <c r="I293" i="6"/>
  <c r="I290" i="6" s="1"/>
  <c r="I288" i="6" s="1"/>
  <c r="I282" i="6" s="1"/>
  <c r="I280" i="6" s="1"/>
  <c r="H293" i="6"/>
  <c r="G293" i="6"/>
  <c r="F293" i="6"/>
  <c r="AB292" i="6"/>
  <c r="AA292" i="6"/>
  <c r="Z292" i="6"/>
  <c r="W292" i="6"/>
  <c r="W291" i="6" s="1"/>
  <c r="W289" i="6" s="1"/>
  <c r="W287" i="6" s="1"/>
  <c r="U292" i="6"/>
  <c r="S292" i="6"/>
  <c r="S291" i="6" s="1"/>
  <c r="R292" i="6"/>
  <c r="R291" i="6" s="1"/>
  <c r="L292" i="6"/>
  <c r="Y292" i="6" s="1"/>
  <c r="Y291" i="6"/>
  <c r="V291" i="6"/>
  <c r="AB291" i="6" s="1"/>
  <c r="U291" i="6"/>
  <c r="T291" i="6"/>
  <c r="Q291" i="6"/>
  <c r="Q289" i="6" s="1"/>
  <c r="O291" i="6"/>
  <c r="N291" i="6"/>
  <c r="L291" i="6"/>
  <c r="K291" i="6"/>
  <c r="K290" i="6" s="1"/>
  <c r="K289" i="6" s="1"/>
  <c r="J291" i="6"/>
  <c r="I291" i="6"/>
  <c r="I289" i="6" s="1"/>
  <c r="I287" i="6" s="1"/>
  <c r="H291" i="6"/>
  <c r="H289" i="6" s="1"/>
  <c r="H287" i="6" s="1"/>
  <c r="G291" i="6"/>
  <c r="G289" i="6" s="1"/>
  <c r="G287" i="6" s="1"/>
  <c r="F291" i="6"/>
  <c r="V289" i="6"/>
  <c r="U289" i="6"/>
  <c r="U287" i="6" s="1"/>
  <c r="J289" i="6"/>
  <c r="J287" i="6" s="1"/>
  <c r="K288" i="6"/>
  <c r="K282" i="6" s="1"/>
  <c r="K280" i="6" s="1"/>
  <c r="AB286" i="6"/>
  <c r="AA286" i="6"/>
  <c r="Z286" i="6"/>
  <c r="Y286" i="6"/>
  <c r="W286" i="6"/>
  <c r="U286" i="6"/>
  <c r="U285" i="6" s="1"/>
  <c r="U284" i="6" s="1"/>
  <c r="U283" i="6" s="1"/>
  <c r="S286" i="6"/>
  <c r="S285" i="6" s="1"/>
  <c r="S284" i="6" s="1"/>
  <c r="S283" i="6" s="1"/>
  <c r="R286" i="6"/>
  <c r="R285" i="6" s="1"/>
  <c r="R284" i="6" s="1"/>
  <c r="R283" i="6" s="1"/>
  <c r="P286" i="6"/>
  <c r="P285" i="6" s="1"/>
  <c r="P284" i="6" s="1"/>
  <c r="P283" i="6" s="1"/>
  <c r="L286" i="6"/>
  <c r="X286" i="6" s="1"/>
  <c r="W285" i="6"/>
  <c r="V285" i="6"/>
  <c r="V284" i="6" s="1"/>
  <c r="V283" i="6" s="1"/>
  <c r="T285" i="6"/>
  <c r="Q285" i="6"/>
  <c r="Q284" i="6" s="1"/>
  <c r="Q283" i="6" s="1"/>
  <c r="O285" i="6"/>
  <c r="N285" i="6"/>
  <c r="N284" i="6" s="1"/>
  <c r="L285" i="6"/>
  <c r="K285" i="6"/>
  <c r="K284" i="6" s="1"/>
  <c r="K283" i="6" s="1"/>
  <c r="J285" i="6"/>
  <c r="I285" i="6"/>
  <c r="H285" i="6"/>
  <c r="H284" i="6" s="1"/>
  <c r="H283" i="6" s="1"/>
  <c r="G285" i="6"/>
  <c r="G284" i="6" s="1"/>
  <c r="G283" i="6" s="1"/>
  <c r="F285" i="6"/>
  <c r="F284" i="6" s="1"/>
  <c r="F283" i="6" s="1"/>
  <c r="F281" i="6" s="1"/>
  <c r="F279" i="6" s="1"/>
  <c r="W284" i="6"/>
  <c r="W283" i="6" s="1"/>
  <c r="O284" i="6"/>
  <c r="O283" i="6" s="1"/>
  <c r="J284" i="6"/>
  <c r="J283" i="6" s="1"/>
  <c r="I284" i="6"/>
  <c r="I283" i="6" s="1"/>
  <c r="N283" i="6"/>
  <c r="G280" i="6"/>
  <c r="AB278" i="6"/>
  <c r="AA278" i="6"/>
  <c r="W278" i="6"/>
  <c r="W277" i="6" s="1"/>
  <c r="W276" i="6" s="1"/>
  <c r="W275" i="6" s="1"/>
  <c r="U278" i="6"/>
  <c r="U277" i="6" s="1"/>
  <c r="U276" i="6" s="1"/>
  <c r="U275" i="6" s="1"/>
  <c r="S278" i="6"/>
  <c r="S277" i="6" s="1"/>
  <c r="L278" i="6"/>
  <c r="K278" i="6"/>
  <c r="V277" i="6"/>
  <c r="T277" i="6"/>
  <c r="AA277" i="6" s="1"/>
  <c r="Q277" i="6"/>
  <c r="O277" i="6"/>
  <c r="N277" i="6"/>
  <c r="N276" i="6" s="1"/>
  <c r="L277" i="6"/>
  <c r="K277" i="6"/>
  <c r="K276" i="6" s="1"/>
  <c r="K275" i="6" s="1"/>
  <c r="J277" i="6"/>
  <c r="J276" i="6" s="1"/>
  <c r="J275" i="6" s="1"/>
  <c r="I277" i="6"/>
  <c r="I276" i="6" s="1"/>
  <c r="I275" i="6" s="1"/>
  <c r="H277" i="6"/>
  <c r="G277" i="6"/>
  <c r="F277" i="6"/>
  <c r="F276" i="6" s="1"/>
  <c r="F275" i="6" s="1"/>
  <c r="S276" i="6"/>
  <c r="S275" i="6" s="1"/>
  <c r="Q276" i="6"/>
  <c r="O276" i="6"/>
  <c r="O275" i="6" s="1"/>
  <c r="H276" i="6"/>
  <c r="H275" i="6" s="1"/>
  <c r="G276" i="6"/>
  <c r="G275" i="6" s="1"/>
  <c r="N275" i="6"/>
  <c r="N270" i="6" s="1"/>
  <c r="N269" i="6" s="1"/>
  <c r="AB274" i="6"/>
  <c r="AA274" i="6"/>
  <c r="W274" i="6"/>
  <c r="W273" i="6" s="1"/>
  <c r="W272" i="6" s="1"/>
  <c r="W271" i="6" s="1"/>
  <c r="W270" i="6" s="1"/>
  <c r="W269" i="6" s="1"/>
  <c r="U274" i="6"/>
  <c r="U273" i="6" s="1"/>
  <c r="U272" i="6" s="1"/>
  <c r="U271" i="6" s="1"/>
  <c r="S274" i="6"/>
  <c r="K274" i="6"/>
  <c r="AB273" i="6"/>
  <c r="V273" i="6"/>
  <c r="T273" i="6"/>
  <c r="S273" i="6"/>
  <c r="S272" i="6" s="1"/>
  <c r="S271" i="6" s="1"/>
  <c r="Q273" i="6"/>
  <c r="O273" i="6"/>
  <c r="N273" i="6"/>
  <c r="N272" i="6" s="1"/>
  <c r="N271" i="6" s="1"/>
  <c r="J273" i="6"/>
  <c r="J272" i="6" s="1"/>
  <c r="J271" i="6" s="1"/>
  <c r="I273" i="6"/>
  <c r="H273" i="6"/>
  <c r="H272" i="6" s="1"/>
  <c r="G273" i="6"/>
  <c r="F273" i="6"/>
  <c r="F272" i="6" s="1"/>
  <c r="V272" i="6"/>
  <c r="O272" i="6"/>
  <c r="O271" i="6" s="1"/>
  <c r="O270" i="6" s="1"/>
  <c r="O269" i="6" s="1"/>
  <c r="I272" i="6"/>
  <c r="I271" i="6" s="1"/>
  <c r="G272" i="6"/>
  <c r="G271" i="6" s="1"/>
  <c r="H271" i="6"/>
  <c r="H270" i="6" s="1"/>
  <c r="H269" i="6" s="1"/>
  <c r="F271" i="6"/>
  <c r="G270" i="6"/>
  <c r="G269" i="6" s="1"/>
  <c r="AB268" i="6"/>
  <c r="AA268" i="6"/>
  <c r="W268" i="6"/>
  <c r="W267" i="6" s="1"/>
  <c r="W266" i="6" s="1"/>
  <c r="W265" i="6" s="1"/>
  <c r="U268" i="6"/>
  <c r="U267" i="6" s="1"/>
  <c r="U266" i="6" s="1"/>
  <c r="U265" i="6" s="1"/>
  <c r="S268" i="6"/>
  <c r="S267" i="6" s="1"/>
  <c r="S266" i="6" s="1"/>
  <c r="S265" i="6" s="1"/>
  <c r="K268" i="6"/>
  <c r="AA267" i="6"/>
  <c r="V267" i="6"/>
  <c r="V266" i="6" s="1"/>
  <c r="T267" i="6"/>
  <c r="AB267" i="6" s="1"/>
  <c r="Q267" i="6"/>
  <c r="O267" i="6"/>
  <c r="O266" i="6" s="1"/>
  <c r="O265" i="6" s="1"/>
  <c r="N267" i="6"/>
  <c r="N266" i="6" s="1"/>
  <c r="N265" i="6" s="1"/>
  <c r="J267" i="6"/>
  <c r="J266" i="6" s="1"/>
  <c r="J265" i="6" s="1"/>
  <c r="I267" i="6"/>
  <c r="I266" i="6" s="1"/>
  <c r="I265" i="6" s="1"/>
  <c r="H267" i="6"/>
  <c r="H266" i="6" s="1"/>
  <c r="H265" i="6" s="1"/>
  <c r="G267" i="6"/>
  <c r="G266" i="6" s="1"/>
  <c r="G265" i="6" s="1"/>
  <c r="F267" i="6"/>
  <c r="F266" i="6" s="1"/>
  <c r="F265" i="6" s="1"/>
  <c r="Q266" i="6"/>
  <c r="Q265" i="6" s="1"/>
  <c r="AA264" i="6"/>
  <c r="W264" i="6"/>
  <c r="W263" i="6" s="1"/>
  <c r="W262" i="6" s="1"/>
  <c r="W261" i="6" s="1"/>
  <c r="U264" i="6"/>
  <c r="U263" i="6" s="1"/>
  <c r="U262" i="6" s="1"/>
  <c r="U261" i="6" s="1"/>
  <c r="S264" i="6"/>
  <c r="S263" i="6" s="1"/>
  <c r="K264" i="6"/>
  <c r="L264" i="6" s="1"/>
  <c r="V263" i="6"/>
  <c r="T263" i="6"/>
  <c r="T262" i="6" s="1"/>
  <c r="AA262" i="6" s="1"/>
  <c r="Q263" i="6"/>
  <c r="Q262" i="6" s="1"/>
  <c r="Q261" i="6" s="1"/>
  <c r="O263" i="6"/>
  <c r="O262" i="6" s="1"/>
  <c r="O261" i="6" s="1"/>
  <c r="N263" i="6"/>
  <c r="N262" i="6" s="1"/>
  <c r="N261" i="6" s="1"/>
  <c r="J263" i="6"/>
  <c r="J262" i="6" s="1"/>
  <c r="J261" i="6" s="1"/>
  <c r="I263" i="6"/>
  <c r="H263" i="6"/>
  <c r="H262" i="6" s="1"/>
  <c r="H261" i="6" s="1"/>
  <c r="G263" i="6"/>
  <c r="F263" i="6"/>
  <c r="S262" i="6"/>
  <c r="S261" i="6" s="1"/>
  <c r="I262" i="6"/>
  <c r="I261" i="6" s="1"/>
  <c r="G262" i="6"/>
  <c r="G261" i="6" s="1"/>
  <c r="F262" i="6"/>
  <c r="F261" i="6" s="1"/>
  <c r="F260" i="6" s="1"/>
  <c r="F259" i="6" s="1"/>
  <c r="O260" i="6"/>
  <c r="O259" i="6" s="1"/>
  <c r="AB258" i="6"/>
  <c r="AA258" i="6"/>
  <c r="W258" i="6"/>
  <c r="W257" i="6" s="1"/>
  <c r="W256" i="6" s="1"/>
  <c r="W255" i="6" s="1"/>
  <c r="U258" i="6"/>
  <c r="S258" i="6"/>
  <c r="S257" i="6" s="1"/>
  <c r="S256" i="6" s="1"/>
  <c r="S255" i="6" s="1"/>
  <c r="S243" i="6" s="1"/>
  <c r="S241" i="6" s="1"/>
  <c r="K258" i="6"/>
  <c r="L258" i="6" s="1"/>
  <c r="V257" i="6"/>
  <c r="U257" i="6"/>
  <c r="U256" i="6" s="1"/>
  <c r="U255" i="6" s="1"/>
  <c r="T257" i="6"/>
  <c r="AA257" i="6" s="1"/>
  <c r="Q257" i="6"/>
  <c r="O257" i="6"/>
  <c r="O256" i="6" s="1"/>
  <c r="O255" i="6" s="1"/>
  <c r="N257" i="6"/>
  <c r="N256" i="6" s="1"/>
  <c r="N255" i="6" s="1"/>
  <c r="J257" i="6"/>
  <c r="J256" i="6" s="1"/>
  <c r="J255" i="6" s="1"/>
  <c r="J243" i="6" s="1"/>
  <c r="J241" i="6" s="1"/>
  <c r="I257" i="6"/>
  <c r="I256" i="6" s="1"/>
  <c r="I255" i="6" s="1"/>
  <c r="H257" i="6"/>
  <c r="G257" i="6"/>
  <c r="F257" i="6"/>
  <c r="F256" i="6" s="1"/>
  <c r="F255" i="6" s="1"/>
  <c r="V256" i="6"/>
  <c r="V255" i="6" s="1"/>
  <c r="Q256" i="6"/>
  <c r="H256" i="6"/>
  <c r="H255" i="6" s="1"/>
  <c r="G256" i="6"/>
  <c r="AA254" i="6"/>
  <c r="Z254" i="6"/>
  <c r="Y254" i="6"/>
  <c r="X254" i="6"/>
  <c r="W254" i="6"/>
  <c r="U254" i="6"/>
  <c r="U253" i="6" s="1"/>
  <c r="S254" i="6"/>
  <c r="R254" i="6"/>
  <c r="R253" i="6" s="1"/>
  <c r="P254" i="6"/>
  <c r="K254" i="6"/>
  <c r="W253" i="6"/>
  <c r="V253" i="6"/>
  <c r="T253" i="6"/>
  <c r="S253" i="6"/>
  <c r="Q253" i="6"/>
  <c r="P253" i="6"/>
  <c r="O253" i="6"/>
  <c r="N253" i="6"/>
  <c r="L253" i="6"/>
  <c r="J253" i="6"/>
  <c r="I253" i="6"/>
  <c r="H253" i="6"/>
  <c r="G253" i="6"/>
  <c r="F253" i="6"/>
  <c r="AA252" i="6"/>
  <c r="Z252" i="6"/>
  <c r="Y252" i="6"/>
  <c r="X252" i="6"/>
  <c r="W252" i="6"/>
  <c r="W251" i="6" s="1"/>
  <c r="U252" i="6"/>
  <c r="S252" i="6"/>
  <c r="S251" i="6" s="1"/>
  <c r="R252" i="6"/>
  <c r="R251" i="6" s="1"/>
  <c r="R248" i="6" s="1"/>
  <c r="P252" i="6"/>
  <c r="K252" i="6"/>
  <c r="X251" i="6"/>
  <c r="V251" i="6"/>
  <c r="U251" i="6"/>
  <c r="U248" i="6" s="1"/>
  <c r="T251" i="6"/>
  <c r="AA251" i="6" s="1"/>
  <c r="Q251" i="6"/>
  <c r="P251" i="6"/>
  <c r="O251" i="6"/>
  <c r="O248" i="6" s="1"/>
  <c r="N251" i="6"/>
  <c r="L251" i="6"/>
  <c r="Z251" i="6" s="1"/>
  <c r="J251" i="6"/>
  <c r="J248" i="6" s="1"/>
  <c r="I251" i="6"/>
  <c r="I248" i="6" s="1"/>
  <c r="H251" i="6"/>
  <c r="H248" i="6" s="1"/>
  <c r="G251" i="6"/>
  <c r="F251" i="6"/>
  <c r="AA250" i="6"/>
  <c r="Z250" i="6"/>
  <c r="Y250" i="6"/>
  <c r="X250" i="6"/>
  <c r="W250" i="6"/>
  <c r="W249" i="6" s="1"/>
  <c r="W247" i="6" s="1"/>
  <c r="W245" i="6" s="1"/>
  <c r="W243" i="6" s="1"/>
  <c r="W241" i="6" s="1"/>
  <c r="U250" i="6"/>
  <c r="S250" i="6"/>
  <c r="R250" i="6"/>
  <c r="R249" i="6" s="1"/>
  <c r="R247" i="6" s="1"/>
  <c r="R245" i="6" s="1"/>
  <c r="P250" i="6"/>
  <c r="V249" i="6"/>
  <c r="V247" i="6" s="1"/>
  <c r="V245" i="6" s="1"/>
  <c r="U249" i="6"/>
  <c r="U247" i="6" s="1"/>
  <c r="U245" i="6" s="1"/>
  <c r="T249" i="6"/>
  <c r="S249" i="6"/>
  <c r="Q249" i="6"/>
  <c r="P249" i="6"/>
  <c r="P247" i="6" s="1"/>
  <c r="P245" i="6" s="1"/>
  <c r="O249" i="6"/>
  <c r="O247" i="6" s="1"/>
  <c r="O245" i="6" s="1"/>
  <c r="O243" i="6" s="1"/>
  <c r="O241" i="6" s="1"/>
  <c r="N249" i="6"/>
  <c r="L249" i="6"/>
  <c r="J249" i="6"/>
  <c r="J247" i="6" s="1"/>
  <c r="J245" i="6" s="1"/>
  <c r="I249" i="6"/>
  <c r="I247" i="6" s="1"/>
  <c r="H249" i="6"/>
  <c r="G249" i="6"/>
  <c r="G247" i="6" s="1"/>
  <c r="F249" i="6"/>
  <c r="V248" i="6"/>
  <c r="T248" i="6"/>
  <c r="N248" i="6"/>
  <c r="N244" i="6" s="1"/>
  <c r="N242" i="6" s="1"/>
  <c r="L248" i="6"/>
  <c r="F248" i="6"/>
  <c r="S247" i="6"/>
  <c r="S245" i="6" s="1"/>
  <c r="N247" i="6"/>
  <c r="N245" i="6" s="1"/>
  <c r="F247" i="6"/>
  <c r="F245" i="6" s="1"/>
  <c r="F243" i="6" s="1"/>
  <c r="F241" i="6" s="1"/>
  <c r="T246" i="6"/>
  <c r="F246" i="6"/>
  <c r="F244" i="6" s="1"/>
  <c r="F242" i="6" s="1"/>
  <c r="I245" i="6"/>
  <c r="G245" i="6"/>
  <c r="AA240" i="6"/>
  <c r="W240" i="6"/>
  <c r="W239" i="6" s="1"/>
  <c r="U240" i="6"/>
  <c r="U239" i="6" s="1"/>
  <c r="S240" i="6"/>
  <c r="S239" i="6" s="1"/>
  <c r="S238" i="6" s="1"/>
  <c r="S237" i="6" s="1"/>
  <c r="K240" i="6"/>
  <c r="L240" i="6" s="1"/>
  <c r="V239" i="6"/>
  <c r="T239" i="6"/>
  <c r="Q239" i="6"/>
  <c r="Q238" i="6" s="1"/>
  <c r="Q237" i="6" s="1"/>
  <c r="O239" i="6"/>
  <c r="O238" i="6" s="1"/>
  <c r="O237" i="6" s="1"/>
  <c r="N239" i="6"/>
  <c r="N238" i="6" s="1"/>
  <c r="N237" i="6" s="1"/>
  <c r="J239" i="6"/>
  <c r="I239" i="6"/>
  <c r="H239" i="6"/>
  <c r="G239" i="6"/>
  <c r="F239" i="6"/>
  <c r="F238" i="6" s="1"/>
  <c r="F237" i="6" s="1"/>
  <c r="W238" i="6"/>
  <c r="W237" i="6" s="1"/>
  <c r="U238" i="6"/>
  <c r="U237" i="6" s="1"/>
  <c r="J238" i="6"/>
  <c r="J237" i="6" s="1"/>
  <c r="I238" i="6"/>
  <c r="I237" i="6" s="1"/>
  <c r="H238" i="6"/>
  <c r="H237" i="6"/>
  <c r="AB236" i="6"/>
  <c r="AA236" i="6"/>
  <c r="Z236" i="6"/>
  <c r="W236" i="6"/>
  <c r="W235" i="6" s="1"/>
  <c r="U236" i="6"/>
  <c r="U235" i="6" s="1"/>
  <c r="U234" i="6" s="1"/>
  <c r="U233" i="6" s="1"/>
  <c r="S236" i="6"/>
  <c r="K236" i="6"/>
  <c r="L236" i="6" s="1"/>
  <c r="AA235" i="6"/>
  <c r="V235" i="6"/>
  <c r="T235" i="6"/>
  <c r="S235" i="6"/>
  <c r="S234" i="6" s="1"/>
  <c r="S233" i="6" s="1"/>
  <c r="Q235" i="6"/>
  <c r="Q234" i="6" s="1"/>
  <c r="Q233" i="6" s="1"/>
  <c r="O235" i="6"/>
  <c r="O234" i="6" s="1"/>
  <c r="N235" i="6"/>
  <c r="N234" i="6" s="1"/>
  <c r="J235" i="6"/>
  <c r="J234" i="6" s="1"/>
  <c r="J233" i="6" s="1"/>
  <c r="I235" i="6"/>
  <c r="I234" i="6" s="1"/>
  <c r="I233" i="6" s="1"/>
  <c r="I232" i="6" s="1"/>
  <c r="I231" i="6" s="1"/>
  <c r="H235" i="6"/>
  <c r="H234" i="6" s="1"/>
  <c r="H233" i="6" s="1"/>
  <c r="G235" i="6"/>
  <c r="F235" i="6"/>
  <c r="W234" i="6"/>
  <c r="W233" i="6" s="1"/>
  <c r="W232" i="6" s="1"/>
  <c r="W231" i="6" s="1"/>
  <c r="V234" i="6"/>
  <c r="V233" i="6" s="1"/>
  <c r="G234" i="6"/>
  <c r="F234" i="6"/>
  <c r="F233" i="6" s="1"/>
  <c r="O233" i="6"/>
  <c r="N233" i="6"/>
  <c r="W230" i="6"/>
  <c r="U230" i="6"/>
  <c r="S230" i="6"/>
  <c r="S229" i="6" s="1"/>
  <c r="S228" i="6" s="1"/>
  <c r="S227" i="6" s="1"/>
  <c r="P230" i="6"/>
  <c r="P229" i="6" s="1"/>
  <c r="P228" i="6" s="1"/>
  <c r="P227" i="6" s="1"/>
  <c r="K230" i="6"/>
  <c r="L230" i="6" s="1"/>
  <c r="W229" i="6"/>
  <c r="W228" i="6" s="1"/>
  <c r="W227" i="6" s="1"/>
  <c r="V229" i="6"/>
  <c r="U229" i="6"/>
  <c r="T229" i="6"/>
  <c r="T228" i="6" s="1"/>
  <c r="Q229" i="6"/>
  <c r="Q228" i="6" s="1"/>
  <c r="O229" i="6"/>
  <c r="O228" i="6" s="1"/>
  <c r="N229" i="6"/>
  <c r="N228" i="6" s="1"/>
  <c r="N227" i="6" s="1"/>
  <c r="J229" i="6"/>
  <c r="J228" i="6" s="1"/>
  <c r="I229" i="6"/>
  <c r="H229" i="6"/>
  <c r="G229" i="6"/>
  <c r="F229" i="6"/>
  <c r="F228" i="6" s="1"/>
  <c r="F227" i="6" s="1"/>
  <c r="U228" i="6"/>
  <c r="U227" i="6" s="1"/>
  <c r="I228" i="6"/>
  <c r="I227" i="6" s="1"/>
  <c r="G228" i="6"/>
  <c r="G227" i="6" s="1"/>
  <c r="O227" i="6"/>
  <c r="J227" i="6"/>
  <c r="AB226" i="6"/>
  <c r="AA226" i="6"/>
  <c r="W226" i="6"/>
  <c r="W225" i="6" s="1"/>
  <c r="W224" i="6" s="1"/>
  <c r="W223" i="6" s="1"/>
  <c r="U226" i="6"/>
  <c r="U225" i="6" s="1"/>
  <c r="U224" i="6" s="1"/>
  <c r="U223" i="6" s="1"/>
  <c r="S226" i="6"/>
  <c r="S225" i="6" s="1"/>
  <c r="S224" i="6" s="1"/>
  <c r="S223" i="6" s="1"/>
  <c r="K226" i="6"/>
  <c r="L226" i="6" s="1"/>
  <c r="V225" i="6"/>
  <c r="T225" i="6"/>
  <c r="Q225" i="6"/>
  <c r="Q224" i="6" s="1"/>
  <c r="O225" i="6"/>
  <c r="O224" i="6" s="1"/>
  <c r="O223" i="6" s="1"/>
  <c r="N225" i="6"/>
  <c r="N224" i="6" s="1"/>
  <c r="J225" i="6"/>
  <c r="J224" i="6" s="1"/>
  <c r="J223" i="6" s="1"/>
  <c r="I225" i="6"/>
  <c r="I224" i="6" s="1"/>
  <c r="I223" i="6" s="1"/>
  <c r="H225" i="6"/>
  <c r="H224" i="6" s="1"/>
  <c r="G225" i="6"/>
  <c r="F225" i="6"/>
  <c r="F224" i="6" s="1"/>
  <c r="F223" i="6" s="1"/>
  <c r="G224" i="6"/>
  <c r="G223" i="6" s="1"/>
  <c r="N223" i="6"/>
  <c r="AB222" i="6"/>
  <c r="AA222" i="6"/>
  <c r="W222" i="6"/>
  <c r="W221" i="6" s="1"/>
  <c r="W220" i="6" s="1"/>
  <c r="W219" i="6" s="1"/>
  <c r="U222" i="6"/>
  <c r="S222" i="6"/>
  <c r="S221" i="6" s="1"/>
  <c r="K222" i="6"/>
  <c r="L222" i="6" s="1"/>
  <c r="AA221" i="6"/>
  <c r="V221" i="6"/>
  <c r="AB221" i="6" s="1"/>
  <c r="U221" i="6"/>
  <c r="U220" i="6" s="1"/>
  <c r="U219" i="6" s="1"/>
  <c r="T221" i="6"/>
  <c r="Q221" i="6"/>
  <c r="O221" i="6"/>
  <c r="O220" i="6" s="1"/>
  <c r="O219" i="6" s="1"/>
  <c r="N221" i="6"/>
  <c r="N220" i="6" s="1"/>
  <c r="N219" i="6" s="1"/>
  <c r="L221" i="6"/>
  <c r="L220" i="6" s="1"/>
  <c r="J221" i="6"/>
  <c r="J220" i="6" s="1"/>
  <c r="J219" i="6" s="1"/>
  <c r="I221" i="6"/>
  <c r="H221" i="6"/>
  <c r="H220" i="6" s="1"/>
  <c r="H219" i="6" s="1"/>
  <c r="G221" i="6"/>
  <c r="F221" i="6"/>
  <c r="T220" i="6"/>
  <c r="S220" i="6"/>
  <c r="S219" i="6" s="1"/>
  <c r="Q220" i="6"/>
  <c r="I220" i="6"/>
  <c r="I219" i="6" s="1"/>
  <c r="F220" i="6"/>
  <c r="F219" i="6" s="1"/>
  <c r="Q219" i="6"/>
  <c r="AA218" i="6"/>
  <c r="W218" i="6"/>
  <c r="W217" i="6" s="1"/>
  <c r="W216" i="6" s="1"/>
  <c r="W215" i="6" s="1"/>
  <c r="U218" i="6"/>
  <c r="U217" i="6" s="1"/>
  <c r="U216" i="6" s="1"/>
  <c r="U215" i="6" s="1"/>
  <c r="S218" i="6"/>
  <c r="S217" i="6" s="1"/>
  <c r="S216" i="6" s="1"/>
  <c r="S215" i="6" s="1"/>
  <c r="L218" i="6"/>
  <c r="L217" i="6" s="1"/>
  <c r="K218" i="6"/>
  <c r="V217" i="6"/>
  <c r="V216" i="6" s="1"/>
  <c r="V215" i="6" s="1"/>
  <c r="T217" i="6"/>
  <c r="Q217" i="6"/>
  <c r="O217" i="6"/>
  <c r="O216" i="6" s="1"/>
  <c r="O215" i="6" s="1"/>
  <c r="N217" i="6"/>
  <c r="J217" i="6"/>
  <c r="I217" i="6"/>
  <c r="I216" i="6" s="1"/>
  <c r="I215" i="6" s="1"/>
  <c r="H217" i="6"/>
  <c r="H216" i="6" s="1"/>
  <c r="H215" i="6" s="1"/>
  <c r="G217" i="6"/>
  <c r="F217" i="6"/>
  <c r="F216" i="6" s="1"/>
  <c r="F215" i="6" s="1"/>
  <c r="N216" i="6"/>
  <c r="N215" i="6" s="1"/>
  <c r="L216" i="6"/>
  <c r="G216" i="6"/>
  <c r="G215" i="6"/>
  <c r="AB214" i="6"/>
  <c r="AA214" i="6"/>
  <c r="W214" i="6"/>
  <c r="W213" i="6" s="1"/>
  <c r="W212" i="6" s="1"/>
  <c r="U214" i="6"/>
  <c r="U213" i="6" s="1"/>
  <c r="U212" i="6" s="1"/>
  <c r="U211" i="6" s="1"/>
  <c r="S214" i="6"/>
  <c r="S213" i="6" s="1"/>
  <c r="S212" i="6" s="1"/>
  <c r="S211" i="6" s="1"/>
  <c r="K214" i="6"/>
  <c r="L214" i="6" s="1"/>
  <c r="L213" i="6" s="1"/>
  <c r="L212" i="6" s="1"/>
  <c r="L211" i="6" s="1"/>
  <c r="AB213" i="6"/>
  <c r="V213" i="6"/>
  <c r="T213" i="6"/>
  <c r="Q213" i="6"/>
  <c r="O213" i="6"/>
  <c r="N213" i="6"/>
  <c r="N212" i="6" s="1"/>
  <c r="N211" i="6" s="1"/>
  <c r="J213" i="6"/>
  <c r="J212" i="6" s="1"/>
  <c r="J211" i="6" s="1"/>
  <c r="I213" i="6"/>
  <c r="H213" i="6"/>
  <c r="H212" i="6" s="1"/>
  <c r="G213" i="6"/>
  <c r="F213" i="6"/>
  <c r="F212" i="6" s="1"/>
  <c r="F211" i="6" s="1"/>
  <c r="V212" i="6"/>
  <c r="V211" i="6" s="1"/>
  <c r="O212" i="6"/>
  <c r="G212" i="6"/>
  <c r="W211" i="6"/>
  <c r="O211" i="6"/>
  <c r="H211" i="6"/>
  <c r="AB210" i="6"/>
  <c r="AA210" i="6"/>
  <c r="W210" i="6"/>
  <c r="W209" i="6" s="1"/>
  <c r="W208" i="6" s="1"/>
  <c r="W207" i="6" s="1"/>
  <c r="U210" i="6"/>
  <c r="S210" i="6"/>
  <c r="S209" i="6" s="1"/>
  <c r="K210" i="6"/>
  <c r="L210" i="6" s="1"/>
  <c r="V209" i="6"/>
  <c r="U209" i="6"/>
  <c r="T209" i="6"/>
  <c r="Q209" i="6"/>
  <c r="Q208" i="6" s="1"/>
  <c r="O209" i="6"/>
  <c r="N209" i="6"/>
  <c r="N208" i="6" s="1"/>
  <c r="N207" i="6" s="1"/>
  <c r="K209" i="6"/>
  <c r="J209" i="6"/>
  <c r="I209" i="6"/>
  <c r="I208" i="6" s="1"/>
  <c r="I207" i="6" s="1"/>
  <c r="H209" i="6"/>
  <c r="H208" i="6" s="1"/>
  <c r="H207" i="6" s="1"/>
  <c r="G209" i="6"/>
  <c r="F209" i="6"/>
  <c r="F208" i="6" s="1"/>
  <c r="F207" i="6" s="1"/>
  <c r="V208" i="6"/>
  <c r="U208" i="6"/>
  <c r="U207" i="6" s="1"/>
  <c r="S208" i="6"/>
  <c r="S207" i="6" s="1"/>
  <c r="O208" i="6"/>
  <c r="J208" i="6"/>
  <c r="J207" i="6" s="1"/>
  <c r="G208" i="6"/>
  <c r="G207" i="6" s="1"/>
  <c r="O207" i="6"/>
  <c r="AB206" i="6"/>
  <c r="AA206" i="6"/>
  <c r="W206" i="6"/>
  <c r="W205" i="6" s="1"/>
  <c r="U206" i="6"/>
  <c r="S206" i="6"/>
  <c r="S205" i="6" s="1"/>
  <c r="S204" i="6" s="1"/>
  <c r="S203" i="6" s="1"/>
  <c r="L206" i="6"/>
  <c r="L205" i="6" s="1"/>
  <c r="X205" i="6" s="1"/>
  <c r="K206" i="6"/>
  <c r="V205" i="6"/>
  <c r="U205" i="6"/>
  <c r="U204" i="6" s="1"/>
  <c r="U203" i="6" s="1"/>
  <c r="T205" i="6"/>
  <c r="Q205" i="6"/>
  <c r="O205" i="6"/>
  <c r="N205" i="6"/>
  <c r="N204" i="6" s="1"/>
  <c r="N203" i="6" s="1"/>
  <c r="J205" i="6"/>
  <c r="J204" i="6" s="1"/>
  <c r="J203" i="6" s="1"/>
  <c r="I205" i="6"/>
  <c r="I204" i="6" s="1"/>
  <c r="I203" i="6" s="1"/>
  <c r="H205" i="6"/>
  <c r="G205" i="6"/>
  <c r="F205" i="6"/>
  <c r="F204" i="6" s="1"/>
  <c r="F203" i="6" s="1"/>
  <c r="W204" i="6"/>
  <c r="W203" i="6" s="1"/>
  <c r="Q204" i="6"/>
  <c r="Q203" i="6" s="1"/>
  <c r="O204" i="6"/>
  <c r="O203" i="6" s="1"/>
  <c r="H204" i="6"/>
  <c r="H203" i="6" s="1"/>
  <c r="AB202" i="6"/>
  <c r="AA202" i="6"/>
  <c r="X202" i="6"/>
  <c r="W202" i="6"/>
  <c r="W201" i="6" s="1"/>
  <c r="U202" i="6"/>
  <c r="U201" i="6" s="1"/>
  <c r="S202" i="6"/>
  <c r="S201" i="6" s="1"/>
  <c r="S200" i="6" s="1"/>
  <c r="S199" i="6" s="1"/>
  <c r="K202" i="6"/>
  <c r="L202" i="6" s="1"/>
  <c r="V201" i="6"/>
  <c r="AB201" i="6" s="1"/>
  <c r="T201" i="6"/>
  <c r="Q201" i="6"/>
  <c r="Q200" i="6" s="1"/>
  <c r="Q199" i="6" s="1"/>
  <c r="O201" i="6"/>
  <c r="N201" i="6"/>
  <c r="N200" i="6" s="1"/>
  <c r="N199" i="6" s="1"/>
  <c r="J201" i="6"/>
  <c r="J200" i="6" s="1"/>
  <c r="J199" i="6" s="1"/>
  <c r="I201" i="6"/>
  <c r="H201" i="6"/>
  <c r="H200" i="6" s="1"/>
  <c r="H199" i="6" s="1"/>
  <c r="G201" i="6"/>
  <c r="F201" i="6"/>
  <c r="W200" i="6"/>
  <c r="W199" i="6" s="1"/>
  <c r="U200" i="6"/>
  <c r="U199" i="6" s="1"/>
  <c r="O200" i="6"/>
  <c r="O199" i="6" s="1"/>
  <c r="I200" i="6"/>
  <c r="I199" i="6" s="1"/>
  <c r="F200" i="6"/>
  <c r="F199" i="6" s="1"/>
  <c r="AB198" i="6"/>
  <c r="AA198" i="6"/>
  <c r="Z198" i="6"/>
  <c r="W198" i="6"/>
  <c r="W197" i="6" s="1"/>
  <c r="W196" i="6" s="1"/>
  <c r="W195" i="6" s="1"/>
  <c r="U198" i="6"/>
  <c r="S198" i="6"/>
  <c r="S197" i="6" s="1"/>
  <c r="S196" i="6" s="1"/>
  <c r="K198" i="6"/>
  <c r="L198" i="6" s="1"/>
  <c r="V197" i="6"/>
  <c r="AB197" i="6" s="1"/>
  <c r="U197" i="6"/>
  <c r="T197" i="6"/>
  <c r="Q197" i="6"/>
  <c r="Q196" i="6" s="1"/>
  <c r="O197" i="6"/>
  <c r="O196" i="6" s="1"/>
  <c r="O195" i="6" s="1"/>
  <c r="N197" i="6"/>
  <c r="N196" i="6" s="1"/>
  <c r="N195" i="6" s="1"/>
  <c r="K197" i="6"/>
  <c r="J197" i="6"/>
  <c r="J196" i="6" s="1"/>
  <c r="J195" i="6" s="1"/>
  <c r="I197" i="6"/>
  <c r="H197" i="6"/>
  <c r="H196" i="6" s="1"/>
  <c r="H195" i="6" s="1"/>
  <c r="G197" i="6"/>
  <c r="F197" i="6"/>
  <c r="F196" i="6" s="1"/>
  <c r="F195" i="6" s="1"/>
  <c r="V196" i="6"/>
  <c r="U196" i="6"/>
  <c r="U195" i="6" s="1"/>
  <c r="T196" i="6"/>
  <c r="I196" i="6"/>
  <c r="I195" i="6" s="1"/>
  <c r="G196" i="6"/>
  <c r="S195" i="6"/>
  <c r="AB194" i="6"/>
  <c r="AA194" i="6"/>
  <c r="W194" i="6"/>
  <c r="W193" i="6" s="1"/>
  <c r="U194" i="6"/>
  <c r="U193" i="6" s="1"/>
  <c r="U192" i="6" s="1"/>
  <c r="U191" i="6" s="1"/>
  <c r="S194" i="6"/>
  <c r="K194" i="6"/>
  <c r="L194" i="6" s="1"/>
  <c r="AA193" i="6"/>
  <c r="V193" i="6"/>
  <c r="V192" i="6" s="1"/>
  <c r="V191" i="6" s="1"/>
  <c r="T193" i="6"/>
  <c r="S193" i="6"/>
  <c r="S192" i="6" s="1"/>
  <c r="S191" i="6" s="1"/>
  <c r="Q193" i="6"/>
  <c r="Q192" i="6" s="1"/>
  <c r="Q191" i="6" s="1"/>
  <c r="O193" i="6"/>
  <c r="O192" i="6" s="1"/>
  <c r="O191" i="6" s="1"/>
  <c r="N193" i="6"/>
  <c r="N192" i="6" s="1"/>
  <c r="J193" i="6"/>
  <c r="J192" i="6" s="1"/>
  <c r="I193" i="6"/>
  <c r="H193" i="6"/>
  <c r="H192" i="6" s="1"/>
  <c r="H191" i="6" s="1"/>
  <c r="G193" i="6"/>
  <c r="K193" i="6" s="1"/>
  <c r="F193" i="6"/>
  <c r="F192" i="6" s="1"/>
  <c r="F191" i="6" s="1"/>
  <c r="W192" i="6"/>
  <c r="T192" i="6"/>
  <c r="T191" i="6" s="1"/>
  <c r="I192" i="6"/>
  <c r="I191" i="6" s="1"/>
  <c r="W191" i="6"/>
  <c r="N191" i="6"/>
  <c r="J191" i="6"/>
  <c r="AB190" i="6"/>
  <c r="AA190" i="6"/>
  <c r="W190" i="6"/>
  <c r="W189" i="6" s="1"/>
  <c r="W188" i="6" s="1"/>
  <c r="W187" i="6" s="1"/>
  <c r="U190" i="6"/>
  <c r="U189" i="6" s="1"/>
  <c r="S190" i="6"/>
  <c r="K190" i="6"/>
  <c r="L190" i="6" s="1"/>
  <c r="V189" i="6"/>
  <c r="T189" i="6"/>
  <c r="S189" i="6"/>
  <c r="S188" i="6" s="1"/>
  <c r="S187" i="6" s="1"/>
  <c r="Q189" i="6"/>
  <c r="Q188" i="6" s="1"/>
  <c r="Q187" i="6" s="1"/>
  <c r="O189" i="6"/>
  <c r="O188" i="6" s="1"/>
  <c r="O187" i="6" s="1"/>
  <c r="N189" i="6"/>
  <c r="N188" i="6" s="1"/>
  <c r="J189" i="6"/>
  <c r="J188" i="6" s="1"/>
  <c r="I189" i="6"/>
  <c r="H189" i="6"/>
  <c r="H188" i="6" s="1"/>
  <c r="H187" i="6" s="1"/>
  <c r="G189" i="6"/>
  <c r="F189" i="6"/>
  <c r="F188" i="6" s="1"/>
  <c r="F187" i="6" s="1"/>
  <c r="V188" i="6"/>
  <c r="U188" i="6"/>
  <c r="U187" i="6" s="1"/>
  <c r="I188" i="6"/>
  <c r="I187" i="6" s="1"/>
  <c r="N187" i="6"/>
  <c r="J187" i="6"/>
  <c r="AB186" i="6"/>
  <c r="AA186" i="6"/>
  <c r="W186" i="6"/>
  <c r="W185" i="6" s="1"/>
  <c r="W184" i="6" s="1"/>
  <c r="W183" i="6" s="1"/>
  <c r="U186" i="6"/>
  <c r="U185" i="6" s="1"/>
  <c r="U184" i="6" s="1"/>
  <c r="U183" i="6" s="1"/>
  <c r="S186" i="6"/>
  <c r="S185" i="6" s="1"/>
  <c r="S184" i="6" s="1"/>
  <c r="S183" i="6" s="1"/>
  <c r="L186" i="6"/>
  <c r="Z186" i="6" s="1"/>
  <c r="K186" i="6"/>
  <c r="V185" i="6"/>
  <c r="V184" i="6" s="1"/>
  <c r="T185" i="6"/>
  <c r="T184" i="6" s="1"/>
  <c r="Q185" i="6"/>
  <c r="Q184" i="6" s="1"/>
  <c r="O185" i="6"/>
  <c r="O184" i="6" s="1"/>
  <c r="O183" i="6" s="1"/>
  <c r="N185" i="6"/>
  <c r="N184" i="6" s="1"/>
  <c r="N183" i="6" s="1"/>
  <c r="J185" i="6"/>
  <c r="I185" i="6"/>
  <c r="I184" i="6" s="1"/>
  <c r="I183" i="6" s="1"/>
  <c r="H185" i="6"/>
  <c r="K185" i="6" s="1"/>
  <c r="G185" i="6"/>
  <c r="F185" i="6"/>
  <c r="F184" i="6" s="1"/>
  <c r="F183" i="6" s="1"/>
  <c r="J184" i="6"/>
  <c r="J183" i="6" s="1"/>
  <c r="G184" i="6"/>
  <c r="G183" i="6" s="1"/>
  <c r="AB182" i="6"/>
  <c r="AA182" i="6"/>
  <c r="W182" i="6"/>
  <c r="W181" i="6" s="1"/>
  <c r="U182" i="6"/>
  <c r="S182" i="6"/>
  <c r="S181" i="6" s="1"/>
  <c r="S180" i="6" s="1"/>
  <c r="K182" i="6"/>
  <c r="L182" i="6" s="1"/>
  <c r="AA181" i="6"/>
  <c r="V181" i="6"/>
  <c r="U181" i="6"/>
  <c r="U180" i="6" s="1"/>
  <c r="U179" i="6" s="1"/>
  <c r="T181" i="6"/>
  <c r="T180" i="6" s="1"/>
  <c r="Q181" i="6"/>
  <c r="O181" i="6"/>
  <c r="O180" i="6" s="1"/>
  <c r="O179" i="6" s="1"/>
  <c r="N181" i="6"/>
  <c r="N180" i="6" s="1"/>
  <c r="J181" i="6"/>
  <c r="J180" i="6" s="1"/>
  <c r="J179" i="6" s="1"/>
  <c r="I181" i="6"/>
  <c r="I180" i="6" s="1"/>
  <c r="I179" i="6" s="1"/>
  <c r="H181" i="6"/>
  <c r="G181" i="6"/>
  <c r="F181" i="6"/>
  <c r="F180" i="6" s="1"/>
  <c r="F179" i="6" s="1"/>
  <c r="W180" i="6"/>
  <c r="W179" i="6" s="1"/>
  <c r="Q180" i="6"/>
  <c r="Q179" i="6" s="1"/>
  <c r="H180" i="6"/>
  <c r="H179" i="6" s="1"/>
  <c r="T179" i="6"/>
  <c r="S179" i="6"/>
  <c r="N179" i="6"/>
  <c r="AB178" i="6"/>
  <c r="AA178" i="6"/>
  <c r="W178" i="6"/>
  <c r="W177" i="6" s="1"/>
  <c r="U178" i="6"/>
  <c r="U177" i="6" s="1"/>
  <c r="U176" i="6" s="1"/>
  <c r="U175" i="6" s="1"/>
  <c r="S178" i="6"/>
  <c r="S177" i="6" s="1"/>
  <c r="S176" i="6" s="1"/>
  <c r="S175" i="6" s="1"/>
  <c r="K178" i="6"/>
  <c r="L178" i="6" s="1"/>
  <c r="V177" i="6"/>
  <c r="T177" i="6"/>
  <c r="Q177" i="6"/>
  <c r="O177" i="6"/>
  <c r="N177" i="6"/>
  <c r="N176" i="6" s="1"/>
  <c r="N175" i="6" s="1"/>
  <c r="J177" i="6"/>
  <c r="J176" i="6" s="1"/>
  <c r="J175" i="6" s="1"/>
  <c r="I177" i="6"/>
  <c r="I176" i="6" s="1"/>
  <c r="I175" i="6" s="1"/>
  <c r="H177" i="6"/>
  <c r="H176" i="6" s="1"/>
  <c r="H175" i="6" s="1"/>
  <c r="G177" i="6"/>
  <c r="F177" i="6"/>
  <c r="W176" i="6"/>
  <c r="W175" i="6" s="1"/>
  <c r="V176" i="6"/>
  <c r="V175" i="6" s="1"/>
  <c r="Q176" i="6"/>
  <c r="Q175" i="6" s="1"/>
  <c r="O176" i="6"/>
  <c r="O175" i="6" s="1"/>
  <c r="F176" i="6"/>
  <c r="F175" i="6" s="1"/>
  <c r="AA174" i="6"/>
  <c r="X174" i="6"/>
  <c r="W174" i="6"/>
  <c r="U174" i="6"/>
  <c r="U173" i="6" s="1"/>
  <c r="U172" i="6" s="1"/>
  <c r="U171" i="6" s="1"/>
  <c r="S174" i="6"/>
  <c r="K174" i="6"/>
  <c r="L174" i="6" s="1"/>
  <c r="W173" i="6"/>
  <c r="W172" i="6" s="1"/>
  <c r="W171" i="6" s="1"/>
  <c r="V173" i="6"/>
  <c r="T173" i="6"/>
  <c r="S173" i="6"/>
  <c r="Q173" i="6"/>
  <c r="Q172" i="6" s="1"/>
  <c r="Q171" i="6" s="1"/>
  <c r="O173" i="6"/>
  <c r="O172" i="6" s="1"/>
  <c r="O171" i="6" s="1"/>
  <c r="N173" i="6"/>
  <c r="N172" i="6" s="1"/>
  <c r="N171" i="6" s="1"/>
  <c r="J173" i="6"/>
  <c r="J172" i="6" s="1"/>
  <c r="J171" i="6" s="1"/>
  <c r="I173" i="6"/>
  <c r="I172" i="6" s="1"/>
  <c r="I171" i="6" s="1"/>
  <c r="H173" i="6"/>
  <c r="G173" i="6"/>
  <c r="F173" i="6"/>
  <c r="F172" i="6" s="1"/>
  <c r="F171" i="6" s="1"/>
  <c r="T172" i="6"/>
  <c r="S172" i="6"/>
  <c r="S171" i="6" s="1"/>
  <c r="H172" i="6"/>
  <c r="H171" i="6" s="1"/>
  <c r="T171" i="6"/>
  <c r="AA170" i="6"/>
  <c r="W170" i="6"/>
  <c r="U170" i="6"/>
  <c r="S170" i="6"/>
  <c r="S169" i="6" s="1"/>
  <c r="S168" i="6" s="1"/>
  <c r="S167" i="6" s="1"/>
  <c r="K170" i="6"/>
  <c r="L170" i="6" s="1"/>
  <c r="W169" i="6"/>
  <c r="V169" i="6"/>
  <c r="U169" i="6"/>
  <c r="U168" i="6" s="1"/>
  <c r="U167" i="6" s="1"/>
  <c r="T169" i="6"/>
  <c r="Q169" i="6"/>
  <c r="Q168" i="6" s="1"/>
  <c r="Q167" i="6" s="1"/>
  <c r="O169" i="6"/>
  <c r="O168" i="6" s="1"/>
  <c r="O167" i="6" s="1"/>
  <c r="N169" i="6"/>
  <c r="N168" i="6" s="1"/>
  <c r="N167" i="6" s="1"/>
  <c r="J169" i="6"/>
  <c r="J168" i="6" s="1"/>
  <c r="J167" i="6" s="1"/>
  <c r="I169" i="6"/>
  <c r="I168" i="6" s="1"/>
  <c r="H169" i="6"/>
  <c r="H168" i="6" s="1"/>
  <c r="G169" i="6"/>
  <c r="F169" i="6"/>
  <c r="F168" i="6" s="1"/>
  <c r="F167" i="6" s="1"/>
  <c r="W168" i="6"/>
  <c r="V168" i="6"/>
  <c r="T168" i="6"/>
  <c r="W167" i="6"/>
  <c r="I167" i="6"/>
  <c r="H167" i="6"/>
  <c r="AB166" i="6"/>
  <c r="AA166" i="6"/>
  <c r="W166" i="6"/>
  <c r="W165" i="6" s="1"/>
  <c r="W164" i="6" s="1"/>
  <c r="W163" i="6" s="1"/>
  <c r="U166" i="6"/>
  <c r="S166" i="6"/>
  <c r="S165" i="6" s="1"/>
  <c r="K166" i="6"/>
  <c r="L166" i="6" s="1"/>
  <c r="V165" i="6"/>
  <c r="U165" i="6"/>
  <c r="U164" i="6" s="1"/>
  <c r="U163" i="6" s="1"/>
  <c r="T165" i="6"/>
  <c r="T164" i="6" s="1"/>
  <c r="T163" i="6" s="1"/>
  <c r="Q165" i="6"/>
  <c r="O165" i="6"/>
  <c r="N165" i="6"/>
  <c r="J165" i="6"/>
  <c r="J164" i="6" s="1"/>
  <c r="J163" i="6" s="1"/>
  <c r="I165" i="6"/>
  <c r="I164" i="6" s="1"/>
  <c r="I163" i="6" s="1"/>
  <c r="H165" i="6"/>
  <c r="H164" i="6" s="1"/>
  <c r="G165" i="6"/>
  <c r="G164" i="6" s="1"/>
  <c r="G163" i="6" s="1"/>
  <c r="F165" i="6"/>
  <c r="S164" i="6"/>
  <c r="S163" i="6" s="1"/>
  <c r="O164" i="6"/>
  <c r="O163" i="6" s="1"/>
  <c r="N164" i="6"/>
  <c r="N163" i="6" s="1"/>
  <c r="K164" i="6"/>
  <c r="F164" i="6"/>
  <c r="F163" i="6" s="1"/>
  <c r="H163" i="6"/>
  <c r="AA162" i="6"/>
  <c r="W162" i="6"/>
  <c r="W161" i="6" s="1"/>
  <c r="W160" i="6" s="1"/>
  <c r="W159" i="6" s="1"/>
  <c r="U162" i="6"/>
  <c r="U161" i="6" s="1"/>
  <c r="U160" i="6" s="1"/>
  <c r="U159" i="6" s="1"/>
  <c r="S162" i="6"/>
  <c r="S161" i="6" s="1"/>
  <c r="S160" i="6" s="1"/>
  <c r="S159" i="6" s="1"/>
  <c r="K162" i="6"/>
  <c r="L162" i="6" s="1"/>
  <c r="V161" i="6"/>
  <c r="T161" i="6"/>
  <c r="Q161" i="6"/>
  <c r="Q160" i="6" s="1"/>
  <c r="O161" i="6"/>
  <c r="O160" i="6" s="1"/>
  <c r="O159" i="6" s="1"/>
  <c r="N161" i="6"/>
  <c r="L161" i="6"/>
  <c r="J161" i="6"/>
  <c r="J160" i="6" s="1"/>
  <c r="J159" i="6" s="1"/>
  <c r="I161" i="6"/>
  <c r="H161" i="6"/>
  <c r="G161" i="6"/>
  <c r="G160" i="6" s="1"/>
  <c r="G159" i="6" s="1"/>
  <c r="F161" i="6"/>
  <c r="F160" i="6" s="1"/>
  <c r="V160" i="6"/>
  <c r="V159" i="6" s="1"/>
  <c r="T160" i="6"/>
  <c r="T159" i="6" s="1"/>
  <c r="N160" i="6"/>
  <c r="N159" i="6" s="1"/>
  <c r="I160" i="6"/>
  <c r="I159" i="6" s="1"/>
  <c r="H160" i="6"/>
  <c r="H159" i="6"/>
  <c r="F159" i="6"/>
  <c r="AB158" i="6"/>
  <c r="AA158" i="6"/>
  <c r="W158" i="6"/>
  <c r="W157" i="6" s="1"/>
  <c r="U158" i="6"/>
  <c r="U157" i="6" s="1"/>
  <c r="U156" i="6" s="1"/>
  <c r="U155" i="6" s="1"/>
  <c r="S158" i="6"/>
  <c r="S157" i="6" s="1"/>
  <c r="S156" i="6" s="1"/>
  <c r="S155" i="6" s="1"/>
  <c r="K158" i="6"/>
  <c r="L158" i="6" s="1"/>
  <c r="V157" i="6"/>
  <c r="V156" i="6" s="1"/>
  <c r="T157" i="6"/>
  <c r="Q157" i="6"/>
  <c r="O157" i="6"/>
  <c r="O156" i="6" s="1"/>
  <c r="N157" i="6"/>
  <c r="N156" i="6" s="1"/>
  <c r="N155" i="6" s="1"/>
  <c r="J157" i="6"/>
  <c r="J156" i="6" s="1"/>
  <c r="J155" i="6" s="1"/>
  <c r="I157" i="6"/>
  <c r="H157" i="6"/>
  <c r="H156" i="6" s="1"/>
  <c r="H155" i="6" s="1"/>
  <c r="G157" i="6"/>
  <c r="F157" i="6"/>
  <c r="W156" i="6"/>
  <c r="W155" i="6" s="1"/>
  <c r="Q156" i="6"/>
  <c r="Q155" i="6" s="1"/>
  <c r="I156" i="6"/>
  <c r="I155" i="6" s="1"/>
  <c r="F156" i="6"/>
  <c r="F155" i="6" s="1"/>
  <c r="O155" i="6"/>
  <c r="AB154" i="6"/>
  <c r="AA154" i="6"/>
  <c r="W154" i="6"/>
  <c r="W153" i="6" s="1"/>
  <c r="W152" i="6" s="1"/>
  <c r="W151" i="6" s="1"/>
  <c r="U154" i="6"/>
  <c r="U153" i="6" s="1"/>
  <c r="U152" i="6" s="1"/>
  <c r="U151" i="6" s="1"/>
  <c r="S154" i="6"/>
  <c r="S153" i="6" s="1"/>
  <c r="S152" i="6" s="1"/>
  <c r="S151" i="6" s="1"/>
  <c r="K154" i="6"/>
  <c r="L154" i="6" s="1"/>
  <c r="V153" i="6"/>
  <c r="T153" i="6"/>
  <c r="Q153" i="6"/>
  <c r="Q152" i="6" s="1"/>
  <c r="O153" i="6"/>
  <c r="N153" i="6"/>
  <c r="N152" i="6" s="1"/>
  <c r="N151" i="6" s="1"/>
  <c r="J153" i="6"/>
  <c r="J152" i="6" s="1"/>
  <c r="J151" i="6" s="1"/>
  <c r="I153" i="6"/>
  <c r="I152" i="6" s="1"/>
  <c r="I151" i="6" s="1"/>
  <c r="H153" i="6"/>
  <c r="H152" i="6" s="1"/>
  <c r="H151" i="6" s="1"/>
  <c r="G153" i="6"/>
  <c r="F153" i="6"/>
  <c r="F152" i="6" s="1"/>
  <c r="F151" i="6" s="1"/>
  <c r="V152" i="6"/>
  <c r="O152" i="6"/>
  <c r="O151" i="6" s="1"/>
  <c r="G152" i="6"/>
  <c r="G151" i="6"/>
  <c r="AB150" i="6"/>
  <c r="AA150" i="6"/>
  <c r="Y150" i="6"/>
  <c r="W150" i="6"/>
  <c r="W149" i="6" s="1"/>
  <c r="U150" i="6"/>
  <c r="U149" i="6" s="1"/>
  <c r="U148" i="6" s="1"/>
  <c r="U147" i="6" s="1"/>
  <c r="S150" i="6"/>
  <c r="S149" i="6" s="1"/>
  <c r="S148" i="6" s="1"/>
  <c r="S147" i="6" s="1"/>
  <c r="P150" i="6"/>
  <c r="P149" i="6" s="1"/>
  <c r="P148" i="6" s="1"/>
  <c r="P147" i="6" s="1"/>
  <c r="K150" i="6"/>
  <c r="L150" i="6" s="1"/>
  <c r="L149" i="6" s="1"/>
  <c r="Z149" i="6" s="1"/>
  <c r="V149" i="6"/>
  <c r="V148" i="6" s="1"/>
  <c r="T149" i="6"/>
  <c r="Q149" i="6"/>
  <c r="Q148" i="6" s="1"/>
  <c r="Q147" i="6" s="1"/>
  <c r="O149" i="6"/>
  <c r="N149" i="6"/>
  <c r="N148" i="6" s="1"/>
  <c r="J149" i="6"/>
  <c r="J148" i="6" s="1"/>
  <c r="I149" i="6"/>
  <c r="H149" i="6"/>
  <c r="H148" i="6" s="1"/>
  <c r="H147" i="6" s="1"/>
  <c r="G149" i="6"/>
  <c r="F149" i="6"/>
  <c r="F148" i="6" s="1"/>
  <c r="F147" i="6" s="1"/>
  <c r="W148" i="6"/>
  <c r="W147" i="6" s="1"/>
  <c r="O148" i="6"/>
  <c r="O147" i="6" s="1"/>
  <c r="I148" i="6"/>
  <c r="I147" i="6" s="1"/>
  <c r="G148" i="6"/>
  <c r="V147" i="6"/>
  <c r="N147" i="6"/>
  <c r="J147" i="6"/>
  <c r="AB146" i="6"/>
  <c r="AA146" i="6"/>
  <c r="W146" i="6"/>
  <c r="W145" i="6" s="1"/>
  <c r="W144" i="6" s="1"/>
  <c r="W143" i="6" s="1"/>
  <c r="U146" i="6"/>
  <c r="U145" i="6" s="1"/>
  <c r="S146" i="6"/>
  <c r="S145" i="6" s="1"/>
  <c r="S144" i="6" s="1"/>
  <c r="S143" i="6" s="1"/>
  <c r="K146" i="6"/>
  <c r="L146" i="6" s="1"/>
  <c r="Y146" i="6" s="1"/>
  <c r="V145" i="6"/>
  <c r="T145" i="6"/>
  <c r="Q145" i="6"/>
  <c r="Q144" i="6" s="1"/>
  <c r="O145" i="6"/>
  <c r="O144" i="6" s="1"/>
  <c r="N145" i="6"/>
  <c r="N144" i="6" s="1"/>
  <c r="N143" i="6" s="1"/>
  <c r="J145" i="6"/>
  <c r="I145" i="6"/>
  <c r="H145" i="6"/>
  <c r="H144" i="6" s="1"/>
  <c r="H143" i="6" s="1"/>
  <c r="G145" i="6"/>
  <c r="F145" i="6"/>
  <c r="U144" i="6"/>
  <c r="U143" i="6" s="1"/>
  <c r="I144" i="6"/>
  <c r="I143" i="6" s="1"/>
  <c r="G144" i="6"/>
  <c r="G143" i="6" s="1"/>
  <c r="F144" i="6"/>
  <c r="F143" i="6" s="1"/>
  <c r="O143" i="6"/>
  <c r="AB142" i="6"/>
  <c r="AA142" i="6"/>
  <c r="W142" i="6"/>
  <c r="W141" i="6" s="1"/>
  <c r="W140" i="6" s="1"/>
  <c r="W139" i="6" s="1"/>
  <c r="U142" i="6"/>
  <c r="S142" i="6"/>
  <c r="S141" i="6" s="1"/>
  <c r="S140" i="6" s="1"/>
  <c r="S139" i="6" s="1"/>
  <c r="K142" i="6"/>
  <c r="L142" i="6" s="1"/>
  <c r="AA141" i="6"/>
  <c r="V141" i="6"/>
  <c r="AB141" i="6" s="1"/>
  <c r="U141" i="6"/>
  <c r="U140" i="6" s="1"/>
  <c r="U139" i="6" s="1"/>
  <c r="T141" i="6"/>
  <c r="Q141" i="6"/>
  <c r="O141" i="6"/>
  <c r="O140" i="6" s="1"/>
  <c r="O139" i="6" s="1"/>
  <c r="N141" i="6"/>
  <c r="N140" i="6" s="1"/>
  <c r="N139" i="6" s="1"/>
  <c r="J141" i="6"/>
  <c r="J140" i="6" s="1"/>
  <c r="J139" i="6" s="1"/>
  <c r="I141" i="6"/>
  <c r="H141" i="6"/>
  <c r="G141" i="6"/>
  <c r="F141" i="6"/>
  <c r="F140" i="6" s="1"/>
  <c r="F139" i="6" s="1"/>
  <c r="V140" i="6"/>
  <c r="Q140" i="6"/>
  <c r="I140" i="6"/>
  <c r="I139" i="6" s="1"/>
  <c r="G140" i="6"/>
  <c r="G139" i="6" s="1"/>
  <c r="AB138" i="6"/>
  <c r="AA138" i="6"/>
  <c r="Z138" i="6"/>
  <c r="W138" i="6"/>
  <c r="W137" i="6" s="1"/>
  <c r="U138" i="6"/>
  <c r="U137" i="6" s="1"/>
  <c r="U136" i="6" s="1"/>
  <c r="U135" i="6" s="1"/>
  <c r="S138" i="6"/>
  <c r="S137" i="6" s="1"/>
  <c r="S136" i="6" s="1"/>
  <c r="R138" i="6"/>
  <c r="R137" i="6" s="1"/>
  <c r="R136" i="6" s="1"/>
  <c r="R135" i="6" s="1"/>
  <c r="K138" i="6"/>
  <c r="L138" i="6" s="1"/>
  <c r="Y138" i="6" s="1"/>
  <c r="V137" i="6"/>
  <c r="T137" i="6"/>
  <c r="AB137" i="6" s="1"/>
  <c r="Q137" i="6"/>
  <c r="O137" i="6"/>
  <c r="O136" i="6" s="1"/>
  <c r="O135" i="6" s="1"/>
  <c r="N137" i="6"/>
  <c r="N136" i="6" s="1"/>
  <c r="N135" i="6" s="1"/>
  <c r="J137" i="6"/>
  <c r="J136" i="6" s="1"/>
  <c r="I137" i="6"/>
  <c r="I136" i="6" s="1"/>
  <c r="I135" i="6" s="1"/>
  <c r="H137" i="6"/>
  <c r="H136" i="6" s="1"/>
  <c r="H135" i="6" s="1"/>
  <c r="G137" i="6"/>
  <c r="F137" i="6"/>
  <c r="F136" i="6" s="1"/>
  <c r="F135" i="6" s="1"/>
  <c r="W136" i="6"/>
  <c r="W135" i="6" s="1"/>
  <c r="Q136" i="6"/>
  <c r="S135" i="6"/>
  <c r="J135" i="6"/>
  <c r="AB134" i="6"/>
  <c r="AA134" i="6"/>
  <c r="W134" i="6"/>
  <c r="W133" i="6" s="1"/>
  <c r="W132" i="6" s="1"/>
  <c r="W131" i="6" s="1"/>
  <c r="U134" i="6"/>
  <c r="U133" i="6" s="1"/>
  <c r="U132" i="6" s="1"/>
  <c r="U131" i="6" s="1"/>
  <c r="S134" i="6"/>
  <c r="S133" i="6" s="1"/>
  <c r="S132" i="6" s="1"/>
  <c r="S131" i="6" s="1"/>
  <c r="K134" i="6"/>
  <c r="L134" i="6" s="1"/>
  <c r="Y134" i="6" s="1"/>
  <c r="V133" i="6"/>
  <c r="V132" i="6" s="1"/>
  <c r="T133" i="6"/>
  <c r="Q133" i="6"/>
  <c r="Q132" i="6" s="1"/>
  <c r="Q131" i="6" s="1"/>
  <c r="O133" i="6"/>
  <c r="O132" i="6" s="1"/>
  <c r="O131" i="6" s="1"/>
  <c r="N133" i="6"/>
  <c r="N132" i="6" s="1"/>
  <c r="N131" i="6" s="1"/>
  <c r="L133" i="6"/>
  <c r="J133" i="6"/>
  <c r="I133" i="6"/>
  <c r="I132" i="6" s="1"/>
  <c r="I131" i="6" s="1"/>
  <c r="H133" i="6"/>
  <c r="H132" i="6" s="1"/>
  <c r="H131" i="6" s="1"/>
  <c r="G133" i="6"/>
  <c r="K133" i="6" s="1"/>
  <c r="F133" i="6"/>
  <c r="F132" i="6" s="1"/>
  <c r="F131" i="6" s="1"/>
  <c r="J132" i="6"/>
  <c r="J131" i="6" s="1"/>
  <c r="W130" i="6"/>
  <c r="U130" i="6"/>
  <c r="S130" i="6"/>
  <c r="S129" i="6" s="1"/>
  <c r="S128" i="6" s="1"/>
  <c r="S127" i="6" s="1"/>
  <c r="K130" i="6"/>
  <c r="L130" i="6" s="1"/>
  <c r="X130" i="6" s="1"/>
  <c r="W129" i="6"/>
  <c r="W128" i="6" s="1"/>
  <c r="W127" i="6" s="1"/>
  <c r="V129" i="6"/>
  <c r="U129" i="6"/>
  <c r="T129" i="6"/>
  <c r="T128" i="6" s="1"/>
  <c r="T127" i="6" s="1"/>
  <c r="Q129" i="6"/>
  <c r="O129" i="6"/>
  <c r="O128" i="6" s="1"/>
  <c r="O127" i="6" s="1"/>
  <c r="N129" i="6"/>
  <c r="N128" i="6" s="1"/>
  <c r="N127" i="6" s="1"/>
  <c r="J129" i="6"/>
  <c r="I129" i="6"/>
  <c r="H129" i="6"/>
  <c r="G129" i="6"/>
  <c r="G128" i="6" s="1"/>
  <c r="G127" i="6" s="1"/>
  <c r="F129" i="6"/>
  <c r="F128" i="6" s="1"/>
  <c r="F127" i="6" s="1"/>
  <c r="U128" i="6"/>
  <c r="U127" i="6" s="1"/>
  <c r="J128" i="6"/>
  <c r="I128" i="6"/>
  <c r="I127" i="6" s="1"/>
  <c r="H128" i="6"/>
  <c r="H127" i="6"/>
  <c r="AB126" i="6"/>
  <c r="AA126" i="6"/>
  <c r="W126" i="6"/>
  <c r="W125" i="6" s="1"/>
  <c r="W124" i="6" s="1"/>
  <c r="W123" i="6" s="1"/>
  <c r="U126" i="6"/>
  <c r="U125" i="6" s="1"/>
  <c r="S126" i="6"/>
  <c r="S125" i="6" s="1"/>
  <c r="K126" i="6"/>
  <c r="L126" i="6" s="1"/>
  <c r="L125" i="6" s="1"/>
  <c r="V125" i="6"/>
  <c r="T125" i="6"/>
  <c r="Y125" i="6" s="1"/>
  <c r="Q125" i="6"/>
  <c r="Q124" i="6" s="1"/>
  <c r="O125" i="6"/>
  <c r="O124" i="6" s="1"/>
  <c r="O123" i="6" s="1"/>
  <c r="N125" i="6"/>
  <c r="N124" i="6" s="1"/>
  <c r="N123" i="6" s="1"/>
  <c r="J125" i="6"/>
  <c r="J124" i="6" s="1"/>
  <c r="J123" i="6" s="1"/>
  <c r="I125" i="6"/>
  <c r="H125" i="6"/>
  <c r="H124" i="6" s="1"/>
  <c r="G125" i="6"/>
  <c r="G124" i="6" s="1"/>
  <c r="F125" i="6"/>
  <c r="F124" i="6" s="1"/>
  <c r="F123" i="6" s="1"/>
  <c r="V124" i="6"/>
  <c r="U124" i="6"/>
  <c r="U123" i="6" s="1"/>
  <c r="S124" i="6"/>
  <c r="S123" i="6" s="1"/>
  <c r="H123" i="6"/>
  <c r="Z118" i="6"/>
  <c r="W118" i="6"/>
  <c r="W117" i="6" s="1"/>
  <c r="W113" i="6" s="1"/>
  <c r="W111" i="6" s="1"/>
  <c r="U118" i="6"/>
  <c r="U117" i="6" s="1"/>
  <c r="S118" i="6"/>
  <c r="R118" i="6"/>
  <c r="R117" i="6" s="1"/>
  <c r="R113" i="6" s="1"/>
  <c r="R111" i="6" s="1"/>
  <c r="P118" i="6"/>
  <c r="P117" i="6" s="1"/>
  <c r="K118" i="6"/>
  <c r="L118" i="6" s="1"/>
  <c r="X118" i="6" s="1"/>
  <c r="V117" i="6"/>
  <c r="V113" i="6" s="1"/>
  <c r="T117" i="6"/>
  <c r="T113" i="6" s="1"/>
  <c r="T111" i="6" s="1"/>
  <c r="S117" i="6"/>
  <c r="S113" i="6" s="1"/>
  <c r="S111" i="6" s="1"/>
  <c r="Q117" i="6"/>
  <c r="Q113" i="6" s="1"/>
  <c r="O117" i="6"/>
  <c r="N117" i="6"/>
  <c r="N113" i="6" s="1"/>
  <c r="L117" i="6"/>
  <c r="Y117" i="6" s="1"/>
  <c r="J117" i="6"/>
  <c r="I117" i="6"/>
  <c r="I113" i="6" s="1"/>
  <c r="I111" i="6" s="1"/>
  <c r="H117" i="6"/>
  <c r="G117" i="6"/>
  <c r="F117" i="6"/>
  <c r="F113" i="6" s="1"/>
  <c r="F111" i="6" s="1"/>
  <c r="W116" i="6"/>
  <c r="U116" i="6"/>
  <c r="U115" i="6" s="1"/>
  <c r="U114" i="6" s="1"/>
  <c r="U112" i="6" s="1"/>
  <c r="U110" i="6" s="1"/>
  <c r="S116" i="6"/>
  <c r="S115" i="6" s="1"/>
  <c r="S114" i="6" s="1"/>
  <c r="S112" i="6" s="1"/>
  <c r="S110" i="6" s="1"/>
  <c r="K116" i="6"/>
  <c r="L116" i="6" s="1"/>
  <c r="X116" i="6" s="1"/>
  <c r="W115" i="6"/>
  <c r="V115" i="6"/>
  <c r="T115" i="6"/>
  <c r="Q115" i="6"/>
  <c r="Q114" i="6" s="1"/>
  <c r="Q112" i="6" s="1"/>
  <c r="O115" i="6"/>
  <c r="O114" i="6" s="1"/>
  <c r="O112" i="6" s="1"/>
  <c r="O110" i="6" s="1"/>
  <c r="N115" i="6"/>
  <c r="J115" i="6"/>
  <c r="I115" i="6"/>
  <c r="I114" i="6" s="1"/>
  <c r="I112" i="6" s="1"/>
  <c r="I110" i="6" s="1"/>
  <c r="H115" i="6"/>
  <c r="H114" i="6" s="1"/>
  <c r="G115" i="6"/>
  <c r="F115" i="6"/>
  <c r="F114" i="6" s="1"/>
  <c r="F112" i="6" s="1"/>
  <c r="F110" i="6" s="1"/>
  <c r="W114" i="6"/>
  <c r="V114" i="6"/>
  <c r="T114" i="6"/>
  <c r="T112" i="6" s="1"/>
  <c r="N114" i="6"/>
  <c r="N112" i="6" s="1"/>
  <c r="N110" i="6" s="1"/>
  <c r="J114" i="6"/>
  <c r="J112" i="6" s="1"/>
  <c r="J110" i="6" s="1"/>
  <c r="G114" i="6"/>
  <c r="U113" i="6"/>
  <c r="U111" i="6" s="1"/>
  <c r="P113" i="6"/>
  <c r="P111" i="6" s="1"/>
  <c r="O113" i="6"/>
  <c r="O111" i="6" s="1"/>
  <c r="J113" i="6"/>
  <c r="J111" i="6" s="1"/>
  <c r="H113" i="6"/>
  <c r="H111" i="6" s="1"/>
  <c r="W112" i="6"/>
  <c r="W110" i="6" s="1"/>
  <c r="H112" i="6"/>
  <c r="H110" i="6" s="1"/>
  <c r="V111" i="6"/>
  <c r="N111" i="6"/>
  <c r="W109" i="6"/>
  <c r="W108" i="6" s="1"/>
  <c r="U109" i="6"/>
  <c r="U108" i="6" s="1"/>
  <c r="U107" i="6" s="1"/>
  <c r="S109" i="6"/>
  <c r="S108" i="6" s="1"/>
  <c r="S107" i="6" s="1"/>
  <c r="R109" i="6"/>
  <c r="R108" i="6" s="1"/>
  <c r="R107" i="6" s="1"/>
  <c r="K109" i="6"/>
  <c r="L109" i="6" s="1"/>
  <c r="V108" i="6"/>
  <c r="T108" i="6"/>
  <c r="T107" i="6" s="1"/>
  <c r="Q108" i="6"/>
  <c r="Q107" i="6" s="1"/>
  <c r="O108" i="6"/>
  <c r="O107" i="6" s="1"/>
  <c r="N108" i="6"/>
  <c r="N107" i="6" s="1"/>
  <c r="L108" i="6"/>
  <c r="J108" i="6"/>
  <c r="I108" i="6"/>
  <c r="H108" i="6"/>
  <c r="H107" i="6" s="1"/>
  <c r="G108" i="6"/>
  <c r="F108" i="6"/>
  <c r="F107" i="6" s="1"/>
  <c r="W107" i="6"/>
  <c r="J107" i="6"/>
  <c r="I107" i="6"/>
  <c r="AB106" i="6"/>
  <c r="AA106" i="6"/>
  <c r="W106" i="6"/>
  <c r="U106" i="6"/>
  <c r="S106" i="6"/>
  <c r="S104" i="6" s="1"/>
  <c r="S103" i="6" s="1"/>
  <c r="S93" i="6" s="1"/>
  <c r="K106" i="6"/>
  <c r="L106" i="6" s="1"/>
  <c r="R106" i="6" s="1"/>
  <c r="AA105" i="6"/>
  <c r="W105" i="6"/>
  <c r="W104" i="6" s="1"/>
  <c r="W103" i="6" s="1"/>
  <c r="W9" i="6" s="1"/>
  <c r="U105" i="6"/>
  <c r="U104" i="6" s="1"/>
  <c r="U103" i="6" s="1"/>
  <c r="S105" i="6"/>
  <c r="K105" i="6"/>
  <c r="L105" i="6" s="1"/>
  <c r="V104" i="6"/>
  <c r="T104" i="6"/>
  <c r="T103" i="6" s="1"/>
  <c r="Q104" i="6"/>
  <c r="O104" i="6"/>
  <c r="O103" i="6" s="1"/>
  <c r="O93" i="6" s="1"/>
  <c r="N104" i="6"/>
  <c r="J104" i="6"/>
  <c r="J103" i="6" s="1"/>
  <c r="J93" i="6" s="1"/>
  <c r="I104" i="6"/>
  <c r="I103" i="6" s="1"/>
  <c r="I9" i="6" s="1"/>
  <c r="H104" i="6"/>
  <c r="H103" i="6" s="1"/>
  <c r="H93" i="6" s="1"/>
  <c r="G104" i="6"/>
  <c r="G103" i="6" s="1"/>
  <c r="F104" i="6"/>
  <c r="F103" i="6" s="1"/>
  <c r="N103" i="6"/>
  <c r="W102" i="6"/>
  <c r="U102" i="6"/>
  <c r="S102" i="6"/>
  <c r="K102" i="6"/>
  <c r="L102" i="6" s="1"/>
  <c r="P102" i="6" s="1"/>
  <c r="AB101" i="6"/>
  <c r="AA101" i="6"/>
  <c r="W101" i="6"/>
  <c r="U101" i="6"/>
  <c r="S101" i="6"/>
  <c r="K101" i="6"/>
  <c r="L101" i="6" s="1"/>
  <c r="AA100" i="6"/>
  <c r="V100" i="6"/>
  <c r="V99" i="6" s="1"/>
  <c r="U100" i="6"/>
  <c r="U99" i="6" s="1"/>
  <c r="U98" i="6" s="1"/>
  <c r="T100" i="6"/>
  <c r="S100" i="6"/>
  <c r="S99" i="6" s="1"/>
  <c r="S98" i="6" s="1"/>
  <c r="Q100" i="6"/>
  <c r="O100" i="6"/>
  <c r="N100" i="6"/>
  <c r="N99" i="6" s="1"/>
  <c r="N98" i="6" s="1"/>
  <c r="J100" i="6"/>
  <c r="I100" i="6"/>
  <c r="I99" i="6" s="1"/>
  <c r="I98" i="6" s="1"/>
  <c r="H100" i="6"/>
  <c r="K100" i="6" s="1"/>
  <c r="G100" i="6"/>
  <c r="F100" i="6"/>
  <c r="O99" i="6"/>
  <c r="O98" i="6" s="1"/>
  <c r="J99" i="6"/>
  <c r="J98" i="6" s="1"/>
  <c r="G99" i="6"/>
  <c r="F99" i="6"/>
  <c r="F98" i="6"/>
  <c r="W97" i="6"/>
  <c r="W96" i="6" s="1"/>
  <c r="W95" i="6" s="1"/>
  <c r="U97" i="6"/>
  <c r="U96" i="6" s="1"/>
  <c r="U95" i="6" s="1"/>
  <c r="U94" i="6" s="1"/>
  <c r="S97" i="6"/>
  <c r="K97" i="6"/>
  <c r="L97" i="6" s="1"/>
  <c r="V96" i="6"/>
  <c r="T96" i="6"/>
  <c r="S96" i="6"/>
  <c r="S95" i="6" s="1"/>
  <c r="Q96" i="6"/>
  <c r="O96" i="6"/>
  <c r="O95" i="6" s="1"/>
  <c r="O94" i="6" s="1"/>
  <c r="N96" i="6"/>
  <c r="J96" i="6"/>
  <c r="I96" i="6"/>
  <c r="H96" i="6"/>
  <c r="H95" i="6" s="1"/>
  <c r="G96" i="6"/>
  <c r="F96" i="6"/>
  <c r="F95" i="6" s="1"/>
  <c r="V95" i="6"/>
  <c r="Q95" i="6"/>
  <c r="N95" i="6"/>
  <c r="N94" i="6" s="1"/>
  <c r="J95" i="6"/>
  <c r="G95" i="6"/>
  <c r="J94" i="6"/>
  <c r="W93" i="6"/>
  <c r="I93" i="6"/>
  <c r="AB92" i="6"/>
  <c r="AA92" i="6"/>
  <c r="U92" i="6"/>
  <c r="S92" i="6"/>
  <c r="L92" i="6"/>
  <c r="K92" i="6"/>
  <c r="AA91" i="6"/>
  <c r="W91" i="6"/>
  <c r="U91" i="6"/>
  <c r="S91" i="6"/>
  <c r="L91" i="6"/>
  <c r="K91" i="6"/>
  <c r="AA90" i="6"/>
  <c r="W90" i="6"/>
  <c r="U90" i="6"/>
  <c r="S90" i="6"/>
  <c r="L90" i="6"/>
  <c r="K90" i="6"/>
  <c r="AB89" i="6"/>
  <c r="AA89" i="6"/>
  <c r="X89" i="6"/>
  <c r="W89" i="6"/>
  <c r="U89" i="6"/>
  <c r="U86" i="6" s="1"/>
  <c r="S89" i="6"/>
  <c r="K89" i="6"/>
  <c r="L89" i="6" s="1"/>
  <c r="AA88" i="6"/>
  <c r="W88" i="6"/>
  <c r="U88" i="6"/>
  <c r="S88" i="6"/>
  <c r="K88" i="6"/>
  <c r="L88" i="6" s="1"/>
  <c r="W87" i="6"/>
  <c r="U87" i="6"/>
  <c r="S87" i="6"/>
  <c r="R87" i="6"/>
  <c r="K87" i="6"/>
  <c r="L87" i="6" s="1"/>
  <c r="V86" i="6"/>
  <c r="AB86" i="6" s="1"/>
  <c r="T86" i="6"/>
  <c r="Q86" i="6"/>
  <c r="AA86" i="6" s="1"/>
  <c r="O86" i="6"/>
  <c r="N86" i="6"/>
  <c r="J86" i="6"/>
  <c r="I86" i="6"/>
  <c r="H86" i="6"/>
  <c r="G86" i="6"/>
  <c r="F86" i="6"/>
  <c r="AA85" i="6"/>
  <c r="W85" i="6"/>
  <c r="U85" i="6"/>
  <c r="S85" i="6"/>
  <c r="L85" i="6"/>
  <c r="K85" i="6"/>
  <c r="AB84" i="6"/>
  <c r="AA84" i="6"/>
  <c r="W84" i="6"/>
  <c r="U84" i="6"/>
  <c r="S84" i="6"/>
  <c r="K84" i="6"/>
  <c r="L84" i="6" s="1"/>
  <c r="AB83" i="6"/>
  <c r="AA83" i="6"/>
  <c r="Y83" i="6"/>
  <c r="W83" i="6"/>
  <c r="U83" i="6"/>
  <c r="S83" i="6"/>
  <c r="S79" i="6" s="1"/>
  <c r="P83" i="6"/>
  <c r="K83" i="6"/>
  <c r="L83" i="6" s="1"/>
  <c r="Z83" i="6" s="1"/>
  <c r="AB82" i="6"/>
  <c r="AA82" i="6"/>
  <c r="W82" i="6"/>
  <c r="U82" i="6"/>
  <c r="S82" i="6"/>
  <c r="K82" i="6"/>
  <c r="L82" i="6" s="1"/>
  <c r="AB81" i="6"/>
  <c r="AA81" i="6"/>
  <c r="W81" i="6"/>
  <c r="U81" i="6"/>
  <c r="S81" i="6"/>
  <c r="K81" i="6"/>
  <c r="L81" i="6" s="1"/>
  <c r="AB80" i="6"/>
  <c r="AA80" i="6"/>
  <c r="W80" i="6"/>
  <c r="U80" i="6"/>
  <c r="S80" i="6"/>
  <c r="K80" i="6"/>
  <c r="L80" i="6" s="1"/>
  <c r="V79" i="6"/>
  <c r="T79" i="6"/>
  <c r="Q79" i="6"/>
  <c r="O79" i="6"/>
  <c r="N79" i="6"/>
  <c r="J79" i="6"/>
  <c r="I79" i="6"/>
  <c r="H79" i="6"/>
  <c r="G79" i="6"/>
  <c r="F79" i="6"/>
  <c r="AA78" i="6"/>
  <c r="W78" i="6"/>
  <c r="U78" i="6"/>
  <c r="S78" i="6"/>
  <c r="K78" i="6"/>
  <c r="L78" i="6" s="1"/>
  <c r="AB77" i="6"/>
  <c r="AA77" i="6"/>
  <c r="W77" i="6"/>
  <c r="U77" i="6"/>
  <c r="S77" i="6"/>
  <c r="K77" i="6"/>
  <c r="L77" i="6" s="1"/>
  <c r="AB76" i="6"/>
  <c r="AA76" i="6"/>
  <c r="W76" i="6"/>
  <c r="W75" i="6" s="1"/>
  <c r="U76" i="6"/>
  <c r="S76" i="6"/>
  <c r="K76" i="6"/>
  <c r="L76" i="6" s="1"/>
  <c r="V75" i="6"/>
  <c r="T75" i="6"/>
  <c r="AA75" i="6" s="1"/>
  <c r="Q75" i="6"/>
  <c r="O75" i="6"/>
  <c r="N75" i="6"/>
  <c r="J75" i="6"/>
  <c r="I75" i="6"/>
  <c r="H75" i="6"/>
  <c r="K75" i="6" s="1"/>
  <c r="G75" i="6"/>
  <c r="F75" i="6"/>
  <c r="AB74" i="6"/>
  <c r="AA74" i="6"/>
  <c r="W74" i="6"/>
  <c r="U74" i="6"/>
  <c r="S74" i="6"/>
  <c r="K74" i="6"/>
  <c r="L74" i="6" s="1"/>
  <c r="AA73" i="6"/>
  <c r="W73" i="6"/>
  <c r="U73" i="6"/>
  <c r="S73" i="6"/>
  <c r="K73" i="6"/>
  <c r="L73" i="6" s="1"/>
  <c r="Y73" i="6" s="1"/>
  <c r="AB72" i="6"/>
  <c r="AA72" i="6"/>
  <c r="W72" i="6"/>
  <c r="U72" i="6"/>
  <c r="S72" i="6"/>
  <c r="S68" i="6" s="1"/>
  <c r="L72" i="6"/>
  <c r="K72" i="6"/>
  <c r="W71" i="6"/>
  <c r="U71" i="6"/>
  <c r="S71" i="6"/>
  <c r="K71" i="6"/>
  <c r="L71" i="6" s="1"/>
  <c r="Z71" i="6" s="1"/>
  <c r="W70" i="6"/>
  <c r="U70" i="6"/>
  <c r="S70" i="6"/>
  <c r="L70" i="6"/>
  <c r="Y70" i="6" s="1"/>
  <c r="K70" i="6"/>
  <c r="AB69" i="6"/>
  <c r="AA69" i="6"/>
  <c r="W69" i="6"/>
  <c r="W68" i="6" s="1"/>
  <c r="U69" i="6"/>
  <c r="S69" i="6"/>
  <c r="L69" i="6"/>
  <c r="X69" i="6" s="1"/>
  <c r="K69" i="6"/>
  <c r="V68" i="6"/>
  <c r="T68" i="6"/>
  <c r="Q68" i="6"/>
  <c r="O68" i="6"/>
  <c r="N68" i="6"/>
  <c r="J68" i="6"/>
  <c r="K68" i="6" s="1"/>
  <c r="I68" i="6"/>
  <c r="H68" i="6"/>
  <c r="G68" i="6"/>
  <c r="F68" i="6"/>
  <c r="AA67" i="6"/>
  <c r="W67" i="6"/>
  <c r="W66" i="6" s="1"/>
  <c r="U67" i="6"/>
  <c r="U66" i="6" s="1"/>
  <c r="S67" i="6"/>
  <c r="S66" i="6" s="1"/>
  <c r="K67" i="6"/>
  <c r="L67" i="6" s="1"/>
  <c r="P67" i="6" s="1"/>
  <c r="P66" i="6" s="1"/>
  <c r="V66" i="6"/>
  <c r="T66" i="6"/>
  <c r="Y66" i="6" s="1"/>
  <c r="Q66" i="6"/>
  <c r="O66" i="6"/>
  <c r="N66" i="6"/>
  <c r="L66" i="6"/>
  <c r="J66" i="6"/>
  <c r="I66" i="6"/>
  <c r="H66" i="6"/>
  <c r="G66" i="6"/>
  <c r="F66" i="6"/>
  <c r="J65" i="6"/>
  <c r="AA64" i="6"/>
  <c r="X64" i="6"/>
  <c r="W64" i="6"/>
  <c r="U64" i="6"/>
  <c r="S64" i="6"/>
  <c r="K64" i="6"/>
  <c r="L64" i="6" s="1"/>
  <c r="AA63" i="6"/>
  <c r="W63" i="6"/>
  <c r="U63" i="6"/>
  <c r="S63" i="6"/>
  <c r="K63" i="6"/>
  <c r="L63" i="6" s="1"/>
  <c r="AA62" i="6"/>
  <c r="Z62" i="6"/>
  <c r="W62" i="6"/>
  <c r="U62" i="6"/>
  <c r="S62" i="6"/>
  <c r="R62" i="6"/>
  <c r="K62" i="6"/>
  <c r="L62" i="6" s="1"/>
  <c r="Y62" i="6" s="1"/>
  <c r="AA61" i="6"/>
  <c r="W61" i="6"/>
  <c r="U61" i="6"/>
  <c r="S61" i="6"/>
  <c r="R61" i="6"/>
  <c r="K61" i="6"/>
  <c r="L61" i="6" s="1"/>
  <c r="X61" i="6" s="1"/>
  <c r="V60" i="6"/>
  <c r="T60" i="6"/>
  <c r="Q60" i="6"/>
  <c r="O60" i="6"/>
  <c r="O48" i="6" s="1"/>
  <c r="N60" i="6"/>
  <c r="J60" i="6"/>
  <c r="I60" i="6"/>
  <c r="H60" i="6"/>
  <c r="G60" i="6"/>
  <c r="K60" i="6" s="1"/>
  <c r="F60" i="6"/>
  <c r="AB59" i="6"/>
  <c r="AA59" i="6"/>
  <c r="W59" i="6"/>
  <c r="U59" i="6"/>
  <c r="S59" i="6"/>
  <c r="L59" i="6"/>
  <c r="K59" i="6"/>
  <c r="AA58" i="6"/>
  <c r="W58" i="6"/>
  <c r="U58" i="6"/>
  <c r="S58" i="6"/>
  <c r="L58" i="6"/>
  <c r="X58" i="6" s="1"/>
  <c r="K58" i="6"/>
  <c r="AB57" i="6"/>
  <c r="AA57" i="6"/>
  <c r="Y57" i="6"/>
  <c r="W57" i="6"/>
  <c r="U57" i="6"/>
  <c r="S57" i="6"/>
  <c r="P57" i="6"/>
  <c r="K57" i="6"/>
  <c r="L57" i="6" s="1"/>
  <c r="AB56" i="6"/>
  <c r="AA56" i="6"/>
  <c r="W56" i="6"/>
  <c r="U56" i="6"/>
  <c r="S56" i="6"/>
  <c r="K56" i="6"/>
  <c r="L56" i="6" s="1"/>
  <c r="AB55" i="6"/>
  <c r="AA55" i="6"/>
  <c r="W55" i="6"/>
  <c r="U55" i="6"/>
  <c r="S55" i="6"/>
  <c r="K55" i="6"/>
  <c r="L55" i="6" s="1"/>
  <c r="AB54" i="6"/>
  <c r="AA54" i="6"/>
  <c r="W54" i="6"/>
  <c r="U54" i="6"/>
  <c r="S54" i="6"/>
  <c r="K54" i="6"/>
  <c r="L54" i="6" s="1"/>
  <c r="AB53" i="6"/>
  <c r="V53" i="6"/>
  <c r="T53" i="6"/>
  <c r="Q53" i="6"/>
  <c r="O53" i="6"/>
  <c r="N53" i="6"/>
  <c r="J53" i="6"/>
  <c r="I53" i="6"/>
  <c r="H53" i="6"/>
  <c r="G53" i="6"/>
  <c r="F53" i="6"/>
  <c r="AA52" i="6"/>
  <c r="W52" i="6"/>
  <c r="U52" i="6"/>
  <c r="S52" i="6"/>
  <c r="K52" i="6"/>
  <c r="L52" i="6" s="1"/>
  <c r="AA51" i="6"/>
  <c r="W51" i="6"/>
  <c r="U51" i="6"/>
  <c r="S51" i="6"/>
  <c r="K51" i="6"/>
  <c r="L51" i="6" s="1"/>
  <c r="AB50" i="6"/>
  <c r="AA50" i="6"/>
  <c r="W50" i="6"/>
  <c r="U50" i="6"/>
  <c r="S50" i="6"/>
  <c r="L50" i="6"/>
  <c r="P50" i="6" s="1"/>
  <c r="K50" i="6"/>
  <c r="V49" i="6"/>
  <c r="V48" i="6" s="1"/>
  <c r="T49" i="6"/>
  <c r="Q49" i="6"/>
  <c r="O49" i="6"/>
  <c r="N49" i="6"/>
  <c r="J49" i="6"/>
  <c r="I49" i="6"/>
  <c r="I48" i="6" s="1"/>
  <c r="H49" i="6"/>
  <c r="G49" i="6"/>
  <c r="F49" i="6"/>
  <c r="AA46" i="6"/>
  <c r="W46" i="6"/>
  <c r="U46" i="6"/>
  <c r="S46" i="6"/>
  <c r="K46" i="6"/>
  <c r="L46" i="6" s="1"/>
  <c r="W45" i="6"/>
  <c r="V45" i="6"/>
  <c r="U45" i="6"/>
  <c r="T45" i="6"/>
  <c r="AA45" i="6" s="1"/>
  <c r="S45" i="6"/>
  <c r="Q45" i="6"/>
  <c r="O45" i="6"/>
  <c r="O42" i="6" s="1"/>
  <c r="O41" i="6" s="1"/>
  <c r="N45" i="6"/>
  <c r="J45" i="6"/>
  <c r="J42" i="6" s="1"/>
  <c r="J41" i="6" s="1"/>
  <c r="I45" i="6"/>
  <c r="I42" i="6" s="1"/>
  <c r="I41" i="6" s="1"/>
  <c r="H45" i="6"/>
  <c r="H42" i="6" s="1"/>
  <c r="H41" i="6" s="1"/>
  <c r="G45" i="6"/>
  <c r="G42" i="6" s="1"/>
  <c r="F45" i="6"/>
  <c r="W44" i="6"/>
  <c r="W43" i="6" s="1"/>
  <c r="U44" i="6"/>
  <c r="U43" i="6" s="1"/>
  <c r="S44" i="6"/>
  <c r="S43" i="6" s="1"/>
  <c r="K44" i="6"/>
  <c r="L44" i="6" s="1"/>
  <c r="L43" i="6" s="1"/>
  <c r="V43" i="6"/>
  <c r="T43" i="6"/>
  <c r="Q43" i="6"/>
  <c r="O43" i="6"/>
  <c r="N43" i="6"/>
  <c r="N42" i="6" s="1"/>
  <c r="N41" i="6" s="1"/>
  <c r="K43" i="6"/>
  <c r="J43" i="6"/>
  <c r="I43" i="6"/>
  <c r="H43" i="6"/>
  <c r="G43" i="6"/>
  <c r="F43" i="6"/>
  <c r="F42" i="6" s="1"/>
  <c r="F41" i="6" s="1"/>
  <c r="W39" i="6"/>
  <c r="U39" i="6"/>
  <c r="S39" i="6"/>
  <c r="K39" i="6"/>
  <c r="L39" i="6" s="1"/>
  <c r="W38" i="6"/>
  <c r="U38" i="6"/>
  <c r="S38" i="6"/>
  <c r="K38" i="6"/>
  <c r="L38" i="6" s="1"/>
  <c r="AB37" i="6"/>
  <c r="AA37" i="6"/>
  <c r="W37" i="6"/>
  <c r="U37" i="6"/>
  <c r="S37" i="6"/>
  <c r="K37" i="6"/>
  <c r="L37" i="6" s="1"/>
  <c r="AB36" i="6"/>
  <c r="AA36" i="6"/>
  <c r="W36" i="6"/>
  <c r="W33" i="6" s="1"/>
  <c r="W32" i="6" s="1"/>
  <c r="U36" i="6"/>
  <c r="S36" i="6"/>
  <c r="R36" i="6"/>
  <c r="K36" i="6"/>
  <c r="L36" i="6" s="1"/>
  <c r="AB35" i="6"/>
  <c r="AA35" i="6"/>
  <c r="W35" i="6"/>
  <c r="U35" i="6"/>
  <c r="S35" i="6"/>
  <c r="K35" i="6"/>
  <c r="L35" i="6" s="1"/>
  <c r="AB34" i="6"/>
  <c r="AA34" i="6"/>
  <c r="W34" i="6"/>
  <c r="U34" i="6"/>
  <c r="S34" i="6"/>
  <c r="K34" i="6"/>
  <c r="L34" i="6" s="1"/>
  <c r="P34" i="6" s="1"/>
  <c r="V33" i="6"/>
  <c r="V32" i="6" s="1"/>
  <c r="T33" i="6"/>
  <c r="Q33" i="6"/>
  <c r="Q32" i="6" s="1"/>
  <c r="O33" i="6"/>
  <c r="O32" i="6" s="1"/>
  <c r="N33" i="6"/>
  <c r="N32" i="6" s="1"/>
  <c r="J33" i="6"/>
  <c r="J32" i="6" s="1"/>
  <c r="I33" i="6"/>
  <c r="H33" i="6"/>
  <c r="H32" i="6" s="1"/>
  <c r="G33" i="6"/>
  <c r="G32" i="6" s="1"/>
  <c r="K32" i="6" s="1"/>
  <c r="F33" i="6"/>
  <c r="F32" i="6" s="1"/>
  <c r="I32" i="6"/>
  <c r="AB31" i="6"/>
  <c r="AA31" i="6"/>
  <c r="W31" i="6"/>
  <c r="U31" i="6"/>
  <c r="S31" i="6"/>
  <c r="K31" i="6"/>
  <c r="L31" i="6" s="1"/>
  <c r="AB30" i="6"/>
  <c r="AA30" i="6"/>
  <c r="W30" i="6"/>
  <c r="U30" i="6"/>
  <c r="S30" i="6"/>
  <c r="K30" i="6"/>
  <c r="L30" i="6" s="1"/>
  <c r="AB29" i="6"/>
  <c r="AA29" i="6"/>
  <c r="W29" i="6"/>
  <c r="U29" i="6"/>
  <c r="S29" i="6"/>
  <c r="K29" i="6"/>
  <c r="L29" i="6" s="1"/>
  <c r="Z29" i="6" s="1"/>
  <c r="AB28" i="6"/>
  <c r="AA28" i="6"/>
  <c r="W28" i="6"/>
  <c r="U28" i="6"/>
  <c r="S28" i="6"/>
  <c r="L28" i="6"/>
  <c r="K28" i="6"/>
  <c r="AB27" i="6"/>
  <c r="AA27" i="6"/>
  <c r="X27" i="6"/>
  <c r="W27" i="6"/>
  <c r="U27" i="6"/>
  <c r="S27" i="6"/>
  <c r="K27" i="6"/>
  <c r="L27" i="6" s="1"/>
  <c r="AB26" i="6"/>
  <c r="AA26" i="6"/>
  <c r="W26" i="6"/>
  <c r="U26" i="6"/>
  <c r="S26" i="6"/>
  <c r="K26" i="6"/>
  <c r="L26" i="6" s="1"/>
  <c r="AB25" i="6"/>
  <c r="AA25" i="6"/>
  <c r="W25" i="6"/>
  <c r="W24" i="6" s="1"/>
  <c r="U25" i="6"/>
  <c r="U24" i="6" s="1"/>
  <c r="S25" i="6"/>
  <c r="K25" i="6"/>
  <c r="L25" i="6" s="1"/>
  <c r="V24" i="6"/>
  <c r="T24" i="6"/>
  <c r="AA24" i="6" s="1"/>
  <c r="Q24" i="6"/>
  <c r="O24" i="6"/>
  <c r="N24" i="6"/>
  <c r="J24" i="6"/>
  <c r="I24" i="6"/>
  <c r="H24" i="6"/>
  <c r="G24" i="6"/>
  <c r="F24" i="6"/>
  <c r="AB23" i="6"/>
  <c r="AA23" i="6"/>
  <c r="W23" i="6"/>
  <c r="U23" i="6"/>
  <c r="S23" i="6"/>
  <c r="K23" i="6"/>
  <c r="L23" i="6" s="1"/>
  <c r="AB22" i="6"/>
  <c r="AA22" i="6"/>
  <c r="W22" i="6"/>
  <c r="U22" i="6"/>
  <c r="S22" i="6"/>
  <c r="K22" i="6"/>
  <c r="L22" i="6" s="1"/>
  <c r="AB21" i="6"/>
  <c r="AA21" i="6"/>
  <c r="W21" i="6"/>
  <c r="U21" i="6"/>
  <c r="S21" i="6"/>
  <c r="K21" i="6"/>
  <c r="L21" i="6" s="1"/>
  <c r="AB20" i="6"/>
  <c r="AA20" i="6"/>
  <c r="Y20" i="6"/>
  <c r="W20" i="6"/>
  <c r="U20" i="6"/>
  <c r="S20" i="6"/>
  <c r="K20" i="6"/>
  <c r="L20" i="6" s="1"/>
  <c r="P20" i="6" s="1"/>
  <c r="AB19" i="6"/>
  <c r="AA19" i="6"/>
  <c r="W19" i="6"/>
  <c r="U19" i="6"/>
  <c r="S19" i="6"/>
  <c r="K19" i="6"/>
  <c r="L19" i="6" s="1"/>
  <c r="Z19" i="6" s="1"/>
  <c r="AB18" i="6"/>
  <c r="AA18" i="6"/>
  <c r="W18" i="6"/>
  <c r="U18" i="6"/>
  <c r="S18" i="6"/>
  <c r="K18" i="6"/>
  <c r="L18" i="6" s="1"/>
  <c r="AB17" i="6"/>
  <c r="AA17" i="6"/>
  <c r="W17" i="6"/>
  <c r="U17" i="6"/>
  <c r="S17" i="6"/>
  <c r="K17" i="6"/>
  <c r="L17" i="6" s="1"/>
  <c r="AB16" i="6"/>
  <c r="AA16" i="6"/>
  <c r="W16" i="6"/>
  <c r="U16" i="6"/>
  <c r="S16" i="6"/>
  <c r="L16" i="6"/>
  <c r="K16" i="6"/>
  <c r="AB15" i="6"/>
  <c r="AA15" i="6"/>
  <c r="W15" i="6"/>
  <c r="U15" i="6"/>
  <c r="S15" i="6"/>
  <c r="K15" i="6"/>
  <c r="L15" i="6" s="1"/>
  <c r="V14" i="6"/>
  <c r="T14" i="6"/>
  <c r="Q14" i="6"/>
  <c r="Q13" i="6" s="1"/>
  <c r="O14" i="6"/>
  <c r="O13" i="6" s="1"/>
  <c r="N14" i="6"/>
  <c r="N13" i="6" s="1"/>
  <c r="J14" i="6"/>
  <c r="I14" i="6"/>
  <c r="I13" i="6" s="1"/>
  <c r="H14" i="6"/>
  <c r="G14" i="6"/>
  <c r="F14" i="6"/>
  <c r="F13" i="6" s="1"/>
  <c r="F12" i="6" s="1"/>
  <c r="F11" i="6" s="1"/>
  <c r="V13" i="6"/>
  <c r="J13" i="6"/>
  <c r="G13" i="6"/>
  <c r="J9" i="6"/>
  <c r="O116" i="5"/>
  <c r="L116" i="5"/>
  <c r="H116" i="5"/>
  <c r="L115" i="5"/>
  <c r="K115" i="5"/>
  <c r="J115" i="5"/>
  <c r="G115" i="5"/>
  <c r="F115" i="5"/>
  <c r="L114" i="5"/>
  <c r="K114" i="5"/>
  <c r="G114" i="5"/>
  <c r="G113" i="5" s="1"/>
  <c r="F114" i="5"/>
  <c r="L113" i="5"/>
  <c r="K113" i="5"/>
  <c r="F113" i="5"/>
  <c r="O112" i="5"/>
  <c r="L112" i="5"/>
  <c r="H112" i="5"/>
  <c r="L111" i="5"/>
  <c r="K111" i="5"/>
  <c r="J111" i="5"/>
  <c r="G111" i="5"/>
  <c r="F111" i="5"/>
  <c r="L110" i="5"/>
  <c r="K110" i="5"/>
  <c r="G110" i="5"/>
  <c r="G109" i="5" s="1"/>
  <c r="F110" i="5"/>
  <c r="L109" i="5"/>
  <c r="L90" i="5" s="1"/>
  <c r="L87" i="5" s="1"/>
  <c r="K109" i="5"/>
  <c r="F109" i="5"/>
  <c r="O108" i="5"/>
  <c r="L108" i="5"/>
  <c r="H108" i="5"/>
  <c r="O107" i="5"/>
  <c r="L107" i="5"/>
  <c r="K107" i="5"/>
  <c r="J107" i="5"/>
  <c r="G107" i="5"/>
  <c r="F107" i="5"/>
  <c r="O106" i="5"/>
  <c r="N106" i="5"/>
  <c r="M106" i="5"/>
  <c r="L106" i="5"/>
  <c r="H106" i="5"/>
  <c r="L105" i="5"/>
  <c r="K105" i="5"/>
  <c r="J105" i="5"/>
  <c r="O105" i="5" s="1"/>
  <c r="H105" i="5"/>
  <c r="G105" i="5"/>
  <c r="G98" i="5" s="1"/>
  <c r="G95" i="5" s="1"/>
  <c r="G92" i="5" s="1"/>
  <c r="G89" i="5" s="1"/>
  <c r="F105" i="5"/>
  <c r="O104" i="5"/>
  <c r="L104" i="5"/>
  <c r="H104" i="5"/>
  <c r="N104" i="5" s="1"/>
  <c r="L103" i="5"/>
  <c r="L97" i="5" s="1"/>
  <c r="L94" i="5" s="1"/>
  <c r="L91" i="5" s="1"/>
  <c r="L88" i="5" s="1"/>
  <c r="L47" i="5" s="1"/>
  <c r="K103" i="5"/>
  <c r="J103" i="5"/>
  <c r="M103" i="5" s="1"/>
  <c r="H103" i="5"/>
  <c r="G103" i="5"/>
  <c r="F103" i="5"/>
  <c r="F97" i="5" s="1"/>
  <c r="F94" i="5" s="1"/>
  <c r="F91" i="5" s="1"/>
  <c r="F88" i="5" s="1"/>
  <c r="F47" i="5" s="1"/>
  <c r="O102" i="5"/>
  <c r="L102" i="5"/>
  <c r="H102" i="5"/>
  <c r="L101" i="5"/>
  <c r="K101" i="5"/>
  <c r="J101" i="5"/>
  <c r="G101" i="5"/>
  <c r="F101" i="5"/>
  <c r="O100" i="5"/>
  <c r="N100" i="5"/>
  <c r="M100" i="5"/>
  <c r="L100" i="5"/>
  <c r="H100" i="5"/>
  <c r="N99" i="5"/>
  <c r="M99" i="5"/>
  <c r="L99" i="5"/>
  <c r="K99" i="5"/>
  <c r="O99" i="5" s="1"/>
  <c r="J99" i="5"/>
  <c r="H99" i="5"/>
  <c r="G99" i="5"/>
  <c r="F99" i="5"/>
  <c r="L98" i="5"/>
  <c r="L95" i="5" s="1"/>
  <c r="L92" i="5" s="1"/>
  <c r="L89" i="5" s="1"/>
  <c r="K98" i="5"/>
  <c r="F98" i="5"/>
  <c r="F95" i="5" s="1"/>
  <c r="F92" i="5" s="1"/>
  <c r="F89" i="5" s="1"/>
  <c r="J97" i="5"/>
  <c r="M97" i="5" s="1"/>
  <c r="H97" i="5"/>
  <c r="G97" i="5"/>
  <c r="L96" i="5"/>
  <c r="K96" i="5"/>
  <c r="G96" i="5"/>
  <c r="G93" i="5" s="1"/>
  <c r="G90" i="5" s="1"/>
  <c r="G87" i="5" s="1"/>
  <c r="F96" i="5"/>
  <c r="J94" i="5"/>
  <c r="H94" i="5"/>
  <c r="G94" i="5"/>
  <c r="L93" i="5"/>
  <c r="K93" i="5"/>
  <c r="F93" i="5"/>
  <c r="H91" i="5"/>
  <c r="G91" i="5"/>
  <c r="H88" i="5"/>
  <c r="G88" i="5"/>
  <c r="O86" i="5"/>
  <c r="N86" i="5"/>
  <c r="L86" i="5"/>
  <c r="L85" i="5" s="1"/>
  <c r="L84" i="5" s="1"/>
  <c r="L83" i="5" s="1"/>
  <c r="H86" i="5"/>
  <c r="M86" i="5" s="1"/>
  <c r="K85" i="5"/>
  <c r="J85" i="5"/>
  <c r="M85" i="5" s="1"/>
  <c r="H85" i="5"/>
  <c r="G85" i="5"/>
  <c r="F85" i="5"/>
  <c r="F84" i="5" s="1"/>
  <c r="F83" i="5" s="1"/>
  <c r="J84" i="5"/>
  <c r="G84" i="5"/>
  <c r="G83" i="5"/>
  <c r="L82" i="5"/>
  <c r="H82" i="5"/>
  <c r="L81" i="5"/>
  <c r="K81" i="5"/>
  <c r="J81" i="5"/>
  <c r="G81" i="5"/>
  <c r="F81" i="5"/>
  <c r="L80" i="5"/>
  <c r="L79" i="5" s="1"/>
  <c r="K80" i="5"/>
  <c r="G80" i="5"/>
  <c r="G79" i="5" s="1"/>
  <c r="F80" i="5"/>
  <c r="F79" i="5" s="1"/>
  <c r="F78" i="5" s="1"/>
  <c r="F77" i="5" s="1"/>
  <c r="G78" i="5"/>
  <c r="G77" i="5" s="1"/>
  <c r="O76" i="5"/>
  <c r="L76" i="5"/>
  <c r="H76" i="5"/>
  <c r="L75" i="5"/>
  <c r="L74" i="5" s="1"/>
  <c r="L73" i="5" s="1"/>
  <c r="K75" i="5"/>
  <c r="K74" i="5" s="1"/>
  <c r="J75" i="5"/>
  <c r="G75" i="5"/>
  <c r="F75" i="5"/>
  <c r="F74" i="5" s="1"/>
  <c r="G74" i="5"/>
  <c r="G73" i="5" s="1"/>
  <c r="F73" i="5"/>
  <c r="O72" i="5"/>
  <c r="L72" i="5"/>
  <c r="L71" i="5" s="1"/>
  <c r="H72" i="5"/>
  <c r="K71" i="5"/>
  <c r="J71" i="5"/>
  <c r="G71" i="5"/>
  <c r="F71" i="5"/>
  <c r="O70" i="5"/>
  <c r="N70" i="5"/>
  <c r="M70" i="5"/>
  <c r="L70" i="5"/>
  <c r="H70" i="5"/>
  <c r="N69" i="5"/>
  <c r="L69" i="5"/>
  <c r="K69" i="5"/>
  <c r="J69" i="5"/>
  <c r="H69" i="5"/>
  <c r="G69" i="5"/>
  <c r="G68" i="5" s="1"/>
  <c r="G67" i="5" s="1"/>
  <c r="F69" i="5"/>
  <c r="L68" i="5"/>
  <c r="L67" i="5" s="1"/>
  <c r="L66" i="5" s="1"/>
  <c r="L65" i="5" s="1"/>
  <c r="L48" i="5" s="1"/>
  <c r="K68" i="5"/>
  <c r="F68" i="5"/>
  <c r="F67" i="5" s="1"/>
  <c r="G66" i="5"/>
  <c r="G65" i="5" s="1"/>
  <c r="G48" i="5" s="1"/>
  <c r="O64" i="5"/>
  <c r="L64" i="5"/>
  <c r="H64" i="5"/>
  <c r="L63" i="5"/>
  <c r="L62" i="5" s="1"/>
  <c r="L61" i="5" s="1"/>
  <c r="K63" i="5"/>
  <c r="K62" i="5" s="1"/>
  <c r="J63" i="5"/>
  <c r="G63" i="5"/>
  <c r="F63" i="5"/>
  <c r="F62" i="5" s="1"/>
  <c r="F61" i="5" s="1"/>
  <c r="G62" i="5"/>
  <c r="G61" i="5" s="1"/>
  <c r="K61" i="5"/>
  <c r="O60" i="5"/>
  <c r="L60" i="5"/>
  <c r="H60" i="5"/>
  <c r="O59" i="5"/>
  <c r="L59" i="5"/>
  <c r="L58" i="5" s="1"/>
  <c r="L57" i="5" s="1"/>
  <c r="K59" i="5"/>
  <c r="K58" i="5" s="1"/>
  <c r="J59" i="5"/>
  <c r="G59" i="5"/>
  <c r="F59" i="5"/>
  <c r="F58" i="5" s="1"/>
  <c r="F57" i="5" s="1"/>
  <c r="J58" i="5"/>
  <c r="J57" i="5" s="1"/>
  <c r="G58" i="5"/>
  <c r="G57" i="5" s="1"/>
  <c r="G56" i="5" s="1"/>
  <c r="G55" i="5" s="1"/>
  <c r="K57" i="5"/>
  <c r="O54" i="5"/>
  <c r="N54" i="5"/>
  <c r="L54" i="5"/>
  <c r="L53" i="5" s="1"/>
  <c r="L52" i="5" s="1"/>
  <c r="L51" i="5" s="1"/>
  <c r="L50" i="5" s="1"/>
  <c r="L49" i="5" s="1"/>
  <c r="H54" i="5"/>
  <c r="M54" i="5" s="1"/>
  <c r="K53" i="5"/>
  <c r="J53" i="5"/>
  <c r="H53" i="5"/>
  <c r="G53" i="5"/>
  <c r="G52" i="5" s="1"/>
  <c r="F53" i="5"/>
  <c r="J52" i="5"/>
  <c r="F52" i="5"/>
  <c r="F51" i="5" s="1"/>
  <c r="F50" i="5" s="1"/>
  <c r="F49" i="5" s="1"/>
  <c r="G51" i="5"/>
  <c r="G50" i="5" s="1"/>
  <c r="G49" i="5" s="1"/>
  <c r="G46" i="5" s="1"/>
  <c r="H47" i="5"/>
  <c r="G47" i="5"/>
  <c r="L45" i="5"/>
  <c r="L44" i="5" s="1"/>
  <c r="H45" i="5"/>
  <c r="K44" i="5"/>
  <c r="J44" i="5"/>
  <c r="G44" i="5"/>
  <c r="F44" i="5"/>
  <c r="O43" i="5"/>
  <c r="N43" i="5"/>
  <c r="M43" i="5"/>
  <c r="L43" i="5"/>
  <c r="H43" i="5"/>
  <c r="O42" i="5"/>
  <c r="N42" i="5"/>
  <c r="M42" i="5"/>
  <c r="L42" i="5"/>
  <c r="H42" i="5"/>
  <c r="O41" i="5"/>
  <c r="N41" i="5"/>
  <c r="M41" i="5"/>
  <c r="L41" i="5"/>
  <c r="H41" i="5"/>
  <c r="O40" i="5"/>
  <c r="N40" i="5"/>
  <c r="M40" i="5"/>
  <c r="L40" i="5"/>
  <c r="L39" i="5" s="1"/>
  <c r="H40" i="5"/>
  <c r="M39" i="5"/>
  <c r="K39" i="5"/>
  <c r="J39" i="5"/>
  <c r="H39" i="5"/>
  <c r="G39" i="5"/>
  <c r="F39" i="5"/>
  <c r="L38" i="5"/>
  <c r="H38" i="5"/>
  <c r="K37" i="5"/>
  <c r="J37" i="5"/>
  <c r="G37" i="5"/>
  <c r="F37" i="5"/>
  <c r="O36" i="5"/>
  <c r="N36" i="5"/>
  <c r="M36" i="5"/>
  <c r="L36" i="5"/>
  <c r="L34" i="5" s="1"/>
  <c r="H36" i="5"/>
  <c r="O35" i="5"/>
  <c r="N35" i="5"/>
  <c r="M35" i="5"/>
  <c r="L35" i="5"/>
  <c r="H35" i="5"/>
  <c r="M34" i="5"/>
  <c r="K34" i="5"/>
  <c r="J34" i="5"/>
  <c r="H34" i="5"/>
  <c r="G34" i="5"/>
  <c r="G33" i="5" s="1"/>
  <c r="F34" i="5"/>
  <c r="F33" i="5" s="1"/>
  <c r="J33" i="5"/>
  <c r="O32" i="5"/>
  <c r="N32" i="5"/>
  <c r="M32" i="5"/>
  <c r="L32" i="5"/>
  <c r="H32" i="5"/>
  <c r="O31" i="5"/>
  <c r="N31" i="5"/>
  <c r="M31" i="5"/>
  <c r="L31" i="5"/>
  <c r="H31" i="5"/>
  <c r="O30" i="5"/>
  <c r="N30" i="5"/>
  <c r="M30" i="5"/>
  <c r="L30" i="5"/>
  <c r="H30" i="5"/>
  <c r="O29" i="5"/>
  <c r="L29" i="5"/>
  <c r="K29" i="5"/>
  <c r="J29" i="5"/>
  <c r="H29" i="5"/>
  <c r="M29" i="5" s="1"/>
  <c r="G29" i="5"/>
  <c r="F29" i="5"/>
  <c r="O28" i="5"/>
  <c r="N28" i="5"/>
  <c r="M28" i="5"/>
  <c r="L28" i="5"/>
  <c r="H28" i="5"/>
  <c r="O27" i="5"/>
  <c r="N27" i="5"/>
  <c r="M27" i="5"/>
  <c r="L27" i="5"/>
  <c r="H27" i="5"/>
  <c r="O26" i="5"/>
  <c r="N26" i="5"/>
  <c r="M26" i="5"/>
  <c r="L26" i="5"/>
  <c r="H26" i="5"/>
  <c r="O25" i="5"/>
  <c r="N25" i="5"/>
  <c r="M25" i="5"/>
  <c r="L25" i="5"/>
  <c r="H25" i="5"/>
  <c r="O24" i="5"/>
  <c r="N24" i="5"/>
  <c r="M24" i="5"/>
  <c r="L24" i="5"/>
  <c r="H24" i="5"/>
  <c r="O23" i="5"/>
  <c r="N23" i="5"/>
  <c r="M23" i="5"/>
  <c r="L23" i="5"/>
  <c r="H23" i="5"/>
  <c r="O22" i="5"/>
  <c r="N22" i="5"/>
  <c r="M22" i="5"/>
  <c r="L22" i="5"/>
  <c r="H22" i="5"/>
  <c r="O21" i="5"/>
  <c r="N21" i="5"/>
  <c r="M21" i="5"/>
  <c r="L21" i="5"/>
  <c r="L20" i="5" s="1"/>
  <c r="H21" i="5"/>
  <c r="M20" i="5"/>
  <c r="K20" i="5"/>
  <c r="J20" i="5"/>
  <c r="H20" i="5"/>
  <c r="G20" i="5"/>
  <c r="F20" i="5"/>
  <c r="O19" i="5"/>
  <c r="L19" i="5"/>
  <c r="H19" i="5"/>
  <c r="O18" i="5"/>
  <c r="L18" i="5"/>
  <c r="H18" i="5"/>
  <c r="O17" i="5"/>
  <c r="L17" i="5"/>
  <c r="K17" i="5"/>
  <c r="J17" i="5"/>
  <c r="G17" i="5"/>
  <c r="F17" i="5"/>
  <c r="F16" i="5" s="1"/>
  <c r="F15" i="5" s="1"/>
  <c r="F9" i="5" s="1"/>
  <c r="F8" i="5" s="1"/>
  <c r="G16" i="5"/>
  <c r="G15" i="5" s="1"/>
  <c r="O14" i="5"/>
  <c r="L14" i="5"/>
  <c r="H14" i="5"/>
  <c r="O13" i="5"/>
  <c r="L13" i="5"/>
  <c r="H13" i="5"/>
  <c r="L12" i="5"/>
  <c r="L11" i="5" s="1"/>
  <c r="K12" i="5"/>
  <c r="O12" i="5" s="1"/>
  <c r="J12" i="5"/>
  <c r="G12" i="5"/>
  <c r="F12" i="5"/>
  <c r="F11" i="5" s="1"/>
  <c r="G11" i="5"/>
  <c r="L10" i="5"/>
  <c r="G10" i="5"/>
  <c r="F10" i="5"/>
  <c r="H149" i="4"/>
  <c r="K149" i="4" s="1"/>
  <c r="J148" i="4"/>
  <c r="J147" i="4" s="1"/>
  <c r="G148" i="4"/>
  <c r="F148" i="4"/>
  <c r="G147" i="4"/>
  <c r="F147" i="4"/>
  <c r="G146" i="4"/>
  <c r="F146" i="4"/>
  <c r="H145" i="4"/>
  <c r="J144" i="4"/>
  <c r="G144" i="4"/>
  <c r="F144" i="4"/>
  <c r="J143" i="4"/>
  <c r="G143" i="4"/>
  <c r="G142" i="4" s="1"/>
  <c r="F143" i="4"/>
  <c r="F142" i="4" s="1"/>
  <c r="J142" i="4"/>
  <c r="H141" i="4"/>
  <c r="K141" i="4" s="1"/>
  <c r="J140" i="4"/>
  <c r="G140" i="4"/>
  <c r="F140" i="4"/>
  <c r="H139" i="4"/>
  <c r="J138" i="4"/>
  <c r="G138" i="4"/>
  <c r="G132" i="4" s="1"/>
  <c r="G129" i="4" s="1"/>
  <c r="G122" i="4" s="1"/>
  <c r="G119" i="4" s="1"/>
  <c r="G82" i="4" s="1"/>
  <c r="F138" i="4"/>
  <c r="F132" i="4" s="1"/>
  <c r="F129" i="4" s="1"/>
  <c r="F122" i="4" s="1"/>
  <c r="F119" i="4" s="1"/>
  <c r="F82" i="4" s="1"/>
  <c r="H137" i="4"/>
  <c r="K137" i="4" s="1"/>
  <c r="J136" i="4"/>
  <c r="G136" i="4"/>
  <c r="F136" i="4"/>
  <c r="H135" i="4"/>
  <c r="J134" i="4"/>
  <c r="G134" i="4"/>
  <c r="F134" i="4"/>
  <c r="G133" i="4"/>
  <c r="F133" i="4"/>
  <c r="F130" i="4" s="1"/>
  <c r="F123" i="4" s="1"/>
  <c r="F120" i="4" s="1"/>
  <c r="F83" i="4" s="1"/>
  <c r="J132" i="4"/>
  <c r="G131" i="4"/>
  <c r="F131" i="4"/>
  <c r="F128" i="4" s="1"/>
  <c r="F121" i="4" s="1"/>
  <c r="F118" i="4" s="1"/>
  <c r="G130" i="4"/>
  <c r="G123" i="4" s="1"/>
  <c r="G120" i="4" s="1"/>
  <c r="G83" i="4" s="1"/>
  <c r="J129" i="4"/>
  <c r="G128" i="4"/>
  <c r="H127" i="4"/>
  <c r="K127" i="4" s="1"/>
  <c r="J126" i="4"/>
  <c r="G126" i="4"/>
  <c r="F126" i="4"/>
  <c r="J125" i="4"/>
  <c r="G125" i="4"/>
  <c r="F125" i="4"/>
  <c r="G124" i="4"/>
  <c r="F124" i="4"/>
  <c r="J122" i="4"/>
  <c r="H117" i="4"/>
  <c r="J116" i="4"/>
  <c r="G116" i="4"/>
  <c r="G115" i="4" s="1"/>
  <c r="G114" i="4" s="1"/>
  <c r="G113" i="4" s="1"/>
  <c r="G112" i="4" s="1"/>
  <c r="F116" i="4"/>
  <c r="F115" i="4" s="1"/>
  <c r="F114" i="4" s="1"/>
  <c r="F113" i="4" s="1"/>
  <c r="F112" i="4" s="1"/>
  <c r="J115" i="4"/>
  <c r="J114" i="4"/>
  <c r="J113" i="4"/>
  <c r="J112" i="4"/>
  <c r="H111" i="4"/>
  <c r="K111" i="4" s="1"/>
  <c r="J110" i="4"/>
  <c r="G110" i="4"/>
  <c r="F110" i="4"/>
  <c r="J109" i="4"/>
  <c r="G109" i="4"/>
  <c r="F109" i="4"/>
  <c r="G108" i="4"/>
  <c r="F108" i="4"/>
  <c r="H107" i="4"/>
  <c r="J106" i="4"/>
  <c r="G106" i="4"/>
  <c r="G103" i="4" s="1"/>
  <c r="G102" i="4" s="1"/>
  <c r="G101" i="4" s="1"/>
  <c r="G100" i="4" s="1"/>
  <c r="F106" i="4"/>
  <c r="F103" i="4" s="1"/>
  <c r="F102" i="4" s="1"/>
  <c r="F101" i="4" s="1"/>
  <c r="F100" i="4" s="1"/>
  <c r="H105" i="4"/>
  <c r="K105" i="4" s="1"/>
  <c r="J104" i="4"/>
  <c r="G104" i="4"/>
  <c r="F104" i="4"/>
  <c r="J103" i="4"/>
  <c r="H99" i="4"/>
  <c r="J98" i="4"/>
  <c r="G98" i="4"/>
  <c r="G97" i="4" s="1"/>
  <c r="F98" i="4"/>
  <c r="F97" i="4" s="1"/>
  <c r="F96" i="4" s="1"/>
  <c r="J97" i="4"/>
  <c r="J96" i="4"/>
  <c r="G96" i="4"/>
  <c r="H95" i="4"/>
  <c r="J94" i="4"/>
  <c r="G94" i="4"/>
  <c r="G93" i="4" s="1"/>
  <c r="G92" i="4" s="1"/>
  <c r="G91" i="4" s="1"/>
  <c r="G90" i="4" s="1"/>
  <c r="F94" i="4"/>
  <c r="F93" i="4" s="1"/>
  <c r="F92" i="4" s="1"/>
  <c r="F91" i="4" s="1"/>
  <c r="F90" i="4" s="1"/>
  <c r="H89" i="4"/>
  <c r="J88" i="4"/>
  <c r="G88" i="4"/>
  <c r="G87" i="4" s="1"/>
  <c r="F88" i="4"/>
  <c r="F87" i="4" s="1"/>
  <c r="J87" i="4"/>
  <c r="G86" i="4"/>
  <c r="G85" i="4" s="1"/>
  <c r="G84" i="4" s="1"/>
  <c r="F86" i="4"/>
  <c r="F85" i="4" s="1"/>
  <c r="F84" i="4" s="1"/>
  <c r="H80" i="4"/>
  <c r="J79" i="4"/>
  <c r="G79" i="4"/>
  <c r="F79" i="4"/>
  <c r="G78" i="4"/>
  <c r="G8" i="4" s="1"/>
  <c r="F78" i="4"/>
  <c r="F8" i="4" s="1"/>
  <c r="H77" i="4"/>
  <c r="J76" i="4"/>
  <c r="G76" i="4"/>
  <c r="G75" i="4" s="1"/>
  <c r="G74" i="4" s="1"/>
  <c r="G73" i="4" s="1"/>
  <c r="F76" i="4"/>
  <c r="F75" i="4" s="1"/>
  <c r="F74" i="4" s="1"/>
  <c r="F73" i="4" s="1"/>
  <c r="G72" i="4"/>
  <c r="F72" i="4"/>
  <c r="H71" i="4"/>
  <c r="K71" i="4" s="1"/>
  <c r="H70" i="4"/>
  <c r="K70" i="4" s="1"/>
  <c r="H69" i="4"/>
  <c r="J68" i="4"/>
  <c r="G68" i="4"/>
  <c r="F68" i="4"/>
  <c r="H67" i="4"/>
  <c r="K67" i="4" s="1"/>
  <c r="H66" i="4"/>
  <c r="K66" i="4" s="1"/>
  <c r="H65" i="4"/>
  <c r="K65" i="4" s="1"/>
  <c r="H64" i="4"/>
  <c r="K64" i="4" s="1"/>
  <c r="H63" i="4"/>
  <c r="K63" i="4" s="1"/>
  <c r="H62" i="4"/>
  <c r="J61" i="4"/>
  <c r="G61" i="4"/>
  <c r="F61" i="4"/>
  <c r="H60" i="4"/>
  <c r="J59" i="4"/>
  <c r="G59" i="4"/>
  <c r="F59" i="4"/>
  <c r="H58" i="4"/>
  <c r="J57" i="4"/>
  <c r="G57" i="4"/>
  <c r="F57" i="4"/>
  <c r="H56" i="4"/>
  <c r="J55" i="4"/>
  <c r="G55" i="4"/>
  <c r="F55" i="4"/>
  <c r="H53" i="4"/>
  <c r="J52" i="4"/>
  <c r="G52" i="4"/>
  <c r="G41" i="4" s="1"/>
  <c r="F52" i="4"/>
  <c r="F41" i="4" s="1"/>
  <c r="H51" i="4"/>
  <c r="K51" i="4" s="1"/>
  <c r="H50" i="4"/>
  <c r="K50" i="4" s="1"/>
  <c r="H49" i="4"/>
  <c r="K49" i="4" s="1"/>
  <c r="H48" i="4"/>
  <c r="K48" i="4" s="1"/>
  <c r="H47" i="4"/>
  <c r="K47" i="4" s="1"/>
  <c r="H46" i="4"/>
  <c r="K46" i="4" s="1"/>
  <c r="J45" i="4"/>
  <c r="G45" i="4"/>
  <c r="F45" i="4"/>
  <c r="H44" i="4"/>
  <c r="K44" i="4" s="1"/>
  <c r="H43" i="4"/>
  <c r="K43" i="4" s="1"/>
  <c r="J42" i="4"/>
  <c r="G42" i="4"/>
  <c r="F42" i="4"/>
  <c r="H39" i="4"/>
  <c r="H38" i="4"/>
  <c r="K38" i="4" s="1"/>
  <c r="J37" i="4"/>
  <c r="G37" i="4"/>
  <c r="F37" i="4"/>
  <c r="H36" i="4"/>
  <c r="J35" i="4"/>
  <c r="G35" i="4"/>
  <c r="F35" i="4"/>
  <c r="F34" i="4" s="1"/>
  <c r="F33" i="4" s="1"/>
  <c r="G34" i="4"/>
  <c r="G33" i="4" s="1"/>
  <c r="H31" i="4"/>
  <c r="K31" i="4" s="1"/>
  <c r="H30" i="4"/>
  <c r="J29" i="4"/>
  <c r="G29" i="4"/>
  <c r="G28" i="4" s="1"/>
  <c r="G11" i="4" s="1"/>
  <c r="G10" i="4" s="1"/>
  <c r="F29" i="4"/>
  <c r="F28" i="4" s="1"/>
  <c r="J28" i="4"/>
  <c r="H27" i="4"/>
  <c r="K27" i="4" s="1"/>
  <c r="H26" i="4"/>
  <c r="K26" i="4" s="1"/>
  <c r="H25" i="4"/>
  <c r="K25" i="4" s="1"/>
  <c r="H24" i="4"/>
  <c r="K24" i="4" s="1"/>
  <c r="H23" i="4"/>
  <c r="K23" i="4" s="1"/>
  <c r="H22" i="4"/>
  <c r="K22" i="4" s="1"/>
  <c r="H21" i="4"/>
  <c r="K21" i="4" s="1"/>
  <c r="J20" i="4"/>
  <c r="G20" i="4"/>
  <c r="F20" i="4"/>
  <c r="H19" i="4"/>
  <c r="K19" i="4" s="1"/>
  <c r="H18" i="4"/>
  <c r="K18" i="4" s="1"/>
  <c r="H17" i="4"/>
  <c r="K17" i="4" s="1"/>
  <c r="H16" i="4"/>
  <c r="K16" i="4" s="1"/>
  <c r="H15" i="4"/>
  <c r="K15" i="4" s="1"/>
  <c r="H14" i="4"/>
  <c r="K14" i="4" s="1"/>
  <c r="J13" i="4"/>
  <c r="G13" i="4"/>
  <c r="F13" i="4"/>
  <c r="F12" i="4" s="1"/>
  <c r="J12" i="4"/>
  <c r="G12" i="4"/>
  <c r="P18" i="6" l="1"/>
  <c r="Y18" i="6"/>
  <c r="G12" i="6"/>
  <c r="Y38" i="6"/>
  <c r="R38" i="6"/>
  <c r="J216" i="6"/>
  <c r="J215" i="6" s="1"/>
  <c r="K215" i="6" s="1"/>
  <c r="K217" i="6"/>
  <c r="AB24" i="6"/>
  <c r="W49" i="6"/>
  <c r="U68" i="6"/>
  <c r="H99" i="6"/>
  <c r="H98" i="6" s="1"/>
  <c r="H94" i="6" s="1"/>
  <c r="S86" i="6"/>
  <c r="S65" i="6" s="1"/>
  <c r="K213" i="6"/>
  <c r="I212" i="6"/>
  <c r="I211" i="6" s="1"/>
  <c r="K261" i="6"/>
  <c r="V276" i="6"/>
  <c r="V275" i="6" s="1"/>
  <c r="AB277" i="6"/>
  <c r="Z277" i="6"/>
  <c r="U14" i="6"/>
  <c r="U13" i="6" s="1"/>
  <c r="S14" i="6"/>
  <c r="S13" i="6" s="1"/>
  <c r="G48" i="6"/>
  <c r="L274" i="6"/>
  <c r="K273" i="6"/>
  <c r="K272" i="6" s="1"/>
  <c r="K271" i="6" s="1"/>
  <c r="K270" i="6" s="1"/>
  <c r="K269" i="6" s="1"/>
  <c r="AB79" i="6"/>
  <c r="V65" i="6"/>
  <c r="I40" i="6"/>
  <c r="Y92" i="6"/>
  <c r="Z92" i="6"/>
  <c r="I124" i="6"/>
  <c r="I123" i="6" s="1"/>
  <c r="I122" i="6" s="1"/>
  <c r="I121" i="6" s="1"/>
  <c r="K125" i="6"/>
  <c r="X194" i="6"/>
  <c r="L193" i="6"/>
  <c r="Y193" i="6" s="1"/>
  <c r="R194" i="6"/>
  <c r="R193" i="6" s="1"/>
  <c r="R192" i="6" s="1"/>
  <c r="R191" i="6" s="1"/>
  <c r="Z194" i="6"/>
  <c r="P194" i="6"/>
  <c r="P193" i="6" s="1"/>
  <c r="P192" i="6" s="1"/>
  <c r="P191" i="6" s="1"/>
  <c r="Y194" i="6"/>
  <c r="H9" i="6"/>
  <c r="Q12" i="6"/>
  <c r="Z38" i="6"/>
  <c r="O47" i="6"/>
  <c r="U75" i="6"/>
  <c r="I65" i="6"/>
  <c r="I47" i="6" s="1"/>
  <c r="I95" i="6"/>
  <c r="K95" i="6" s="1"/>
  <c r="K96" i="6"/>
  <c r="AA14" i="6"/>
  <c r="T42" i="6"/>
  <c r="T41" i="6" s="1"/>
  <c r="S42" i="6"/>
  <c r="S41" i="6" s="1"/>
  <c r="S49" i="6"/>
  <c r="L100" i="6"/>
  <c r="L99" i="6" s="1"/>
  <c r="R101" i="6"/>
  <c r="Z101" i="6"/>
  <c r="G93" i="6"/>
  <c r="K93" i="6" s="1"/>
  <c r="K103" i="6"/>
  <c r="K117" i="6"/>
  <c r="Y236" i="6"/>
  <c r="P236" i="6"/>
  <c r="P235" i="6" s="1"/>
  <c r="P234" i="6" s="1"/>
  <c r="P233" i="6" s="1"/>
  <c r="X236" i="6"/>
  <c r="Q272" i="6"/>
  <c r="X19" i="6"/>
  <c r="X173" i="6"/>
  <c r="P206" i="6"/>
  <c r="P205" i="6" s="1"/>
  <c r="P204" i="6" s="1"/>
  <c r="P203" i="6" s="1"/>
  <c r="Y206" i="6"/>
  <c r="R236" i="6"/>
  <c r="R235" i="6" s="1"/>
  <c r="R234" i="6" s="1"/>
  <c r="R233" i="6" s="1"/>
  <c r="I243" i="6"/>
  <c r="I241" i="6" s="1"/>
  <c r="K257" i="6"/>
  <c r="AA295" i="6"/>
  <c r="Y295" i="6"/>
  <c r="AB305" i="6"/>
  <c r="T13" i="6"/>
  <c r="AB13" i="6" s="1"/>
  <c r="I12" i="6"/>
  <c r="I11" i="6" s="1"/>
  <c r="AB14" i="6"/>
  <c r="P19" i="6"/>
  <c r="Y19" i="6"/>
  <c r="Q42" i="6"/>
  <c r="Q41" i="6" s="1"/>
  <c r="W42" i="6"/>
  <c r="W41" i="6" s="1"/>
  <c r="S53" i="6"/>
  <c r="F65" i="6"/>
  <c r="L68" i="6"/>
  <c r="Z68" i="6" s="1"/>
  <c r="N65" i="6"/>
  <c r="F94" i="6"/>
  <c r="Z106" i="6"/>
  <c r="G113" i="6"/>
  <c r="K113" i="6" s="1"/>
  <c r="Z174" i="6"/>
  <c r="R174" i="6"/>
  <c r="R173" i="6" s="1"/>
  <c r="R172" i="6" s="1"/>
  <c r="R171" i="6" s="1"/>
  <c r="Y174" i="6"/>
  <c r="P174" i="6"/>
  <c r="P173" i="6" s="1"/>
  <c r="P172" i="6" s="1"/>
  <c r="P171" i="6" s="1"/>
  <c r="L173" i="6"/>
  <c r="AA205" i="6"/>
  <c r="Y205" i="6"/>
  <c r="T204" i="6"/>
  <c r="AA204" i="6" s="1"/>
  <c r="R206" i="6"/>
  <c r="R205" i="6" s="1"/>
  <c r="R204" i="6" s="1"/>
  <c r="R203" i="6" s="1"/>
  <c r="Z206" i="6"/>
  <c r="P214" i="6"/>
  <c r="P213" i="6" s="1"/>
  <c r="P212" i="6" s="1"/>
  <c r="P211" i="6" s="1"/>
  <c r="J232" i="6"/>
  <c r="J231" i="6" s="1"/>
  <c r="R19" i="6"/>
  <c r="U60" i="6"/>
  <c r="K141" i="6"/>
  <c r="X213" i="6"/>
  <c r="Q212" i="6"/>
  <c r="Q211" i="6" s="1"/>
  <c r="X211" i="6" s="1"/>
  <c r="AB234" i="6"/>
  <c r="L235" i="6"/>
  <c r="T234" i="6"/>
  <c r="U232" i="6"/>
  <c r="U231" i="6" s="1"/>
  <c r="O244" i="6"/>
  <c r="O242" i="6" s="1"/>
  <c r="O120" i="6" s="1"/>
  <c r="O246" i="6"/>
  <c r="U260" i="6"/>
  <c r="U259" i="6" s="1"/>
  <c r="X206" i="6"/>
  <c r="J48" i="6"/>
  <c r="J47" i="6" s="1"/>
  <c r="J40" i="6" s="1"/>
  <c r="T65" i="6"/>
  <c r="X102" i="6"/>
  <c r="Y102" i="6"/>
  <c r="Z102" i="6"/>
  <c r="O12" i="6"/>
  <c r="O11" i="6" s="1"/>
  <c r="F48" i="6"/>
  <c r="F47" i="6" s="1"/>
  <c r="K53" i="6"/>
  <c r="Y61" i="6"/>
  <c r="K66" i="6"/>
  <c r="X87" i="6"/>
  <c r="Y87" i="6"/>
  <c r="Z87" i="6"/>
  <c r="W100" i="6"/>
  <c r="W99" i="6" s="1"/>
  <c r="W98" i="6" s="1"/>
  <c r="R102" i="6"/>
  <c r="N12" i="6"/>
  <c r="N11" i="6" s="1"/>
  <c r="K24" i="6"/>
  <c r="Q48" i="6"/>
  <c r="AA53" i="6"/>
  <c r="W53" i="6"/>
  <c r="P61" i="6"/>
  <c r="Z61" i="6"/>
  <c r="W60" i="6"/>
  <c r="Y72" i="6"/>
  <c r="R72" i="6"/>
  <c r="Z72" i="6"/>
  <c r="S75" i="6"/>
  <c r="H65" i="6"/>
  <c r="K86" i="6"/>
  <c r="P87" i="6"/>
  <c r="Z100" i="6"/>
  <c r="K148" i="6"/>
  <c r="K149" i="6"/>
  <c r="Z150" i="6"/>
  <c r="R150" i="6"/>
  <c r="R149" i="6" s="1"/>
  <c r="R148" i="6" s="1"/>
  <c r="R147" i="6" s="1"/>
  <c r="X150" i="6"/>
  <c r="K159" i="6"/>
  <c r="P248" i="6"/>
  <c r="F270" i="6"/>
  <c r="F269" i="6" s="1"/>
  <c r="F290" i="6"/>
  <c r="F288" i="6" s="1"/>
  <c r="F282" i="6" s="1"/>
  <c r="F280" i="6" s="1"/>
  <c r="F120" i="6" s="1"/>
  <c r="Z296" i="6"/>
  <c r="R296" i="6"/>
  <c r="R295" i="6" s="1"/>
  <c r="X296" i="6"/>
  <c r="L53" i="6"/>
  <c r="AA60" i="6"/>
  <c r="AA66" i="6"/>
  <c r="AB75" i="6"/>
  <c r="X83" i="6"/>
  <c r="O65" i="6"/>
  <c r="W94" i="6"/>
  <c r="AB165" i="6"/>
  <c r="Y213" i="6"/>
  <c r="I244" i="6"/>
  <c r="I242" i="6" s="1"/>
  <c r="I246" i="6"/>
  <c r="Q248" i="6"/>
  <c r="Q246" i="6" s="1"/>
  <c r="U270" i="6"/>
  <c r="U269" i="6" s="1"/>
  <c r="R289" i="6"/>
  <c r="R287" i="6" s="1"/>
  <c r="N289" i="6"/>
  <c r="N287" i="6" s="1"/>
  <c r="N281" i="6" s="1"/>
  <c r="N279" i="6" s="1"/>
  <c r="Z213" i="6"/>
  <c r="S232" i="6"/>
  <c r="S231" i="6" s="1"/>
  <c r="T244" i="6"/>
  <c r="T242" i="6" s="1"/>
  <c r="AA248" i="6"/>
  <c r="K253" i="6"/>
  <c r="J260" i="6"/>
  <c r="J259" i="6" s="1"/>
  <c r="G260" i="6"/>
  <c r="L268" i="6"/>
  <c r="K267" i="6"/>
  <c r="K266" i="6" s="1"/>
  <c r="K265" i="6" s="1"/>
  <c r="S289" i="6"/>
  <c r="S287" i="6" s="1"/>
  <c r="S281" i="6" s="1"/>
  <c r="S279" i="6" s="1"/>
  <c r="N290" i="6"/>
  <c r="N288" i="6" s="1"/>
  <c r="N282" i="6" s="1"/>
  <c r="N280" i="6" s="1"/>
  <c r="N120" i="6" s="1"/>
  <c r="O289" i="6"/>
  <c r="O287" i="6" s="1"/>
  <c r="S60" i="6"/>
  <c r="U79" i="6"/>
  <c r="R83" i="6"/>
  <c r="Y118" i="6"/>
  <c r="K129" i="6"/>
  <c r="X277" i="6"/>
  <c r="AA169" i="6"/>
  <c r="AA173" i="6"/>
  <c r="AB189" i="6"/>
  <c r="AB193" i="6"/>
  <c r="O232" i="6"/>
  <c r="O231" i="6" s="1"/>
  <c r="S248" i="6"/>
  <c r="G281" i="6"/>
  <c r="G279" i="6" s="1"/>
  <c r="X292" i="6"/>
  <c r="K177" i="6"/>
  <c r="Y221" i="6"/>
  <c r="U243" i="6"/>
  <c r="U241" i="6" s="1"/>
  <c r="H281" i="6"/>
  <c r="H279" i="6" s="1"/>
  <c r="P292" i="6"/>
  <c r="P291" i="6" s="1"/>
  <c r="P289" i="6" s="1"/>
  <c r="P287" i="6" s="1"/>
  <c r="U290" i="6"/>
  <c r="U288" i="6" s="1"/>
  <c r="U282" i="6" s="1"/>
  <c r="U280" i="6" s="1"/>
  <c r="Z43" i="6"/>
  <c r="Z53" i="6"/>
  <c r="Y17" i="6"/>
  <c r="P17" i="6"/>
  <c r="R17" i="6"/>
  <c r="Z17" i="6"/>
  <c r="X17" i="6"/>
  <c r="V12" i="6"/>
  <c r="H13" i="6"/>
  <c r="K14" i="6"/>
  <c r="J246" i="6"/>
  <c r="J244" i="6"/>
  <c r="J242" i="6" s="1"/>
  <c r="J120" i="6" s="1"/>
  <c r="R246" i="6"/>
  <c r="R244" i="6"/>
  <c r="R242" i="6" s="1"/>
  <c r="AA285" i="6"/>
  <c r="T284" i="6"/>
  <c r="Y285" i="6"/>
  <c r="AB285" i="6"/>
  <c r="K128" i="6"/>
  <c r="J127" i="6"/>
  <c r="K127" i="6" s="1"/>
  <c r="Y182" i="6"/>
  <c r="P182" i="6"/>
  <c r="P181" i="6" s="1"/>
  <c r="P180" i="6" s="1"/>
  <c r="P179" i="6" s="1"/>
  <c r="L181" i="6"/>
  <c r="Z181" i="6" s="1"/>
  <c r="R182" i="6"/>
  <c r="R181" i="6" s="1"/>
  <c r="R180" i="6" s="1"/>
  <c r="R179" i="6" s="1"/>
  <c r="Z182" i="6"/>
  <c r="X182" i="6"/>
  <c r="Z22" i="6"/>
  <c r="R22" i="6"/>
  <c r="P22" i="6"/>
  <c r="Y22" i="6"/>
  <c r="X22" i="6"/>
  <c r="Z39" i="6"/>
  <c r="R39" i="6"/>
  <c r="Y39" i="6"/>
  <c r="P39" i="6"/>
  <c r="X39" i="6"/>
  <c r="X56" i="6"/>
  <c r="R56" i="6"/>
  <c r="Z56" i="6"/>
  <c r="P56" i="6"/>
  <c r="Y56" i="6"/>
  <c r="Z16" i="6"/>
  <c r="R16" i="6"/>
  <c r="P16" i="6"/>
  <c r="Y16" i="6"/>
  <c r="X16" i="6"/>
  <c r="F40" i="6"/>
  <c r="Z44" i="6"/>
  <c r="R44" i="6"/>
  <c r="R43" i="6" s="1"/>
  <c r="P44" i="6"/>
  <c r="P43" i="6" s="1"/>
  <c r="Y44" i="6"/>
  <c r="X44" i="6"/>
  <c r="Z46" i="6"/>
  <c r="R46" i="6"/>
  <c r="R45" i="6" s="1"/>
  <c r="Y46" i="6"/>
  <c r="P46" i="6"/>
  <c r="P45" i="6" s="1"/>
  <c r="P42" i="6" s="1"/>
  <c r="P41" i="6" s="1"/>
  <c r="L45" i="6"/>
  <c r="Z45" i="6" s="1"/>
  <c r="X46" i="6"/>
  <c r="Y68" i="6"/>
  <c r="S48" i="6"/>
  <c r="Y105" i="6"/>
  <c r="P105" i="6"/>
  <c r="R105" i="6"/>
  <c r="R104" i="6" s="1"/>
  <c r="R103" i="6" s="1"/>
  <c r="Z105" i="6"/>
  <c r="L104" i="6"/>
  <c r="X104" i="6" s="1"/>
  <c r="X105" i="6"/>
  <c r="X107" i="6"/>
  <c r="K114" i="6"/>
  <c r="G112" i="6"/>
  <c r="J144" i="6"/>
  <c r="K145" i="6"/>
  <c r="AB149" i="6"/>
  <c r="AA149" i="6"/>
  <c r="Y149" i="6"/>
  <c r="T148" i="6"/>
  <c r="T224" i="6"/>
  <c r="AB225" i="6"/>
  <c r="AA225" i="6"/>
  <c r="L284" i="6"/>
  <c r="Z285" i="6"/>
  <c r="G11" i="6"/>
  <c r="AB48" i="6"/>
  <c r="V47" i="6"/>
  <c r="L215" i="6"/>
  <c r="Z216" i="6"/>
  <c r="Q135" i="6"/>
  <c r="Q304" i="6"/>
  <c r="X305" i="6"/>
  <c r="W14" i="6"/>
  <c r="W13" i="6" s="1"/>
  <c r="W12" i="6" s="1"/>
  <c r="W11" i="6" s="1"/>
  <c r="Z18" i="6"/>
  <c r="Z21" i="6"/>
  <c r="R21" i="6"/>
  <c r="Y21" i="6"/>
  <c r="P21" i="6"/>
  <c r="X21" i="6"/>
  <c r="Z69" i="6"/>
  <c r="R69" i="6"/>
  <c r="P69" i="6"/>
  <c r="Y69" i="6"/>
  <c r="T95" i="6"/>
  <c r="Z158" i="6"/>
  <c r="R158" i="6"/>
  <c r="R157" i="6" s="1"/>
  <c r="R156" i="6" s="1"/>
  <c r="R155" i="6" s="1"/>
  <c r="P158" i="6"/>
  <c r="P157" i="6" s="1"/>
  <c r="P156" i="6" s="1"/>
  <c r="P155" i="6" s="1"/>
  <c r="L157" i="6"/>
  <c r="X157" i="6" s="1"/>
  <c r="Y158" i="6"/>
  <c r="X158" i="6"/>
  <c r="X210" i="6"/>
  <c r="Z210" i="6"/>
  <c r="P210" i="6"/>
  <c r="P209" i="6" s="1"/>
  <c r="P208" i="6" s="1"/>
  <c r="P207" i="6" s="1"/>
  <c r="Y210" i="6"/>
  <c r="L209" i="6"/>
  <c r="R210" i="6"/>
  <c r="R209" i="6" s="1"/>
  <c r="R208" i="6" s="1"/>
  <c r="R207" i="6" s="1"/>
  <c r="S260" i="6"/>
  <c r="S259" i="6" s="1"/>
  <c r="Y23" i="6"/>
  <c r="P23" i="6"/>
  <c r="R23" i="6"/>
  <c r="Z23" i="6"/>
  <c r="X23" i="6"/>
  <c r="U42" i="6"/>
  <c r="U41" i="6" s="1"/>
  <c r="Z80" i="6"/>
  <c r="R80" i="6"/>
  <c r="P80" i="6"/>
  <c r="L79" i="6"/>
  <c r="Z79" i="6" s="1"/>
  <c r="Y80" i="6"/>
  <c r="X80" i="6"/>
  <c r="Y81" i="6"/>
  <c r="P81" i="6"/>
  <c r="R81" i="6"/>
  <c r="Z81" i="6"/>
  <c r="X81" i="6"/>
  <c r="X82" i="6"/>
  <c r="R82" i="6"/>
  <c r="P82" i="6"/>
  <c r="Z82" i="6"/>
  <c r="Y82" i="6"/>
  <c r="U93" i="6"/>
  <c r="U9" i="6"/>
  <c r="L107" i="6"/>
  <c r="Y108" i="6"/>
  <c r="X108" i="6"/>
  <c r="Y116" i="6"/>
  <c r="P116" i="6"/>
  <c r="P115" i="6" s="1"/>
  <c r="P114" i="6" s="1"/>
  <c r="P112" i="6" s="1"/>
  <c r="P110" i="6" s="1"/>
  <c r="L115" i="6"/>
  <c r="R116" i="6"/>
  <c r="R115" i="6" s="1"/>
  <c r="R114" i="6" s="1"/>
  <c r="R112" i="6" s="1"/>
  <c r="R110" i="6" s="1"/>
  <c r="Z116" i="6"/>
  <c r="O122" i="6"/>
  <c r="O121" i="6" s="1"/>
  <c r="Z161" i="6"/>
  <c r="L160" i="6"/>
  <c r="X161" i="6"/>
  <c r="Y217" i="6"/>
  <c r="AA217" i="6"/>
  <c r="T216" i="6"/>
  <c r="X258" i="6"/>
  <c r="Z258" i="6"/>
  <c r="P258" i="6"/>
  <c r="P257" i="6" s="1"/>
  <c r="P256" i="6" s="1"/>
  <c r="P255" i="6" s="1"/>
  <c r="P243" i="6" s="1"/>
  <c r="P241" i="6" s="1"/>
  <c r="L257" i="6"/>
  <c r="R258" i="6"/>
  <c r="R257" i="6" s="1"/>
  <c r="R256" i="6" s="1"/>
  <c r="R255" i="6" s="1"/>
  <c r="R243" i="6" s="1"/>
  <c r="R241" i="6" s="1"/>
  <c r="Y258" i="6"/>
  <c r="AA297" i="6"/>
  <c r="Q183" i="6"/>
  <c r="X186" i="6"/>
  <c r="R186" i="6"/>
  <c r="R185" i="6" s="1"/>
  <c r="R184" i="6" s="1"/>
  <c r="R183" i="6" s="1"/>
  <c r="Y186" i="6"/>
  <c r="L185" i="6"/>
  <c r="P186" i="6"/>
  <c r="P185" i="6" s="1"/>
  <c r="P184" i="6" s="1"/>
  <c r="P183" i="6" s="1"/>
  <c r="Z202" i="6"/>
  <c r="R202" i="6"/>
  <c r="R201" i="6" s="1"/>
  <c r="R200" i="6" s="1"/>
  <c r="R199" i="6" s="1"/>
  <c r="P202" i="6"/>
  <c r="P201" i="6" s="1"/>
  <c r="P200" i="6" s="1"/>
  <c r="P199" i="6" s="1"/>
  <c r="L201" i="6"/>
  <c r="Y201" i="6" s="1"/>
  <c r="Y202" i="6"/>
  <c r="Z215" i="6"/>
  <c r="V238" i="6"/>
  <c r="Q271" i="6"/>
  <c r="U244" i="6"/>
  <c r="U242" i="6" s="1"/>
  <c r="U246" i="6"/>
  <c r="X18" i="6"/>
  <c r="R18" i="6"/>
  <c r="Z63" i="6"/>
  <c r="R63" i="6"/>
  <c r="R60" i="6" s="1"/>
  <c r="Y63" i="6"/>
  <c r="P63" i="6"/>
  <c r="X63" i="6"/>
  <c r="F122" i="6"/>
  <c r="F121" i="6" s="1"/>
  <c r="Q11" i="6"/>
  <c r="O40" i="6"/>
  <c r="O10" i="6" s="1"/>
  <c r="Z70" i="6"/>
  <c r="R70" i="6"/>
  <c r="P70" i="6"/>
  <c r="X70" i="6"/>
  <c r="Z85" i="6"/>
  <c r="R85" i="6"/>
  <c r="Y85" i="6"/>
  <c r="P85" i="6"/>
  <c r="X85" i="6"/>
  <c r="L132" i="6"/>
  <c r="Z133" i="6"/>
  <c r="Y133" i="6"/>
  <c r="X133" i="6"/>
  <c r="Z146" i="6"/>
  <c r="R146" i="6"/>
  <c r="R145" i="6" s="1"/>
  <c r="R144" i="6" s="1"/>
  <c r="R143" i="6" s="1"/>
  <c r="P146" i="6"/>
  <c r="P145" i="6" s="1"/>
  <c r="P144" i="6" s="1"/>
  <c r="P143" i="6" s="1"/>
  <c r="L145" i="6"/>
  <c r="X146" i="6"/>
  <c r="Z15" i="6"/>
  <c r="R15" i="6"/>
  <c r="Y15" i="6"/>
  <c r="P15" i="6"/>
  <c r="L14" i="6"/>
  <c r="X15" i="6"/>
  <c r="S24" i="6"/>
  <c r="Z37" i="6"/>
  <c r="R37" i="6"/>
  <c r="Y37" i="6"/>
  <c r="P37" i="6"/>
  <c r="X37" i="6"/>
  <c r="X53" i="6"/>
  <c r="Z59" i="6"/>
  <c r="R59" i="6"/>
  <c r="Y59" i="6"/>
  <c r="P59" i="6"/>
  <c r="X59" i="6"/>
  <c r="L60" i="6"/>
  <c r="X73" i="6"/>
  <c r="R73" i="6"/>
  <c r="P73" i="6"/>
  <c r="Z73" i="6"/>
  <c r="Z76" i="6"/>
  <c r="R76" i="6"/>
  <c r="Y76" i="6"/>
  <c r="P76" i="6"/>
  <c r="L75" i="6"/>
  <c r="X76" i="6"/>
  <c r="Y78" i="6"/>
  <c r="P78" i="6"/>
  <c r="R78" i="6"/>
  <c r="Z78" i="6"/>
  <c r="X78" i="6"/>
  <c r="Y97" i="6"/>
  <c r="P97" i="6"/>
  <c r="P96" i="6" s="1"/>
  <c r="P95" i="6" s="1"/>
  <c r="L96" i="6"/>
  <c r="R97" i="6"/>
  <c r="R96" i="6" s="1"/>
  <c r="R95" i="6" s="1"/>
  <c r="Z97" i="6"/>
  <c r="X97" i="6"/>
  <c r="Z104" i="6"/>
  <c r="V103" i="6"/>
  <c r="AB104" i="6"/>
  <c r="W122" i="6"/>
  <c r="W121" i="6" s="1"/>
  <c r="U122" i="6"/>
  <c r="U121" i="6" s="1"/>
  <c r="Z134" i="6"/>
  <c r="R134" i="6"/>
  <c r="R133" i="6" s="1"/>
  <c r="R132" i="6" s="1"/>
  <c r="R131" i="6" s="1"/>
  <c r="X134" i="6"/>
  <c r="P134" i="6"/>
  <c r="P133" i="6" s="1"/>
  <c r="P132" i="6" s="1"/>
  <c r="P131" i="6" s="1"/>
  <c r="K137" i="6"/>
  <c r="G136" i="6"/>
  <c r="G200" i="6"/>
  <c r="K201" i="6"/>
  <c r="AA209" i="6"/>
  <c r="T208" i="6"/>
  <c r="J270" i="6"/>
  <c r="J269" i="6" s="1"/>
  <c r="Y306" i="6"/>
  <c r="P306" i="6"/>
  <c r="P305" i="6" s="1"/>
  <c r="P304" i="6" s="1"/>
  <c r="P303" i="6" s="1"/>
  <c r="R306" i="6"/>
  <c r="R305" i="6" s="1"/>
  <c r="R304" i="6" s="1"/>
  <c r="R303" i="6" s="1"/>
  <c r="X306" i="6"/>
  <c r="L305" i="6"/>
  <c r="Y71" i="6"/>
  <c r="Z89" i="6"/>
  <c r="R89" i="6"/>
  <c r="Y89" i="6"/>
  <c r="P89" i="6"/>
  <c r="K151" i="6"/>
  <c r="X166" i="6"/>
  <c r="R166" i="6"/>
  <c r="R165" i="6" s="1"/>
  <c r="R164" i="6" s="1"/>
  <c r="R163" i="6" s="1"/>
  <c r="P166" i="6"/>
  <c r="P165" i="6" s="1"/>
  <c r="P164" i="6" s="1"/>
  <c r="P163" i="6" s="1"/>
  <c r="Z166" i="6"/>
  <c r="Z178" i="6"/>
  <c r="R178" i="6"/>
  <c r="R177" i="6" s="1"/>
  <c r="R176" i="6" s="1"/>
  <c r="R175" i="6" s="1"/>
  <c r="X178" i="6"/>
  <c r="L177" i="6"/>
  <c r="Z190" i="6"/>
  <c r="R190" i="6"/>
  <c r="R189" i="6" s="1"/>
  <c r="R188" i="6" s="1"/>
  <c r="R187" i="6" s="1"/>
  <c r="P190" i="6"/>
  <c r="P189" i="6" s="1"/>
  <c r="P188" i="6" s="1"/>
  <c r="P187" i="6" s="1"/>
  <c r="Y190" i="6"/>
  <c r="X190" i="6"/>
  <c r="X198" i="6"/>
  <c r="Y198" i="6"/>
  <c r="R198" i="6"/>
  <c r="R197" i="6" s="1"/>
  <c r="R196" i="6" s="1"/>
  <c r="R195" i="6" s="1"/>
  <c r="H223" i="6"/>
  <c r="K223" i="6" s="1"/>
  <c r="K224" i="6"/>
  <c r="T227" i="6"/>
  <c r="H232" i="6"/>
  <c r="H231" i="6" s="1"/>
  <c r="S246" i="6"/>
  <c r="S244" i="6"/>
  <c r="S242" i="6" s="1"/>
  <c r="S120" i="6" s="1"/>
  <c r="Q255" i="6"/>
  <c r="O9" i="6"/>
  <c r="Z28" i="6"/>
  <c r="R28" i="6"/>
  <c r="Y28" i="6"/>
  <c r="P28" i="6"/>
  <c r="X28" i="6"/>
  <c r="Y51" i="6"/>
  <c r="P51" i="6"/>
  <c r="X51" i="6"/>
  <c r="P71" i="6"/>
  <c r="Y113" i="6"/>
  <c r="T93" i="6"/>
  <c r="T9" i="6"/>
  <c r="Y35" i="6"/>
  <c r="P35" i="6"/>
  <c r="X35" i="6"/>
  <c r="Z54" i="6"/>
  <c r="R54" i="6"/>
  <c r="Y54" i="6"/>
  <c r="X54" i="6"/>
  <c r="L98" i="6"/>
  <c r="Q139" i="6"/>
  <c r="X71" i="6"/>
  <c r="Z84" i="6"/>
  <c r="R84" i="6"/>
  <c r="X84" i="6"/>
  <c r="Y100" i="6"/>
  <c r="T99" i="6"/>
  <c r="AB100" i="6"/>
  <c r="F93" i="6"/>
  <c r="F9" i="6"/>
  <c r="V107" i="6"/>
  <c r="Z107" i="6" s="1"/>
  <c r="Z108" i="6"/>
  <c r="N122" i="6"/>
  <c r="N121" i="6" s="1"/>
  <c r="Z125" i="6"/>
  <c r="V128" i="6"/>
  <c r="Q151" i="6"/>
  <c r="Q164" i="6"/>
  <c r="Y178" i="6"/>
  <c r="V180" i="6"/>
  <c r="AB181" i="6"/>
  <c r="V187" i="6"/>
  <c r="T195" i="6"/>
  <c r="AA196" i="6"/>
  <c r="Y29" i="6"/>
  <c r="P29" i="6"/>
  <c r="X29" i="6"/>
  <c r="Z35" i="6"/>
  <c r="Z51" i="6"/>
  <c r="AA79" i="6"/>
  <c r="Y79" i="6"/>
  <c r="Y84" i="6"/>
  <c r="Z88" i="6"/>
  <c r="R88" i="6"/>
  <c r="Y88" i="6"/>
  <c r="P88" i="6"/>
  <c r="X88" i="6"/>
  <c r="G111" i="6"/>
  <c r="K111" i="6" s="1"/>
  <c r="L113" i="6"/>
  <c r="Z113" i="6" s="1"/>
  <c r="Z117" i="6"/>
  <c r="S122" i="6"/>
  <c r="S121" i="6" s="1"/>
  <c r="Z126" i="6"/>
  <c r="R126" i="6"/>
  <c r="R125" i="6" s="1"/>
  <c r="R124" i="6" s="1"/>
  <c r="R123" i="6" s="1"/>
  <c r="X126" i="6"/>
  <c r="G132" i="6"/>
  <c r="T136" i="6"/>
  <c r="X141" i="6"/>
  <c r="X142" i="6"/>
  <c r="R142" i="6"/>
  <c r="R141" i="6" s="1"/>
  <c r="R140" i="6" s="1"/>
  <c r="R139" i="6" s="1"/>
  <c r="Z142" i="6"/>
  <c r="P142" i="6"/>
  <c r="P141" i="6" s="1"/>
  <c r="P140" i="6" s="1"/>
  <c r="P139" i="6" s="1"/>
  <c r="Y142" i="6"/>
  <c r="AB145" i="6"/>
  <c r="Z145" i="6"/>
  <c r="V144" i="6"/>
  <c r="V151" i="6"/>
  <c r="AA153" i="6"/>
  <c r="AA157" i="6"/>
  <c r="T156" i="6"/>
  <c r="AB156" i="6" s="1"/>
  <c r="Y157" i="6"/>
  <c r="K169" i="6"/>
  <c r="G168" i="6"/>
  <c r="Y173" i="6"/>
  <c r="L172" i="6"/>
  <c r="AB184" i="6"/>
  <c r="V183" i="6"/>
  <c r="L189" i="6"/>
  <c r="AA192" i="6"/>
  <c r="X193" i="6"/>
  <c r="L192" i="6"/>
  <c r="X192" i="6" s="1"/>
  <c r="Q195" i="6"/>
  <c r="P198" i="6"/>
  <c r="P197" i="6" s="1"/>
  <c r="P196" i="6" s="1"/>
  <c r="P195" i="6" s="1"/>
  <c r="Z205" i="6"/>
  <c r="G211" i="6"/>
  <c r="K211" i="6" s="1"/>
  <c r="K212" i="6"/>
  <c r="V228" i="6"/>
  <c r="X240" i="6"/>
  <c r="Y240" i="6"/>
  <c r="N243" i="6"/>
  <c r="N241" i="6" s="1"/>
  <c r="J12" i="6"/>
  <c r="J11" i="6" s="1"/>
  <c r="R29" i="6"/>
  <c r="K33" i="6"/>
  <c r="K42" i="6"/>
  <c r="K49" i="6"/>
  <c r="P54" i="6"/>
  <c r="Y55" i="6"/>
  <c r="P55" i="6"/>
  <c r="R55" i="6"/>
  <c r="Z55" i="6"/>
  <c r="X55" i="6"/>
  <c r="X66" i="6"/>
  <c r="R71" i="6"/>
  <c r="X74" i="6"/>
  <c r="Y74" i="6"/>
  <c r="Z77" i="6"/>
  <c r="R77" i="6"/>
  <c r="P77" i="6"/>
  <c r="Y77" i="6"/>
  <c r="X77" i="6"/>
  <c r="W79" i="6"/>
  <c r="W65" i="6" s="1"/>
  <c r="P84" i="6"/>
  <c r="S94" i="6"/>
  <c r="G98" i="6"/>
  <c r="R100" i="6"/>
  <c r="R99" i="6" s="1"/>
  <c r="R98" i="6" s="1"/>
  <c r="AA104" i="6"/>
  <c r="Q103" i="6"/>
  <c r="G123" i="6"/>
  <c r="Y126" i="6"/>
  <c r="H140" i="6"/>
  <c r="V139" i="6"/>
  <c r="Y141" i="6"/>
  <c r="T140" i="6"/>
  <c r="AB140" i="6" s="1"/>
  <c r="G147" i="6"/>
  <c r="K147" i="6" s="1"/>
  <c r="AB152" i="6"/>
  <c r="K153" i="6"/>
  <c r="AB153" i="6"/>
  <c r="X154" i="6"/>
  <c r="Y154" i="6"/>
  <c r="Z154" i="6"/>
  <c r="V155" i="6"/>
  <c r="Q159" i="6"/>
  <c r="AA161" i="6"/>
  <c r="G176" i="6"/>
  <c r="P178" i="6"/>
  <c r="P177" i="6" s="1"/>
  <c r="P176" i="6" s="1"/>
  <c r="P175" i="6" s="1"/>
  <c r="AA179" i="6"/>
  <c r="K181" i="6"/>
  <c r="G180" i="6"/>
  <c r="AA184" i="6"/>
  <c r="Z185" i="6"/>
  <c r="AB185" i="6"/>
  <c r="V195" i="6"/>
  <c r="AA197" i="6"/>
  <c r="L204" i="6"/>
  <c r="K208" i="6"/>
  <c r="Z217" i="6"/>
  <c r="Y220" i="6"/>
  <c r="T219" i="6"/>
  <c r="F232" i="6"/>
  <c r="F231" i="6" s="1"/>
  <c r="AA234" i="6"/>
  <c r="P240" i="6"/>
  <c r="P239" i="6" s="1"/>
  <c r="P238" i="6" s="1"/>
  <c r="P237" i="6" s="1"/>
  <c r="P232" i="6" s="1"/>
  <c r="P231" i="6" s="1"/>
  <c r="Z240" i="6"/>
  <c r="H247" i="6"/>
  <c r="H245" i="6" s="1"/>
  <c r="H243" i="6" s="1"/>
  <c r="H241" i="6" s="1"/>
  <c r="K249" i="6"/>
  <c r="Q260" i="6"/>
  <c r="K263" i="6"/>
  <c r="V262" i="6"/>
  <c r="Z263" i="6"/>
  <c r="U281" i="6"/>
  <c r="U279" i="6" s="1"/>
  <c r="X289" i="6"/>
  <c r="Q287" i="6"/>
  <c r="AA13" i="6"/>
  <c r="Y25" i="6"/>
  <c r="P25" i="6"/>
  <c r="Z25" i="6"/>
  <c r="L24" i="6"/>
  <c r="Z24" i="6" s="1"/>
  <c r="X25" i="6"/>
  <c r="Z30" i="6"/>
  <c r="R30" i="6"/>
  <c r="Y30" i="6"/>
  <c r="X30" i="6"/>
  <c r="L33" i="6"/>
  <c r="Z34" i="6"/>
  <c r="R34" i="6"/>
  <c r="X34" i="6"/>
  <c r="R35" i="6"/>
  <c r="V42" i="6"/>
  <c r="L49" i="6"/>
  <c r="Z50" i="6"/>
  <c r="R50" i="6"/>
  <c r="X50" i="6"/>
  <c r="R51" i="6"/>
  <c r="Y52" i="6"/>
  <c r="P52" i="6"/>
  <c r="R52" i="6"/>
  <c r="Z52" i="6"/>
  <c r="X52" i="6"/>
  <c r="Z58" i="6"/>
  <c r="R58" i="6"/>
  <c r="Y58" i="6"/>
  <c r="P58" i="6"/>
  <c r="AB65" i="6"/>
  <c r="Q65" i="6"/>
  <c r="AA65" i="6" s="1"/>
  <c r="X68" i="6"/>
  <c r="P74" i="6"/>
  <c r="Z74" i="6"/>
  <c r="Z90" i="6"/>
  <c r="R90" i="6"/>
  <c r="Y90" i="6"/>
  <c r="P90" i="6"/>
  <c r="X90" i="6"/>
  <c r="Z91" i="6"/>
  <c r="R91" i="6"/>
  <c r="Y91" i="6"/>
  <c r="P91" i="6"/>
  <c r="X91" i="6"/>
  <c r="X92" i="6"/>
  <c r="P92" i="6"/>
  <c r="AA103" i="6"/>
  <c r="X109" i="6"/>
  <c r="Y109" i="6"/>
  <c r="Z109" i="6"/>
  <c r="P126" i="6"/>
  <c r="P125" i="6" s="1"/>
  <c r="P124" i="6" s="1"/>
  <c r="P123" i="6" s="1"/>
  <c r="Z130" i="6"/>
  <c r="R130" i="6"/>
  <c r="R129" i="6" s="1"/>
  <c r="R128" i="6" s="1"/>
  <c r="R127" i="6" s="1"/>
  <c r="Y130" i="6"/>
  <c r="P130" i="6"/>
  <c r="P129" i="6" s="1"/>
  <c r="P128" i="6" s="1"/>
  <c r="P127" i="6" s="1"/>
  <c r="L129" i="6"/>
  <c r="X129" i="6" s="1"/>
  <c r="V131" i="6"/>
  <c r="V136" i="6"/>
  <c r="L153" i="6"/>
  <c r="P154" i="6"/>
  <c r="P153" i="6" s="1"/>
  <c r="P152" i="6" s="1"/>
  <c r="P151" i="6" s="1"/>
  <c r="Z157" i="6"/>
  <c r="Y162" i="6"/>
  <c r="P162" i="6"/>
  <c r="P161" i="6" s="1"/>
  <c r="P160" i="6" s="1"/>
  <c r="P159" i="6" s="1"/>
  <c r="Z162" i="6"/>
  <c r="X162" i="6"/>
  <c r="AA164" i="6"/>
  <c r="L165" i="6"/>
  <c r="Z165" i="6" s="1"/>
  <c r="AA168" i="6"/>
  <c r="T167" i="6"/>
  <c r="AA177" i="6"/>
  <c r="T176" i="6"/>
  <c r="AB176" i="6" s="1"/>
  <c r="T183" i="6"/>
  <c r="K189" i="6"/>
  <c r="G188" i="6"/>
  <c r="AA191" i="6"/>
  <c r="AB196" i="6"/>
  <c r="AA201" i="6"/>
  <c r="T200" i="6"/>
  <c r="T203" i="6"/>
  <c r="K207" i="6"/>
  <c r="Q207" i="6"/>
  <c r="X212" i="6"/>
  <c r="Q216" i="6"/>
  <c r="X217" i="6"/>
  <c r="Q232" i="6"/>
  <c r="R240" i="6"/>
  <c r="R239" i="6" s="1"/>
  <c r="R238" i="6" s="1"/>
  <c r="R237" i="6" s="1"/>
  <c r="R232" i="6" s="1"/>
  <c r="R231" i="6" s="1"/>
  <c r="V243" i="6"/>
  <c r="AA246" i="6"/>
  <c r="V246" i="6"/>
  <c r="V244" i="6"/>
  <c r="X249" i="6"/>
  <c r="Q247" i="6"/>
  <c r="H246" i="6"/>
  <c r="H244" i="6"/>
  <c r="H242" i="6" s="1"/>
  <c r="H120" i="6" s="1"/>
  <c r="N260" i="6"/>
  <c r="N259" i="6" s="1"/>
  <c r="Y264" i="6"/>
  <c r="P264" i="6"/>
  <c r="P263" i="6" s="1"/>
  <c r="P262" i="6" s="1"/>
  <c r="P261" i="6" s="1"/>
  <c r="L263" i="6"/>
  <c r="R264" i="6"/>
  <c r="R263" i="6" s="1"/>
  <c r="R262" i="6" s="1"/>
  <c r="R261" i="6" s="1"/>
  <c r="Z264" i="6"/>
  <c r="X264" i="6"/>
  <c r="G259" i="6"/>
  <c r="X291" i="6"/>
  <c r="S9" i="6"/>
  <c r="Z20" i="6"/>
  <c r="R20" i="6"/>
  <c r="X20" i="6"/>
  <c r="R25" i="6"/>
  <c r="X26" i="6"/>
  <c r="R26" i="6"/>
  <c r="Z26" i="6"/>
  <c r="P26" i="6"/>
  <c r="Y26" i="6"/>
  <c r="Z27" i="6"/>
  <c r="R27" i="6"/>
  <c r="Y27" i="6"/>
  <c r="P27" i="6"/>
  <c r="P30" i="6"/>
  <c r="Y31" i="6"/>
  <c r="P31" i="6"/>
  <c r="R31" i="6"/>
  <c r="Z31" i="6"/>
  <c r="X31" i="6"/>
  <c r="Y34" i="6"/>
  <c r="S33" i="6"/>
  <c r="S32" i="6" s="1"/>
  <c r="X36" i="6"/>
  <c r="Z36" i="6"/>
  <c r="P36" i="6"/>
  <c r="Y36" i="6"/>
  <c r="G41" i="6"/>
  <c r="Y43" i="6"/>
  <c r="Y50" i="6"/>
  <c r="Y53" i="6"/>
  <c r="U53" i="6"/>
  <c r="Z57" i="6"/>
  <c r="R57" i="6"/>
  <c r="X57" i="6"/>
  <c r="Z64" i="6"/>
  <c r="R64" i="6"/>
  <c r="Y64" i="6"/>
  <c r="P64" i="6"/>
  <c r="Z67" i="6"/>
  <c r="R67" i="6"/>
  <c r="R66" i="6" s="1"/>
  <c r="X67" i="6"/>
  <c r="Y67" i="6"/>
  <c r="R74" i="6"/>
  <c r="K79" i="6"/>
  <c r="V98" i="6"/>
  <c r="Z99" i="6"/>
  <c r="N93" i="6"/>
  <c r="N9" i="6"/>
  <c r="K104" i="6"/>
  <c r="Y106" i="6"/>
  <c r="P106" i="6"/>
  <c r="X106" i="6"/>
  <c r="P109" i="6"/>
  <c r="P108" i="6" s="1"/>
  <c r="P107" i="6" s="1"/>
  <c r="T110" i="6"/>
  <c r="V112" i="6"/>
  <c r="Q110" i="6"/>
  <c r="K115" i="6"/>
  <c r="X113" i="6"/>
  <c r="Q111" i="6"/>
  <c r="X117" i="6"/>
  <c r="V123" i="6"/>
  <c r="L124" i="6"/>
  <c r="Q123" i="6"/>
  <c r="X125" i="6"/>
  <c r="Q128" i="6"/>
  <c r="AA137" i="6"/>
  <c r="L141" i="6"/>
  <c r="Z141" i="6"/>
  <c r="Q143" i="6"/>
  <c r="X149" i="6"/>
  <c r="L148" i="6"/>
  <c r="X148" i="6" s="1"/>
  <c r="K152" i="6"/>
  <c r="T152" i="6"/>
  <c r="R154" i="6"/>
  <c r="R153" i="6" s="1"/>
  <c r="R152" i="6" s="1"/>
  <c r="R151" i="6" s="1"/>
  <c r="G156" i="6"/>
  <c r="K157" i="6"/>
  <c r="AB157" i="6"/>
  <c r="K160" i="6"/>
  <c r="AA160" i="6"/>
  <c r="K161" i="6"/>
  <c r="Y161" i="6"/>
  <c r="R162" i="6"/>
  <c r="R161" i="6" s="1"/>
  <c r="R160" i="6" s="1"/>
  <c r="R159" i="6" s="1"/>
  <c r="K163" i="6"/>
  <c r="AA165" i="6"/>
  <c r="Y166" i="6"/>
  <c r="V167" i="6"/>
  <c r="Z173" i="6"/>
  <c r="V172" i="6"/>
  <c r="AB177" i="6"/>
  <c r="AA180" i="6"/>
  <c r="L197" i="6"/>
  <c r="Z197" i="6"/>
  <c r="V200" i="6"/>
  <c r="Z201" i="6"/>
  <c r="Z211" i="6"/>
  <c r="X220" i="6"/>
  <c r="L219" i="6"/>
  <c r="AA220" i="6"/>
  <c r="X221" i="6"/>
  <c r="Q223" i="6"/>
  <c r="K225" i="6"/>
  <c r="X226" i="6"/>
  <c r="R226" i="6"/>
  <c r="R225" i="6" s="1"/>
  <c r="R224" i="6" s="1"/>
  <c r="R223" i="6" s="1"/>
  <c r="P226" i="6"/>
  <c r="P225" i="6" s="1"/>
  <c r="P224" i="6" s="1"/>
  <c r="P223" i="6" s="1"/>
  <c r="Z226" i="6"/>
  <c r="Y226" i="6"/>
  <c r="L225" i="6"/>
  <c r="Y225" i="6" s="1"/>
  <c r="K229" i="6"/>
  <c r="H228" i="6"/>
  <c r="Q227" i="6"/>
  <c r="Z230" i="6"/>
  <c r="R230" i="6"/>
  <c r="R229" i="6" s="1"/>
  <c r="R228" i="6" s="1"/>
  <c r="R227" i="6" s="1"/>
  <c r="Y230" i="6"/>
  <c r="L229" i="6"/>
  <c r="X230" i="6"/>
  <c r="N232" i="6"/>
  <c r="N231" i="6" s="1"/>
  <c r="G233" i="6"/>
  <c r="K234" i="6"/>
  <c r="L239" i="6"/>
  <c r="Z239" i="6" s="1"/>
  <c r="AA239" i="6"/>
  <c r="T238" i="6"/>
  <c r="I120" i="6"/>
  <c r="N246" i="6"/>
  <c r="L244" i="6"/>
  <c r="Y244" i="6" s="1"/>
  <c r="L246" i="6"/>
  <c r="Z248" i="6"/>
  <c r="AB257" i="6"/>
  <c r="J281" i="6"/>
  <c r="J279" i="6" s="1"/>
  <c r="K287" i="6"/>
  <c r="K281" i="6" s="1"/>
  <c r="K279" i="6" s="1"/>
  <c r="Y294" i="6"/>
  <c r="P294" i="6"/>
  <c r="P293" i="6" s="1"/>
  <c r="L293" i="6"/>
  <c r="R294" i="6"/>
  <c r="R293" i="6" s="1"/>
  <c r="Z294" i="6"/>
  <c r="X294" i="6"/>
  <c r="X297" i="6"/>
  <c r="Q290" i="6"/>
  <c r="Z298" i="6"/>
  <c r="R298" i="6"/>
  <c r="R297" i="6" s="1"/>
  <c r="L297" i="6"/>
  <c r="Y297" i="6" s="1"/>
  <c r="P298" i="6"/>
  <c r="P297" i="6" s="1"/>
  <c r="Y298" i="6"/>
  <c r="G65" i="6"/>
  <c r="X115" i="6"/>
  <c r="AA133" i="6"/>
  <c r="T132" i="6"/>
  <c r="AB132" i="6" s="1"/>
  <c r="AB133" i="6"/>
  <c r="V164" i="6"/>
  <c r="X170" i="6"/>
  <c r="Y170" i="6"/>
  <c r="AA171" i="6"/>
  <c r="AA172" i="6"/>
  <c r="K196" i="6"/>
  <c r="K205" i="6"/>
  <c r="Y218" i="6"/>
  <c r="P218" i="6"/>
  <c r="P217" i="6" s="1"/>
  <c r="P216" i="6" s="1"/>
  <c r="P215" i="6" s="1"/>
  <c r="X218" i="6"/>
  <c r="K221" i="6"/>
  <c r="G220" i="6"/>
  <c r="V220" i="6"/>
  <c r="Z221" i="6"/>
  <c r="Y222" i="6"/>
  <c r="P222" i="6"/>
  <c r="P221" i="6" s="1"/>
  <c r="P220" i="6" s="1"/>
  <c r="P219" i="6" s="1"/>
  <c r="X222" i="6"/>
  <c r="G238" i="6"/>
  <c r="K239" i="6"/>
  <c r="Y251" i="6"/>
  <c r="X248" i="6"/>
  <c r="X253" i="6"/>
  <c r="W260" i="6"/>
  <c r="W259" i="6" s="1"/>
  <c r="I270" i="6"/>
  <c r="I269" i="6" s="1"/>
  <c r="S270" i="6"/>
  <c r="S269" i="6" s="1"/>
  <c r="Z291" i="6"/>
  <c r="L289" i="6"/>
  <c r="X302" i="6"/>
  <c r="L301" i="6"/>
  <c r="R302" i="6"/>
  <c r="R301" i="6" s="1"/>
  <c r="R300" i="6" s="1"/>
  <c r="R299" i="6" s="1"/>
  <c r="Z302" i="6"/>
  <c r="AA33" i="6"/>
  <c r="T32" i="6"/>
  <c r="AB33" i="6"/>
  <c r="U33" i="6"/>
  <c r="U32" i="6" s="1"/>
  <c r="U12" i="6" s="1"/>
  <c r="U11" i="6" s="1"/>
  <c r="X38" i="6"/>
  <c r="H48" i="6"/>
  <c r="H47" i="6" s="1"/>
  <c r="H40" i="6" s="1"/>
  <c r="N48" i="6"/>
  <c r="N47" i="6" s="1"/>
  <c r="N40" i="6" s="1"/>
  <c r="N10" i="6" s="1"/>
  <c r="AA49" i="6"/>
  <c r="T48" i="6"/>
  <c r="AB49" i="6"/>
  <c r="U49" i="6"/>
  <c r="X62" i="6"/>
  <c r="AA68" i="6"/>
  <c r="X72" i="6"/>
  <c r="W86" i="6"/>
  <c r="X101" i="6"/>
  <c r="K108" i="6"/>
  <c r="AA125" i="6"/>
  <c r="T124" i="6"/>
  <c r="AB125" i="6"/>
  <c r="L137" i="6"/>
  <c r="X138" i="6"/>
  <c r="AB148" i="6"/>
  <c r="K165" i="6"/>
  <c r="P170" i="6"/>
  <c r="P169" i="6" s="1"/>
  <c r="P168" i="6" s="1"/>
  <c r="P167" i="6" s="1"/>
  <c r="Z170" i="6"/>
  <c r="K173" i="6"/>
  <c r="H184" i="6"/>
  <c r="AA185" i="6"/>
  <c r="G204" i="6"/>
  <c r="AB209" i="6"/>
  <c r="Z212" i="6"/>
  <c r="AA213" i="6"/>
  <c r="T212" i="6"/>
  <c r="Z214" i="6"/>
  <c r="R214" i="6"/>
  <c r="R213" i="6" s="1"/>
  <c r="R212" i="6" s="1"/>
  <c r="R211" i="6" s="1"/>
  <c r="X214" i="6"/>
  <c r="Y214" i="6"/>
  <c r="Z218" i="6"/>
  <c r="Z222" i="6"/>
  <c r="Z225" i="6"/>
  <c r="T233" i="6"/>
  <c r="AB235" i="6"/>
  <c r="L247" i="6"/>
  <c r="Z249" i="6"/>
  <c r="Y253" i="6"/>
  <c r="H260" i="6"/>
  <c r="H259" i="6" s="1"/>
  <c r="I260" i="6"/>
  <c r="I259" i="6" s="1"/>
  <c r="T261" i="6"/>
  <c r="R274" i="6"/>
  <c r="R273" i="6" s="1"/>
  <c r="R272" i="6" s="1"/>
  <c r="R271" i="6" s="1"/>
  <c r="X274" i="6"/>
  <c r="Y274" i="6"/>
  <c r="L276" i="6"/>
  <c r="Y277" i="6"/>
  <c r="T276" i="6"/>
  <c r="I281" i="6"/>
  <c r="I279" i="6" s="1"/>
  <c r="O281" i="6"/>
  <c r="O279" i="6" s="1"/>
  <c r="X285" i="6"/>
  <c r="V290" i="6"/>
  <c r="Y301" i="6"/>
  <c r="T300" i="6"/>
  <c r="P302" i="6"/>
  <c r="P301" i="6" s="1"/>
  <c r="P300" i="6" s="1"/>
  <c r="P299" i="6" s="1"/>
  <c r="G9" i="6"/>
  <c r="P38" i="6"/>
  <c r="X43" i="6"/>
  <c r="K45" i="6"/>
  <c r="P62" i="6"/>
  <c r="Z66" i="6"/>
  <c r="AB68" i="6"/>
  <c r="P72" i="6"/>
  <c r="L86" i="6"/>
  <c r="Y86" i="6" s="1"/>
  <c r="X100" i="6"/>
  <c r="Q99" i="6"/>
  <c r="P101" i="6"/>
  <c r="P100" i="6" s="1"/>
  <c r="P99" i="6" s="1"/>
  <c r="P98" i="6" s="1"/>
  <c r="Y101" i="6"/>
  <c r="G107" i="6"/>
  <c r="K107" i="6" s="1"/>
  <c r="P138" i="6"/>
  <c r="P137" i="6" s="1"/>
  <c r="P136" i="6" s="1"/>
  <c r="P135" i="6" s="1"/>
  <c r="AA145" i="6"/>
  <c r="T144" i="6"/>
  <c r="Z148" i="6"/>
  <c r="L169" i="6"/>
  <c r="R170" i="6"/>
  <c r="R169" i="6" s="1"/>
  <c r="R168" i="6" s="1"/>
  <c r="R167" i="6" s="1"/>
  <c r="G172" i="6"/>
  <c r="Y185" i="6"/>
  <c r="AB191" i="6"/>
  <c r="G192" i="6"/>
  <c r="AB192" i="6"/>
  <c r="Z192" i="6"/>
  <c r="G195" i="6"/>
  <c r="K195" i="6" s="1"/>
  <c r="V204" i="6"/>
  <c r="AB205" i="6"/>
  <c r="V207" i="6"/>
  <c r="R218" i="6"/>
  <c r="R217" i="6" s="1"/>
  <c r="R216" i="6" s="1"/>
  <c r="R215" i="6" s="1"/>
  <c r="R222" i="6"/>
  <c r="R221" i="6" s="1"/>
  <c r="R220" i="6" s="1"/>
  <c r="R219" i="6" s="1"/>
  <c r="V224" i="6"/>
  <c r="K235" i="6"/>
  <c r="Y248" i="6"/>
  <c r="Y249" i="6"/>
  <c r="T247" i="6"/>
  <c r="AA249" i="6"/>
  <c r="K251" i="6"/>
  <c r="G248" i="6"/>
  <c r="W248" i="6"/>
  <c r="AA253" i="6"/>
  <c r="G255" i="6"/>
  <c r="K255" i="6" s="1"/>
  <c r="K256" i="6"/>
  <c r="T266" i="6"/>
  <c r="Q275" i="6"/>
  <c r="H290" i="6"/>
  <c r="H288" i="6" s="1"/>
  <c r="H282" i="6" s="1"/>
  <c r="H280" i="6" s="1"/>
  <c r="V265" i="6"/>
  <c r="AA273" i="6"/>
  <c r="T272" i="6"/>
  <c r="X278" i="6"/>
  <c r="Z278" i="6"/>
  <c r="P278" i="6"/>
  <c r="P277" i="6" s="1"/>
  <c r="P276" i="6" s="1"/>
  <c r="P275" i="6" s="1"/>
  <c r="Y278" i="6"/>
  <c r="Z284" i="6"/>
  <c r="V287" i="6"/>
  <c r="AA291" i="6"/>
  <c r="T289" i="6"/>
  <c r="AB289" i="6" s="1"/>
  <c r="V299" i="6"/>
  <c r="Z301" i="6"/>
  <c r="AA189" i="6"/>
  <c r="T188" i="6"/>
  <c r="Z253" i="6"/>
  <c r="Y257" i="6"/>
  <c r="T256" i="6"/>
  <c r="AB256" i="6" s="1"/>
  <c r="X263" i="6"/>
  <c r="V271" i="6"/>
  <c r="R278" i="6"/>
  <c r="R277" i="6" s="1"/>
  <c r="R276" i="6" s="1"/>
  <c r="R275" i="6" s="1"/>
  <c r="W281" i="6"/>
  <c r="W279" i="6" s="1"/>
  <c r="T290" i="6"/>
  <c r="Z295" i="6"/>
  <c r="Z297" i="6"/>
  <c r="K262" i="6"/>
  <c r="Y263" i="6"/>
  <c r="AA263" i="6"/>
  <c r="W290" i="6"/>
  <c r="W288" i="6" s="1"/>
  <c r="W282" i="6" s="1"/>
  <c r="W280" i="6" s="1"/>
  <c r="X301" i="6"/>
  <c r="Q300" i="6"/>
  <c r="AA305" i="6"/>
  <c r="T304" i="6"/>
  <c r="L56" i="5"/>
  <c r="L55" i="5" s="1"/>
  <c r="F117" i="5"/>
  <c r="M45" i="5"/>
  <c r="M38" i="5"/>
  <c r="H44" i="5"/>
  <c r="N39" i="5"/>
  <c r="O39" i="5"/>
  <c r="O85" i="5"/>
  <c r="N85" i="5"/>
  <c r="K84" i="5"/>
  <c r="N38" i="5"/>
  <c r="H52" i="5"/>
  <c r="O69" i="5"/>
  <c r="M84" i="5"/>
  <c r="J83" i="5"/>
  <c r="J16" i="5"/>
  <c r="M53" i="5"/>
  <c r="K90" i="5"/>
  <c r="M116" i="5"/>
  <c r="N116" i="5"/>
  <c r="H115" i="5"/>
  <c r="G9" i="5"/>
  <c r="G8" i="5" s="1"/>
  <c r="G117" i="5" s="1"/>
  <c r="H98" i="5"/>
  <c r="M115" i="5"/>
  <c r="J114" i="5"/>
  <c r="O115" i="5"/>
  <c r="M12" i="5"/>
  <c r="J11" i="5"/>
  <c r="O20" i="5"/>
  <c r="N20" i="5"/>
  <c r="N34" i="5"/>
  <c r="O34" i="5"/>
  <c r="O68" i="5"/>
  <c r="K67" i="5"/>
  <c r="M75" i="5"/>
  <c r="J74" i="5"/>
  <c r="O75" i="5"/>
  <c r="M111" i="5"/>
  <c r="J110" i="5"/>
  <c r="O111" i="5"/>
  <c r="N45" i="5"/>
  <c r="K16" i="5"/>
  <c r="F56" i="5"/>
  <c r="F55" i="5" s="1"/>
  <c r="F46" i="5" s="1"/>
  <c r="M60" i="5"/>
  <c r="N60" i="5"/>
  <c r="H59" i="5"/>
  <c r="M63" i="5"/>
  <c r="O63" i="5"/>
  <c r="M76" i="5"/>
  <c r="N76" i="5"/>
  <c r="H75" i="5"/>
  <c r="M105" i="5"/>
  <c r="N29" i="5"/>
  <c r="H37" i="5"/>
  <c r="F66" i="5"/>
  <c r="F65" i="5" s="1"/>
  <c r="F48" i="5" s="1"/>
  <c r="N18" i="5"/>
  <c r="H17" i="5"/>
  <c r="M18" i="5"/>
  <c r="K33" i="5"/>
  <c r="L37" i="5"/>
  <c r="L33" i="5" s="1"/>
  <c r="J68" i="5"/>
  <c r="M69" i="5"/>
  <c r="M71" i="5"/>
  <c r="O71" i="5"/>
  <c r="M94" i="5"/>
  <c r="J91" i="5"/>
  <c r="K95" i="5"/>
  <c r="J96" i="5"/>
  <c r="O101" i="5"/>
  <c r="K11" i="5"/>
  <c r="N14" i="5"/>
  <c r="H12" i="5"/>
  <c r="M14" i="5"/>
  <c r="N13" i="5"/>
  <c r="M13" i="5"/>
  <c r="L16" i="5"/>
  <c r="N19" i="5"/>
  <c r="M19" i="5"/>
  <c r="H33" i="5"/>
  <c r="J51" i="5"/>
  <c r="J62" i="5"/>
  <c r="O62" i="5"/>
  <c r="M81" i="5"/>
  <c r="J80" i="5"/>
  <c r="O103" i="5"/>
  <c r="N103" i="5"/>
  <c r="K97" i="5"/>
  <c r="N105" i="5"/>
  <c r="M108" i="5"/>
  <c r="N108" i="5"/>
  <c r="H107" i="5"/>
  <c r="O53" i="5"/>
  <c r="K52" i="5"/>
  <c r="M59" i="5"/>
  <c r="M64" i="5"/>
  <c r="N64" i="5"/>
  <c r="H63" i="5"/>
  <c r="K73" i="5"/>
  <c r="M107" i="5"/>
  <c r="J98" i="5"/>
  <c r="M112" i="5"/>
  <c r="N112" i="5"/>
  <c r="H111" i="5"/>
  <c r="O74" i="5"/>
  <c r="L78" i="5"/>
  <c r="L77" i="5" s="1"/>
  <c r="L46" i="5" s="1"/>
  <c r="O96" i="5"/>
  <c r="N53" i="5"/>
  <c r="O57" i="5"/>
  <c r="K56" i="5"/>
  <c r="O58" i="5"/>
  <c r="M72" i="5"/>
  <c r="N72" i="5"/>
  <c r="H71" i="5"/>
  <c r="N82" i="5"/>
  <c r="M82" i="5"/>
  <c r="H81" i="5"/>
  <c r="M102" i="5"/>
  <c r="N102" i="5"/>
  <c r="H101" i="5"/>
  <c r="F90" i="5"/>
  <c r="F87" i="5" s="1"/>
  <c r="H84" i="5"/>
  <c r="K79" i="5"/>
  <c r="M104" i="5"/>
  <c r="F11" i="4"/>
  <c r="F10" i="4" s="1"/>
  <c r="J86" i="4"/>
  <c r="J102" i="4"/>
  <c r="K144" i="4"/>
  <c r="J11" i="4"/>
  <c r="J34" i="4"/>
  <c r="K37" i="4"/>
  <c r="H29" i="4"/>
  <c r="K30" i="4"/>
  <c r="K36" i="4"/>
  <c r="H35" i="4"/>
  <c r="K35" i="4" s="1"/>
  <c r="J41" i="4"/>
  <c r="K53" i="4"/>
  <c r="H52" i="4"/>
  <c r="F54" i="4"/>
  <c r="F40" i="4" s="1"/>
  <c r="F32" i="4" s="1"/>
  <c r="J72" i="4"/>
  <c r="J78" i="4"/>
  <c r="G150" i="4"/>
  <c r="F81" i="4"/>
  <c r="J124" i="4"/>
  <c r="K89" i="4"/>
  <c r="H88" i="4"/>
  <c r="K68" i="4"/>
  <c r="H37" i="4"/>
  <c r="K39" i="4"/>
  <c r="G54" i="4"/>
  <c r="G40" i="4" s="1"/>
  <c r="G32" i="4" s="1"/>
  <c r="G9" i="4" s="1"/>
  <c r="J108" i="4"/>
  <c r="J146" i="4"/>
  <c r="G121" i="4"/>
  <c r="G118" i="4" s="1"/>
  <c r="G81" i="4" s="1"/>
  <c r="K145" i="4"/>
  <c r="H144" i="4"/>
  <c r="K69" i="4"/>
  <c r="H68" i="4"/>
  <c r="K80" i="4"/>
  <c r="H79" i="4"/>
  <c r="K98" i="4"/>
  <c r="J133" i="4"/>
  <c r="K57" i="4"/>
  <c r="K59" i="4"/>
  <c r="K76" i="4"/>
  <c r="K99" i="4"/>
  <c r="H98" i="4"/>
  <c r="K107" i="4"/>
  <c r="H106" i="4"/>
  <c r="K117" i="4"/>
  <c r="H116" i="4"/>
  <c r="K139" i="4"/>
  <c r="H138" i="4"/>
  <c r="K106" i="4"/>
  <c r="K116" i="4"/>
  <c r="K56" i="4"/>
  <c r="H55" i="4"/>
  <c r="K58" i="4"/>
  <c r="H57" i="4"/>
  <c r="K60" i="4"/>
  <c r="H59" i="4"/>
  <c r="K62" i="4"/>
  <c r="H61" i="4"/>
  <c r="K77" i="4"/>
  <c r="H76" i="4"/>
  <c r="K95" i="4"/>
  <c r="H94" i="4"/>
  <c r="K104" i="4"/>
  <c r="J131" i="4"/>
  <c r="J119" i="4"/>
  <c r="K148" i="4"/>
  <c r="H13" i="4"/>
  <c r="H20" i="4"/>
  <c r="H42" i="4"/>
  <c r="H45" i="4"/>
  <c r="K45" i="4" s="1"/>
  <c r="K52" i="4"/>
  <c r="J54" i="4"/>
  <c r="J75" i="4"/>
  <c r="K88" i="4"/>
  <c r="J93" i="4"/>
  <c r="K135" i="4"/>
  <c r="H134" i="4"/>
  <c r="K134" i="4" s="1"/>
  <c r="H104" i="4"/>
  <c r="H110" i="4"/>
  <c r="H126" i="4"/>
  <c r="H136" i="4"/>
  <c r="H140" i="4"/>
  <c r="K140" i="4" s="1"/>
  <c r="H148" i="4"/>
  <c r="F120" i="1"/>
  <c r="F118" i="1"/>
  <c r="H149" i="3"/>
  <c r="K149" i="3" s="1"/>
  <c r="J148" i="3"/>
  <c r="K148" i="3" s="1"/>
  <c r="H148" i="3"/>
  <c r="G148" i="3"/>
  <c r="F148" i="3"/>
  <c r="H147" i="3"/>
  <c r="G147" i="3"/>
  <c r="F147" i="3"/>
  <c r="H146" i="3"/>
  <c r="G146" i="3"/>
  <c r="F146" i="3"/>
  <c r="H145" i="3"/>
  <c r="J144" i="3"/>
  <c r="G144" i="3"/>
  <c r="G143" i="3" s="1"/>
  <c r="G142" i="3" s="1"/>
  <c r="F144" i="3"/>
  <c r="F143" i="3" s="1"/>
  <c r="F142" i="3" s="1"/>
  <c r="J143" i="3"/>
  <c r="J142" i="3"/>
  <c r="K141" i="3"/>
  <c r="H141" i="3"/>
  <c r="J140" i="3"/>
  <c r="H140" i="3"/>
  <c r="H133" i="3" s="1"/>
  <c r="G140" i="3"/>
  <c r="F140" i="3"/>
  <c r="H139" i="3"/>
  <c r="J138" i="3"/>
  <c r="G138" i="3"/>
  <c r="G132" i="3" s="1"/>
  <c r="G129" i="3" s="1"/>
  <c r="G122" i="3" s="1"/>
  <c r="G119" i="3" s="1"/>
  <c r="G82" i="3" s="1"/>
  <c r="F138" i="3"/>
  <c r="F132" i="3" s="1"/>
  <c r="K137" i="3"/>
  <c r="H137" i="3"/>
  <c r="J136" i="3"/>
  <c r="H136" i="3"/>
  <c r="G136" i="3"/>
  <c r="F136" i="3"/>
  <c r="H135" i="3"/>
  <c r="J134" i="3"/>
  <c r="G134" i="3"/>
  <c r="F134" i="3"/>
  <c r="G133" i="3"/>
  <c r="G130" i="3" s="1"/>
  <c r="G123" i="3" s="1"/>
  <c r="G120" i="3" s="1"/>
  <c r="G83" i="3" s="1"/>
  <c r="F133" i="3"/>
  <c r="J132" i="3"/>
  <c r="G131" i="3"/>
  <c r="F131" i="3"/>
  <c r="F128" i="3" s="1"/>
  <c r="F130" i="3"/>
  <c r="F123" i="3" s="1"/>
  <c r="F120" i="3" s="1"/>
  <c r="F83" i="3" s="1"/>
  <c r="J129" i="3"/>
  <c r="F129" i="3"/>
  <c r="F122" i="3" s="1"/>
  <c r="F119" i="3" s="1"/>
  <c r="F82" i="3" s="1"/>
  <c r="G128" i="3"/>
  <c r="G121" i="3" s="1"/>
  <c r="G118" i="3" s="1"/>
  <c r="K127" i="3"/>
  <c r="H127" i="3"/>
  <c r="J126" i="3"/>
  <c r="K126" i="3" s="1"/>
  <c r="H126" i="3"/>
  <c r="G126" i="3"/>
  <c r="F126" i="3"/>
  <c r="H125" i="3"/>
  <c r="G125" i="3"/>
  <c r="F125" i="3"/>
  <c r="H124" i="3"/>
  <c r="G124" i="3"/>
  <c r="F124" i="3"/>
  <c r="J122" i="3"/>
  <c r="J119" i="3"/>
  <c r="H117" i="3"/>
  <c r="J116" i="3"/>
  <c r="G116" i="3"/>
  <c r="G115" i="3" s="1"/>
  <c r="G114" i="3" s="1"/>
  <c r="G113" i="3" s="1"/>
  <c r="G112" i="3" s="1"/>
  <c r="F116" i="3"/>
  <c r="F115" i="3" s="1"/>
  <c r="F114" i="3" s="1"/>
  <c r="F113" i="3" s="1"/>
  <c r="F112" i="3" s="1"/>
  <c r="J115" i="3"/>
  <c r="J114" i="3"/>
  <c r="J113" i="3"/>
  <c r="J112" i="3"/>
  <c r="K111" i="3"/>
  <c r="H111" i="3"/>
  <c r="J110" i="3"/>
  <c r="K110" i="3" s="1"/>
  <c r="H110" i="3"/>
  <c r="G110" i="3"/>
  <c r="F110" i="3"/>
  <c r="H109" i="3"/>
  <c r="G109" i="3"/>
  <c r="F109" i="3"/>
  <c r="H108" i="3"/>
  <c r="G108" i="3"/>
  <c r="F108" i="3"/>
  <c r="H107" i="3"/>
  <c r="J106" i="3"/>
  <c r="G106" i="3"/>
  <c r="G103" i="3" s="1"/>
  <c r="G102" i="3" s="1"/>
  <c r="G101" i="3" s="1"/>
  <c r="G100" i="3" s="1"/>
  <c r="F106" i="3"/>
  <c r="F103" i="3" s="1"/>
  <c r="F102" i="3" s="1"/>
  <c r="F101" i="3" s="1"/>
  <c r="F100" i="3" s="1"/>
  <c r="K105" i="3"/>
  <c r="H105" i="3"/>
  <c r="J104" i="3"/>
  <c r="K104" i="3" s="1"/>
  <c r="H104" i="3"/>
  <c r="G104" i="3"/>
  <c r="F104" i="3"/>
  <c r="J103" i="3"/>
  <c r="H99" i="3"/>
  <c r="J98" i="3"/>
  <c r="G98" i="3"/>
  <c r="G97" i="3" s="1"/>
  <c r="F98" i="3"/>
  <c r="F97" i="3" s="1"/>
  <c r="J97" i="3"/>
  <c r="J96" i="3"/>
  <c r="F96" i="3"/>
  <c r="F91" i="3" s="1"/>
  <c r="F90" i="3" s="1"/>
  <c r="K95" i="3"/>
  <c r="H95" i="3"/>
  <c r="J94" i="3"/>
  <c r="K94" i="3" s="1"/>
  <c r="H94" i="3"/>
  <c r="G94" i="3"/>
  <c r="F94" i="3"/>
  <c r="H93" i="3"/>
  <c r="G93" i="3"/>
  <c r="F93" i="3"/>
  <c r="H92" i="3"/>
  <c r="G92" i="3"/>
  <c r="F92" i="3"/>
  <c r="H89" i="3"/>
  <c r="J88" i="3"/>
  <c r="G88" i="3"/>
  <c r="G87" i="3" s="1"/>
  <c r="G86" i="3" s="1"/>
  <c r="G85" i="3" s="1"/>
  <c r="G84" i="3" s="1"/>
  <c r="F88" i="3"/>
  <c r="J87" i="3"/>
  <c r="F87" i="3"/>
  <c r="F86" i="3" s="1"/>
  <c r="F85" i="3" s="1"/>
  <c r="F84" i="3" s="1"/>
  <c r="J86" i="3"/>
  <c r="J85" i="3"/>
  <c r="J84" i="3"/>
  <c r="J82" i="3"/>
  <c r="K80" i="3"/>
  <c r="H80" i="3"/>
  <c r="J79" i="3"/>
  <c r="K79" i="3" s="1"/>
  <c r="H79" i="3"/>
  <c r="H72" i="3" s="1"/>
  <c r="G79" i="3"/>
  <c r="G78" i="3" s="1"/>
  <c r="G8" i="3" s="1"/>
  <c r="F79" i="3"/>
  <c r="J78" i="3"/>
  <c r="H78" i="3"/>
  <c r="F78" i="3"/>
  <c r="H77" i="3"/>
  <c r="J76" i="3"/>
  <c r="G76" i="3"/>
  <c r="F76" i="3"/>
  <c r="F75" i="3" s="1"/>
  <c r="F74" i="3" s="1"/>
  <c r="F73" i="3" s="1"/>
  <c r="J75" i="3"/>
  <c r="G75" i="3"/>
  <c r="G74" i="3" s="1"/>
  <c r="G73" i="3" s="1"/>
  <c r="J72" i="3"/>
  <c r="K72" i="3" s="1"/>
  <c r="G72" i="3"/>
  <c r="F72" i="3"/>
  <c r="K71" i="3"/>
  <c r="H71" i="3"/>
  <c r="H70" i="3"/>
  <c r="K70" i="3" s="1"/>
  <c r="K69" i="3"/>
  <c r="H69" i="3"/>
  <c r="J68" i="3"/>
  <c r="G68" i="3"/>
  <c r="F68" i="3"/>
  <c r="H67" i="3"/>
  <c r="K67" i="3" s="1"/>
  <c r="K66" i="3"/>
  <c r="H66" i="3"/>
  <c r="H65" i="3"/>
  <c r="K65" i="3" s="1"/>
  <c r="K64" i="3"/>
  <c r="H64" i="3"/>
  <c r="H63" i="3"/>
  <c r="K63" i="3" s="1"/>
  <c r="K62" i="3"/>
  <c r="H62" i="3"/>
  <c r="J61" i="3"/>
  <c r="G61" i="3"/>
  <c r="F61" i="3"/>
  <c r="H60" i="3"/>
  <c r="J59" i="3"/>
  <c r="G59" i="3"/>
  <c r="F59" i="3"/>
  <c r="K58" i="3"/>
  <c r="H58" i="3"/>
  <c r="J57" i="3"/>
  <c r="H57" i="3"/>
  <c r="G57" i="3"/>
  <c r="F57" i="3"/>
  <c r="H56" i="3"/>
  <c r="J55" i="3"/>
  <c r="G55" i="3"/>
  <c r="F55" i="3"/>
  <c r="F54" i="3" s="1"/>
  <c r="K53" i="3"/>
  <c r="H53" i="3"/>
  <c r="J52" i="3"/>
  <c r="H52" i="3"/>
  <c r="G52" i="3"/>
  <c r="F52" i="3"/>
  <c r="H51" i="3"/>
  <c r="K51" i="3" s="1"/>
  <c r="H50" i="3"/>
  <c r="K49" i="3"/>
  <c r="H49" i="3"/>
  <c r="H48" i="3"/>
  <c r="K47" i="3"/>
  <c r="H47" i="3"/>
  <c r="H46" i="3"/>
  <c r="J45" i="3"/>
  <c r="G45" i="3"/>
  <c r="F45" i="3"/>
  <c r="K44" i="3"/>
  <c r="H44" i="3"/>
  <c r="H43" i="3"/>
  <c r="J42" i="3"/>
  <c r="G42" i="3"/>
  <c r="F42" i="3"/>
  <c r="F41" i="3"/>
  <c r="F40" i="3"/>
  <c r="K39" i="3"/>
  <c r="H39" i="3"/>
  <c r="H38" i="3"/>
  <c r="J37" i="3"/>
  <c r="G37" i="3"/>
  <c r="G34" i="3" s="1"/>
  <c r="G33" i="3" s="1"/>
  <c r="F37" i="3"/>
  <c r="F34" i="3" s="1"/>
  <c r="F33" i="3" s="1"/>
  <c r="K36" i="3"/>
  <c r="H36" i="3"/>
  <c r="J35" i="3"/>
  <c r="H35" i="3"/>
  <c r="G35" i="3"/>
  <c r="F35" i="3"/>
  <c r="J34" i="3"/>
  <c r="J33" i="3" s="1"/>
  <c r="H31" i="3"/>
  <c r="K30" i="3"/>
  <c r="H30" i="3"/>
  <c r="J29" i="3"/>
  <c r="G29" i="3"/>
  <c r="F29" i="3"/>
  <c r="J28" i="3"/>
  <c r="J11" i="3" s="1"/>
  <c r="J10" i="3" s="1"/>
  <c r="G28" i="3"/>
  <c r="F28" i="3"/>
  <c r="H27" i="3"/>
  <c r="K26" i="3"/>
  <c r="H26" i="3"/>
  <c r="H25" i="3"/>
  <c r="K24" i="3"/>
  <c r="H24" i="3"/>
  <c r="H23" i="3"/>
  <c r="K22" i="3"/>
  <c r="H22" i="3"/>
  <c r="H21" i="3"/>
  <c r="J20" i="3"/>
  <c r="G20" i="3"/>
  <c r="F20" i="3"/>
  <c r="K19" i="3"/>
  <c r="H19" i="3"/>
  <c r="H18" i="3"/>
  <c r="K17" i="3"/>
  <c r="H17" i="3"/>
  <c r="H16" i="3"/>
  <c r="K15" i="3"/>
  <c r="H15" i="3"/>
  <c r="H14" i="3"/>
  <c r="J13" i="3"/>
  <c r="G13" i="3"/>
  <c r="G12" i="3" s="1"/>
  <c r="G11" i="3" s="1"/>
  <c r="G10" i="3" s="1"/>
  <c r="F13" i="3"/>
  <c r="J12" i="3"/>
  <c r="F12" i="3"/>
  <c r="F11" i="3" s="1"/>
  <c r="F10" i="3" s="1"/>
  <c r="H8" i="3"/>
  <c r="F8" i="3"/>
  <c r="O116" i="2"/>
  <c r="N116" i="2"/>
  <c r="M116" i="2"/>
  <c r="L116" i="2"/>
  <c r="L115" i="2" s="1"/>
  <c r="L114" i="2" s="1"/>
  <c r="L113" i="2" s="1"/>
  <c r="H116" i="2"/>
  <c r="K115" i="2"/>
  <c r="J115" i="2"/>
  <c r="H115" i="2"/>
  <c r="N115" i="2" s="1"/>
  <c r="G115" i="2"/>
  <c r="F115" i="2"/>
  <c r="J114" i="2"/>
  <c r="G114" i="2"/>
  <c r="F114" i="2"/>
  <c r="F113" i="2" s="1"/>
  <c r="J113" i="2"/>
  <c r="G113" i="2"/>
  <c r="O112" i="2"/>
  <c r="N112" i="2"/>
  <c r="M112" i="2"/>
  <c r="L112" i="2"/>
  <c r="L111" i="2" s="1"/>
  <c r="L110" i="2" s="1"/>
  <c r="L109" i="2" s="1"/>
  <c r="H112" i="2"/>
  <c r="N111" i="2"/>
  <c r="K111" i="2"/>
  <c r="J111" i="2"/>
  <c r="H111" i="2"/>
  <c r="G111" i="2"/>
  <c r="F111" i="2"/>
  <c r="J110" i="2"/>
  <c r="G110" i="2"/>
  <c r="F110" i="2"/>
  <c r="F109" i="2" s="1"/>
  <c r="J109" i="2"/>
  <c r="G109" i="2"/>
  <c r="G90" i="2" s="1"/>
  <c r="G87" i="2" s="1"/>
  <c r="O108" i="2"/>
  <c r="N108" i="2"/>
  <c r="M108" i="2"/>
  <c r="L108" i="2"/>
  <c r="L107" i="2" s="1"/>
  <c r="H108" i="2"/>
  <c r="N107" i="2"/>
  <c r="K107" i="2"/>
  <c r="J107" i="2"/>
  <c r="H107" i="2"/>
  <c r="G107" i="2"/>
  <c r="F107" i="2"/>
  <c r="O106" i="2"/>
  <c r="L106" i="2"/>
  <c r="H106" i="2"/>
  <c r="O105" i="2"/>
  <c r="L105" i="2"/>
  <c r="L98" i="2" s="1"/>
  <c r="L95" i="2" s="1"/>
  <c r="L92" i="2" s="1"/>
  <c r="L89" i="2" s="1"/>
  <c r="K105" i="2"/>
  <c r="J105" i="2"/>
  <c r="G105" i="2"/>
  <c r="F105" i="2"/>
  <c r="O104" i="2"/>
  <c r="N104" i="2"/>
  <c r="L104" i="2"/>
  <c r="H104" i="2"/>
  <c r="N103" i="2"/>
  <c r="M103" i="2"/>
  <c r="L103" i="2"/>
  <c r="K103" i="2"/>
  <c r="J103" i="2"/>
  <c r="J97" i="2" s="1"/>
  <c r="H103" i="2"/>
  <c r="G103" i="2"/>
  <c r="G97" i="2" s="1"/>
  <c r="G94" i="2" s="1"/>
  <c r="G91" i="2" s="1"/>
  <c r="G88" i="2" s="1"/>
  <c r="G47" i="2" s="1"/>
  <c r="F103" i="2"/>
  <c r="O102" i="2"/>
  <c r="N102" i="2"/>
  <c r="M102" i="2"/>
  <c r="L102" i="2"/>
  <c r="L101" i="2" s="1"/>
  <c r="H102" i="2"/>
  <c r="K101" i="2"/>
  <c r="J101" i="2"/>
  <c r="H101" i="2"/>
  <c r="N101" i="2" s="1"/>
  <c r="G101" i="2"/>
  <c r="F101" i="2"/>
  <c r="O100" i="2"/>
  <c r="L100" i="2"/>
  <c r="H100" i="2"/>
  <c r="O99" i="2"/>
  <c r="L99" i="2"/>
  <c r="L96" i="2" s="1"/>
  <c r="L93" i="2" s="1"/>
  <c r="L90" i="2" s="1"/>
  <c r="L87" i="2" s="1"/>
  <c r="K99" i="2"/>
  <c r="J99" i="2"/>
  <c r="G99" i="2"/>
  <c r="F99" i="2"/>
  <c r="F96" i="2" s="1"/>
  <c r="F93" i="2" s="1"/>
  <c r="F90" i="2" s="1"/>
  <c r="F87" i="2" s="1"/>
  <c r="J98" i="2"/>
  <c r="G98" i="2"/>
  <c r="G95" i="2" s="1"/>
  <c r="L97" i="2"/>
  <c r="L94" i="2" s="1"/>
  <c r="L91" i="2" s="1"/>
  <c r="K97" i="2"/>
  <c r="O97" i="2" s="1"/>
  <c r="H97" i="2"/>
  <c r="F97" i="2"/>
  <c r="J96" i="2"/>
  <c r="G96" i="2"/>
  <c r="J95" i="2"/>
  <c r="J92" i="2" s="1"/>
  <c r="H94" i="2"/>
  <c r="F94" i="2"/>
  <c r="G93" i="2"/>
  <c r="G92" i="2"/>
  <c r="G89" i="2" s="1"/>
  <c r="F91" i="2"/>
  <c r="F88" i="2" s="1"/>
  <c r="F47" i="2" s="1"/>
  <c r="J89" i="2"/>
  <c r="L88" i="2"/>
  <c r="L47" i="2" s="1"/>
  <c r="O86" i="2"/>
  <c r="L86" i="2"/>
  <c r="H86" i="2"/>
  <c r="L85" i="2"/>
  <c r="K85" i="2"/>
  <c r="J85" i="2"/>
  <c r="H85" i="2"/>
  <c r="N85" i="2" s="1"/>
  <c r="G85" i="2"/>
  <c r="G84" i="2" s="1"/>
  <c r="F85" i="2"/>
  <c r="L84" i="2"/>
  <c r="K84" i="2"/>
  <c r="H84" i="2"/>
  <c r="F84" i="2"/>
  <c r="L83" i="2"/>
  <c r="G83" i="2"/>
  <c r="G78" i="2" s="1"/>
  <c r="F83" i="2"/>
  <c r="F78" i="2" s="1"/>
  <c r="F77" i="2" s="1"/>
  <c r="L82" i="2"/>
  <c r="H82" i="2"/>
  <c r="L81" i="2"/>
  <c r="L80" i="2" s="1"/>
  <c r="L79" i="2" s="1"/>
  <c r="L78" i="2" s="1"/>
  <c r="L77" i="2" s="1"/>
  <c r="K81" i="2"/>
  <c r="K80" i="2" s="1"/>
  <c r="K79" i="2" s="1"/>
  <c r="J81" i="2"/>
  <c r="H81" i="2"/>
  <c r="G81" i="2"/>
  <c r="F81" i="2"/>
  <c r="F80" i="2" s="1"/>
  <c r="F79" i="2" s="1"/>
  <c r="J80" i="2"/>
  <c r="H80" i="2"/>
  <c r="H79" i="2" s="1"/>
  <c r="G80" i="2"/>
  <c r="J79" i="2"/>
  <c r="G79" i="2"/>
  <c r="G77" i="2"/>
  <c r="O76" i="2"/>
  <c r="N76" i="2"/>
  <c r="L76" i="2"/>
  <c r="H76" i="2"/>
  <c r="M76" i="2" s="1"/>
  <c r="O75" i="2"/>
  <c r="N75" i="2"/>
  <c r="L75" i="2"/>
  <c r="L74" i="2" s="1"/>
  <c r="L73" i="2" s="1"/>
  <c r="K75" i="2"/>
  <c r="K74" i="2" s="1"/>
  <c r="J75" i="2"/>
  <c r="H75" i="2"/>
  <c r="G75" i="2"/>
  <c r="F75" i="2"/>
  <c r="F74" i="2" s="1"/>
  <c r="F73" i="2" s="1"/>
  <c r="F66" i="2" s="1"/>
  <c r="F65" i="2" s="1"/>
  <c r="J74" i="2"/>
  <c r="G74" i="2"/>
  <c r="G73" i="2" s="1"/>
  <c r="K73" i="2"/>
  <c r="J73" i="2"/>
  <c r="O72" i="2"/>
  <c r="N72" i="2"/>
  <c r="L72" i="2"/>
  <c r="L71" i="2" s="1"/>
  <c r="H72" i="2"/>
  <c r="M72" i="2" s="1"/>
  <c r="K71" i="2"/>
  <c r="J71" i="2"/>
  <c r="M71" i="2" s="1"/>
  <c r="H71" i="2"/>
  <c r="G71" i="2"/>
  <c r="F71" i="2"/>
  <c r="O70" i="2"/>
  <c r="M70" i="2"/>
  <c r="L70" i="2"/>
  <c r="H70" i="2"/>
  <c r="L69" i="2"/>
  <c r="L68" i="2" s="1"/>
  <c r="L67" i="2" s="1"/>
  <c r="L66" i="2" s="1"/>
  <c r="L65" i="2" s="1"/>
  <c r="L48" i="2" s="1"/>
  <c r="K69" i="2"/>
  <c r="J69" i="2"/>
  <c r="G69" i="2"/>
  <c r="G68" i="2" s="1"/>
  <c r="G67" i="2" s="1"/>
  <c r="F69" i="2"/>
  <c r="F68" i="2" s="1"/>
  <c r="F67" i="2"/>
  <c r="G66" i="2"/>
  <c r="G65" i="2" s="1"/>
  <c r="G48" i="2" s="1"/>
  <c r="O64" i="2"/>
  <c r="N64" i="2"/>
  <c r="L64" i="2"/>
  <c r="L63" i="2" s="1"/>
  <c r="H64" i="2"/>
  <c r="M64" i="2" s="1"/>
  <c r="O63" i="2"/>
  <c r="N63" i="2"/>
  <c r="K63" i="2"/>
  <c r="K62" i="2" s="1"/>
  <c r="J63" i="2"/>
  <c r="H63" i="2"/>
  <c r="H62" i="2" s="1"/>
  <c r="H61" i="2" s="1"/>
  <c r="G63" i="2"/>
  <c r="F63" i="2"/>
  <c r="L62" i="2"/>
  <c r="L61" i="2" s="1"/>
  <c r="J62" i="2"/>
  <c r="G62" i="2"/>
  <c r="F62" i="2"/>
  <c r="F61" i="2" s="1"/>
  <c r="K61" i="2"/>
  <c r="J61" i="2"/>
  <c r="M61" i="2" s="1"/>
  <c r="G61" i="2"/>
  <c r="O60" i="2"/>
  <c r="N60" i="2"/>
  <c r="L60" i="2"/>
  <c r="L59" i="2" s="1"/>
  <c r="L58" i="2" s="1"/>
  <c r="L57" i="2" s="1"/>
  <c r="L56" i="2" s="1"/>
  <c r="L55" i="2" s="1"/>
  <c r="H60" i="2"/>
  <c r="M60" i="2" s="1"/>
  <c r="K59" i="2"/>
  <c r="J59" i="2"/>
  <c r="M59" i="2" s="1"/>
  <c r="H59" i="2"/>
  <c r="H58" i="2" s="1"/>
  <c r="G59" i="2"/>
  <c r="F59" i="2"/>
  <c r="F58" i="2" s="1"/>
  <c r="F57" i="2" s="1"/>
  <c r="F56" i="2" s="1"/>
  <c r="F55" i="2" s="1"/>
  <c r="M58" i="2"/>
  <c r="J58" i="2"/>
  <c r="J57" i="2" s="1"/>
  <c r="G58" i="2"/>
  <c r="G57" i="2" s="1"/>
  <c r="G56" i="2" s="1"/>
  <c r="G55" i="2" s="1"/>
  <c r="H57" i="2"/>
  <c r="H56" i="2"/>
  <c r="H55" i="2" s="1"/>
  <c r="O54" i="2"/>
  <c r="M54" i="2"/>
  <c r="L54" i="2"/>
  <c r="L53" i="2" s="1"/>
  <c r="L52" i="2" s="1"/>
  <c r="L51" i="2" s="1"/>
  <c r="L50" i="2" s="1"/>
  <c r="L49" i="2" s="1"/>
  <c r="H54" i="2"/>
  <c r="N54" i="2" s="1"/>
  <c r="K53" i="2"/>
  <c r="J53" i="2"/>
  <c r="H53" i="2"/>
  <c r="G53" i="2"/>
  <c r="G52" i="2" s="1"/>
  <c r="G51" i="2" s="1"/>
  <c r="G50" i="2" s="1"/>
  <c r="G49" i="2" s="1"/>
  <c r="G46" i="2" s="1"/>
  <c r="F53" i="2"/>
  <c r="H52" i="2"/>
  <c r="H51" i="2" s="1"/>
  <c r="F52" i="2"/>
  <c r="F51" i="2" s="1"/>
  <c r="F50" i="2" s="1"/>
  <c r="F49" i="2" s="1"/>
  <c r="L45" i="2"/>
  <c r="L44" i="2" s="1"/>
  <c r="H45" i="2"/>
  <c r="K44" i="2"/>
  <c r="J44" i="2"/>
  <c r="H44" i="2"/>
  <c r="N44" i="2" s="1"/>
  <c r="G44" i="2"/>
  <c r="F44" i="2"/>
  <c r="O43" i="2"/>
  <c r="M43" i="2"/>
  <c r="L43" i="2"/>
  <c r="H43" i="2"/>
  <c r="N43" i="2" s="1"/>
  <c r="O42" i="2"/>
  <c r="M42" i="2"/>
  <c r="L42" i="2"/>
  <c r="L39" i="2" s="1"/>
  <c r="H42" i="2"/>
  <c r="N42" i="2" s="1"/>
  <c r="O41" i="2"/>
  <c r="M41" i="2"/>
  <c r="L41" i="2"/>
  <c r="H41" i="2"/>
  <c r="N41" i="2" s="1"/>
  <c r="O40" i="2"/>
  <c r="M40" i="2"/>
  <c r="L40" i="2"/>
  <c r="H40" i="2"/>
  <c r="N40" i="2" s="1"/>
  <c r="O39" i="2"/>
  <c r="M39" i="2"/>
  <c r="K39" i="2"/>
  <c r="N39" i="2" s="1"/>
  <c r="J39" i="2"/>
  <c r="H39" i="2"/>
  <c r="G39" i="2"/>
  <c r="F39" i="2"/>
  <c r="L38" i="2"/>
  <c r="L37" i="2" s="1"/>
  <c r="H38" i="2"/>
  <c r="N38" i="2" s="1"/>
  <c r="N37" i="2"/>
  <c r="M37" i="2"/>
  <c r="K37" i="2"/>
  <c r="J37" i="2"/>
  <c r="H37" i="2"/>
  <c r="G37" i="2"/>
  <c r="F37" i="2"/>
  <c r="O36" i="2"/>
  <c r="M36" i="2"/>
  <c r="L36" i="2"/>
  <c r="H36" i="2"/>
  <c r="N36" i="2" s="1"/>
  <c r="O35" i="2"/>
  <c r="M35" i="2"/>
  <c r="L35" i="2"/>
  <c r="H35" i="2"/>
  <c r="N35" i="2" s="1"/>
  <c r="O34" i="2"/>
  <c r="M34" i="2"/>
  <c r="L34" i="2"/>
  <c r="K34" i="2"/>
  <c r="N34" i="2" s="1"/>
  <c r="J34" i="2"/>
  <c r="H34" i="2"/>
  <c r="G34" i="2"/>
  <c r="G33" i="2" s="1"/>
  <c r="F34" i="2"/>
  <c r="F33" i="2" s="1"/>
  <c r="K33" i="2"/>
  <c r="O33" i="2" s="1"/>
  <c r="J33" i="2"/>
  <c r="L32" i="2"/>
  <c r="H32" i="2"/>
  <c r="M32" i="2" s="1"/>
  <c r="M31" i="2"/>
  <c r="L31" i="2"/>
  <c r="H31" i="2"/>
  <c r="N31" i="2" s="1"/>
  <c r="N30" i="2"/>
  <c r="L30" i="2"/>
  <c r="L29" i="2" s="1"/>
  <c r="H30" i="2"/>
  <c r="K29" i="2"/>
  <c r="J29" i="2"/>
  <c r="G29" i="2"/>
  <c r="F29" i="2"/>
  <c r="L28" i="2"/>
  <c r="H28" i="2"/>
  <c r="N28" i="2" s="1"/>
  <c r="M27" i="2"/>
  <c r="L27" i="2"/>
  <c r="H27" i="2"/>
  <c r="N27" i="2" s="1"/>
  <c r="N26" i="2"/>
  <c r="L26" i="2"/>
  <c r="H26" i="2"/>
  <c r="M26" i="2" s="1"/>
  <c r="L25" i="2"/>
  <c r="H25" i="2"/>
  <c r="N25" i="2" s="1"/>
  <c r="N24" i="2"/>
  <c r="L24" i="2"/>
  <c r="H24" i="2"/>
  <c r="N23" i="2"/>
  <c r="M23" i="2"/>
  <c r="L23" i="2"/>
  <c r="H23" i="2"/>
  <c r="L22" i="2"/>
  <c r="H22" i="2"/>
  <c r="N22" i="2" s="1"/>
  <c r="M21" i="2"/>
  <c r="L21" i="2"/>
  <c r="H21" i="2"/>
  <c r="N21" i="2" s="1"/>
  <c r="L20" i="2"/>
  <c r="K20" i="2"/>
  <c r="J20" i="2"/>
  <c r="G20" i="2"/>
  <c r="F20" i="2"/>
  <c r="F16" i="2" s="1"/>
  <c r="F15" i="2" s="1"/>
  <c r="N19" i="2"/>
  <c r="M19" i="2"/>
  <c r="L19" i="2"/>
  <c r="H19" i="2"/>
  <c r="N18" i="2"/>
  <c r="M18" i="2"/>
  <c r="L18" i="2"/>
  <c r="L17" i="2" s="1"/>
  <c r="L16" i="2" s="1"/>
  <c r="H18" i="2"/>
  <c r="K17" i="2"/>
  <c r="J17" i="2"/>
  <c r="G17" i="2"/>
  <c r="F17" i="2"/>
  <c r="J16" i="2"/>
  <c r="J15" i="2"/>
  <c r="M14" i="2"/>
  <c r="L14" i="2"/>
  <c r="H14" i="2"/>
  <c r="N14" i="2" s="1"/>
  <c r="L13" i="2"/>
  <c r="L12" i="2" s="1"/>
  <c r="L11" i="2" s="1"/>
  <c r="L10" i="2" s="1"/>
  <c r="H13" i="2"/>
  <c r="N13" i="2" s="1"/>
  <c r="N12" i="2"/>
  <c r="M12" i="2"/>
  <c r="K12" i="2"/>
  <c r="K11" i="2" s="1"/>
  <c r="J12" i="2"/>
  <c r="H12" i="2"/>
  <c r="G12" i="2"/>
  <c r="G11" i="2" s="1"/>
  <c r="F12" i="2"/>
  <c r="J11" i="2"/>
  <c r="H11" i="2"/>
  <c r="F11" i="2"/>
  <c r="F10" i="2" s="1"/>
  <c r="H10" i="2"/>
  <c r="G10" i="2"/>
  <c r="P24" i="6" l="1"/>
  <c r="K216" i="6"/>
  <c r="P33" i="6"/>
  <c r="P32" i="6" s="1"/>
  <c r="R281" i="6"/>
  <c r="R279" i="6" s="1"/>
  <c r="X79" i="6"/>
  <c r="F119" i="6"/>
  <c r="P68" i="6"/>
  <c r="P246" i="6"/>
  <c r="P244" i="6"/>
  <c r="P242" i="6" s="1"/>
  <c r="P274" i="6"/>
  <c r="P273" i="6" s="1"/>
  <c r="P272" i="6" s="1"/>
  <c r="P271" i="6" s="1"/>
  <c r="L273" i="6"/>
  <c r="U65" i="6"/>
  <c r="K245" i="6"/>
  <c r="X235" i="6"/>
  <c r="Z235" i="6"/>
  <c r="K124" i="6"/>
  <c r="K247" i="6"/>
  <c r="S119" i="6"/>
  <c r="X165" i="6"/>
  <c r="P281" i="6"/>
  <c r="P279" i="6" s="1"/>
  <c r="P270" i="6"/>
  <c r="P269" i="6" s="1"/>
  <c r="Z274" i="6"/>
  <c r="AA42" i="6"/>
  <c r="K99" i="6"/>
  <c r="J10" i="6"/>
  <c r="R86" i="6"/>
  <c r="X24" i="6"/>
  <c r="P49" i="6"/>
  <c r="R79" i="6"/>
  <c r="R68" i="6"/>
  <c r="R42" i="6"/>
  <c r="R41" i="6" s="1"/>
  <c r="Y268" i="6"/>
  <c r="P268" i="6"/>
  <c r="P267" i="6" s="1"/>
  <c r="P266" i="6" s="1"/>
  <c r="P265" i="6" s="1"/>
  <c r="P260" i="6" s="1"/>
  <c r="P259" i="6" s="1"/>
  <c r="L267" i="6"/>
  <c r="X268" i="6"/>
  <c r="R268" i="6"/>
  <c r="R267" i="6" s="1"/>
  <c r="R266" i="6" s="1"/>
  <c r="R265" i="6" s="1"/>
  <c r="R260" i="6" s="1"/>
  <c r="R259" i="6" s="1"/>
  <c r="Z268" i="6"/>
  <c r="Z193" i="6"/>
  <c r="I94" i="6"/>
  <c r="I10" i="6" s="1"/>
  <c r="W48" i="6"/>
  <c r="W47" i="6" s="1"/>
  <c r="W40" i="6" s="1"/>
  <c r="W10" i="6" s="1"/>
  <c r="W307" i="6" s="1"/>
  <c r="K260" i="6"/>
  <c r="F10" i="6"/>
  <c r="Y235" i="6"/>
  <c r="Y165" i="6"/>
  <c r="L234" i="6"/>
  <c r="U48" i="6"/>
  <c r="U47" i="6" s="1"/>
  <c r="R33" i="6"/>
  <c r="R32" i="6" s="1"/>
  <c r="K65" i="6"/>
  <c r="R94" i="6"/>
  <c r="Q244" i="6"/>
  <c r="X244" i="6" s="1"/>
  <c r="P290" i="6"/>
  <c r="P288" i="6" s="1"/>
  <c r="P282" i="6" s="1"/>
  <c r="P280" i="6" s="1"/>
  <c r="P120" i="6" s="1"/>
  <c r="K259" i="6"/>
  <c r="P86" i="6"/>
  <c r="G47" i="6"/>
  <c r="U120" i="6"/>
  <c r="W244" i="6"/>
  <c r="W242" i="6" s="1"/>
  <c r="W120" i="6" s="1"/>
  <c r="W246" i="6"/>
  <c r="AA300" i="6"/>
  <c r="AB300" i="6"/>
  <c r="Y300" i="6"/>
  <c r="T299" i="6"/>
  <c r="X246" i="6"/>
  <c r="Y246" i="6"/>
  <c r="L123" i="6"/>
  <c r="X124" i="6"/>
  <c r="Z124" i="6"/>
  <c r="L176" i="6"/>
  <c r="X177" i="6"/>
  <c r="Y177" i="6"/>
  <c r="Z177" i="6"/>
  <c r="L131" i="6"/>
  <c r="Z132" i="6"/>
  <c r="X132" i="6"/>
  <c r="AA266" i="6"/>
  <c r="T265" i="6"/>
  <c r="AB266" i="6"/>
  <c r="R122" i="6"/>
  <c r="R121" i="6" s="1"/>
  <c r="V127" i="6"/>
  <c r="S12" i="6"/>
  <c r="S11" i="6" s="1"/>
  <c r="X219" i="6"/>
  <c r="Z98" i="6"/>
  <c r="V94" i="6"/>
  <c r="AB183" i="6"/>
  <c r="V241" i="6"/>
  <c r="AA261" i="6"/>
  <c r="T260" i="6"/>
  <c r="L275" i="6"/>
  <c r="Z276" i="6"/>
  <c r="X276" i="6"/>
  <c r="K41" i="6"/>
  <c r="G40" i="6"/>
  <c r="K40" i="6" s="1"/>
  <c r="Z131" i="6"/>
  <c r="P122" i="6"/>
  <c r="P121" i="6" s="1"/>
  <c r="K98" i="6"/>
  <c r="G94" i="6"/>
  <c r="T271" i="6"/>
  <c r="AB272" i="6"/>
  <c r="AA272" i="6"/>
  <c r="AA233" i="6"/>
  <c r="AB233" i="6"/>
  <c r="G167" i="6"/>
  <c r="K167" i="6" s="1"/>
  <c r="K168" i="6"/>
  <c r="Q163" i="6"/>
  <c r="L256" i="6"/>
  <c r="Z257" i="6"/>
  <c r="X257" i="6"/>
  <c r="AA32" i="6"/>
  <c r="T12" i="6"/>
  <c r="AB32" i="6"/>
  <c r="L228" i="6"/>
  <c r="X229" i="6"/>
  <c r="Y229" i="6"/>
  <c r="Z229" i="6"/>
  <c r="Q299" i="6"/>
  <c r="X275" i="6"/>
  <c r="T143" i="6"/>
  <c r="AA144" i="6"/>
  <c r="X137" i="6"/>
  <c r="L136" i="6"/>
  <c r="L196" i="6"/>
  <c r="X197" i="6"/>
  <c r="AA200" i="6"/>
  <c r="T199" i="6"/>
  <c r="L128" i="6"/>
  <c r="Y129" i="6"/>
  <c r="Z49" i="6"/>
  <c r="Y49" i="6"/>
  <c r="L48" i="6"/>
  <c r="X49" i="6"/>
  <c r="G199" i="6"/>
  <c r="K199" i="6" s="1"/>
  <c r="K200" i="6"/>
  <c r="AB103" i="6"/>
  <c r="V93" i="6"/>
  <c r="V9" i="6"/>
  <c r="K48" i="6"/>
  <c r="Z160" i="6"/>
  <c r="L159" i="6"/>
  <c r="X159" i="6" s="1"/>
  <c r="L208" i="6"/>
  <c r="Z209" i="6"/>
  <c r="X209" i="6"/>
  <c r="P104" i="6"/>
  <c r="P103" i="6" s="1"/>
  <c r="Z290" i="6"/>
  <c r="V288" i="6"/>
  <c r="L245" i="6"/>
  <c r="Z247" i="6"/>
  <c r="Q288" i="6"/>
  <c r="X290" i="6"/>
  <c r="X293" i="6"/>
  <c r="Y293" i="6"/>
  <c r="L290" i="6"/>
  <c r="V110" i="6"/>
  <c r="Z246" i="6"/>
  <c r="AA167" i="6"/>
  <c r="L152" i="6"/>
  <c r="Y152" i="6" s="1"/>
  <c r="Z153" i="6"/>
  <c r="X153" i="6"/>
  <c r="Z33" i="6"/>
  <c r="Y33" i="6"/>
  <c r="L32" i="6"/>
  <c r="X33" i="6"/>
  <c r="L203" i="6"/>
  <c r="Y203" i="6" s="1"/>
  <c r="AA136" i="6"/>
  <c r="T135" i="6"/>
  <c r="Y136" i="6"/>
  <c r="F307" i="6"/>
  <c r="L95" i="6"/>
  <c r="Z96" i="6"/>
  <c r="Z75" i="6"/>
  <c r="Y75" i="6"/>
  <c r="Z14" i="6"/>
  <c r="Y14" i="6"/>
  <c r="L13" i="6"/>
  <c r="X14" i="6"/>
  <c r="K47" i="6"/>
  <c r="Y107" i="6"/>
  <c r="AB265" i="6"/>
  <c r="AB224" i="6"/>
  <c r="V223" i="6"/>
  <c r="AA212" i="6"/>
  <c r="T211" i="6"/>
  <c r="Y212" i="6"/>
  <c r="AB212" i="6"/>
  <c r="Y124" i="6"/>
  <c r="T123" i="6"/>
  <c r="AA124" i="6"/>
  <c r="AB124" i="6"/>
  <c r="K220" i="6"/>
  <c r="G219" i="6"/>
  <c r="K219" i="6" s="1"/>
  <c r="T151" i="6"/>
  <c r="AA152" i="6"/>
  <c r="Z137" i="6"/>
  <c r="L171" i="6"/>
  <c r="Y172" i="6"/>
  <c r="X172" i="6"/>
  <c r="V143" i="6"/>
  <c r="AB144" i="6"/>
  <c r="Y137" i="6"/>
  <c r="Y160" i="6"/>
  <c r="Y208" i="6"/>
  <c r="T207" i="6"/>
  <c r="AA208" i="6"/>
  <c r="AB208" i="6"/>
  <c r="G135" i="6"/>
  <c r="K135" i="6" s="1"/>
  <c r="K136" i="6"/>
  <c r="P75" i="6"/>
  <c r="P14" i="6"/>
  <c r="P13" i="6" s="1"/>
  <c r="P12" i="6" s="1"/>
  <c r="P11" i="6" s="1"/>
  <c r="Y96" i="6"/>
  <c r="T288" i="6"/>
  <c r="AA290" i="6"/>
  <c r="Y290" i="6"/>
  <c r="AA247" i="6"/>
  <c r="Y247" i="6"/>
  <c r="T245" i="6"/>
  <c r="AB204" i="6"/>
  <c r="V203" i="6"/>
  <c r="Z204" i="6"/>
  <c r="K9" i="6"/>
  <c r="AA276" i="6"/>
  <c r="AB276" i="6"/>
  <c r="T275" i="6"/>
  <c r="Y276" i="6"/>
  <c r="R270" i="6"/>
  <c r="R269" i="6" s="1"/>
  <c r="H183" i="6"/>
  <c r="K183" i="6" s="1"/>
  <c r="K184" i="6"/>
  <c r="Y48" i="6"/>
  <c r="T47" i="6"/>
  <c r="AB47" i="6" s="1"/>
  <c r="AA48" i="6"/>
  <c r="L300" i="6"/>
  <c r="AB164" i="6"/>
  <c r="V163" i="6"/>
  <c r="AA238" i="6"/>
  <c r="T237" i="6"/>
  <c r="L140" i="6"/>
  <c r="X216" i="6"/>
  <c r="Q215" i="6"/>
  <c r="X215" i="6" s="1"/>
  <c r="AA203" i="6"/>
  <c r="AA176" i="6"/>
  <c r="T175" i="6"/>
  <c r="AB136" i="6"/>
  <c r="V135" i="6"/>
  <c r="Z136" i="6"/>
  <c r="AA219" i="6"/>
  <c r="Y219" i="6"/>
  <c r="Y197" i="6"/>
  <c r="H139" i="6"/>
  <c r="K140" i="6"/>
  <c r="K123" i="6"/>
  <c r="G131" i="6"/>
  <c r="K131" i="6" s="1"/>
  <c r="K132" i="6"/>
  <c r="AB187" i="6"/>
  <c r="AB180" i="6"/>
  <c r="V179" i="6"/>
  <c r="N119" i="6"/>
  <c r="N307" i="6" s="1"/>
  <c r="U119" i="6"/>
  <c r="X60" i="6"/>
  <c r="Z60" i="6"/>
  <c r="Y60" i="6"/>
  <c r="Y145" i="6"/>
  <c r="L144" i="6"/>
  <c r="X145" i="6"/>
  <c r="Q270" i="6"/>
  <c r="L184" i="6"/>
  <c r="X185" i="6"/>
  <c r="O119" i="6"/>
  <c r="O307" i="6" s="1"/>
  <c r="L156" i="6"/>
  <c r="J143" i="6"/>
  <c r="K143" i="6" s="1"/>
  <c r="K144" i="6"/>
  <c r="R93" i="6"/>
  <c r="R9" i="6"/>
  <c r="K248" i="6"/>
  <c r="G246" i="6"/>
  <c r="K246" i="6" s="1"/>
  <c r="G244" i="6"/>
  <c r="X86" i="6"/>
  <c r="Z86" i="6"/>
  <c r="Z289" i="6"/>
  <c r="L287" i="6"/>
  <c r="AA132" i="6"/>
  <c r="Y132" i="6"/>
  <c r="T131" i="6"/>
  <c r="AB131" i="6" s="1"/>
  <c r="R290" i="6"/>
  <c r="R288" i="6" s="1"/>
  <c r="R282" i="6" s="1"/>
  <c r="R280" i="6" s="1"/>
  <c r="L242" i="6"/>
  <c r="L238" i="6"/>
  <c r="X239" i="6"/>
  <c r="K228" i="6"/>
  <c r="H227" i="6"/>
  <c r="K227" i="6" s="1"/>
  <c r="G155" i="6"/>
  <c r="K155" i="6" s="1"/>
  <c r="K156" i="6"/>
  <c r="AB123" i="6"/>
  <c r="Z244" i="6"/>
  <c r="V242" i="6"/>
  <c r="AA183" i="6"/>
  <c r="Z129" i="6"/>
  <c r="L65" i="6"/>
  <c r="H12" i="6"/>
  <c r="K13" i="6"/>
  <c r="V270" i="6"/>
  <c r="AA188" i="6"/>
  <c r="T187" i="6"/>
  <c r="Y289" i="6"/>
  <c r="T287" i="6"/>
  <c r="AA289" i="6"/>
  <c r="V281" i="6"/>
  <c r="G203" i="6"/>
  <c r="K203" i="6" s="1"/>
  <c r="K204" i="6"/>
  <c r="AB220" i="6"/>
  <c r="V219" i="6"/>
  <c r="Z220" i="6"/>
  <c r="X128" i="6"/>
  <c r="Q127" i="6"/>
  <c r="R24" i="6"/>
  <c r="Q231" i="6"/>
  <c r="V41" i="6"/>
  <c r="X160" i="6"/>
  <c r="Y216" i="6"/>
  <c r="T215" i="6"/>
  <c r="AA216" i="6"/>
  <c r="U40" i="6"/>
  <c r="U10" i="6" s="1"/>
  <c r="U307" i="6" s="1"/>
  <c r="Q303" i="6"/>
  <c r="L42" i="6"/>
  <c r="Y45" i="6"/>
  <c r="X45" i="6"/>
  <c r="L180" i="6"/>
  <c r="Y181" i="6"/>
  <c r="X181" i="6"/>
  <c r="G191" i="6"/>
  <c r="K191" i="6" s="1"/>
  <c r="K192" i="6"/>
  <c r="G171" i="6"/>
  <c r="K171" i="6" s="1"/>
  <c r="K172" i="6"/>
  <c r="Q98" i="6"/>
  <c r="X99" i="6"/>
  <c r="Z293" i="6"/>
  <c r="X234" i="6"/>
  <c r="K238" i="6"/>
  <c r="G237" i="6"/>
  <c r="K237" i="6" s="1"/>
  <c r="G232" i="6"/>
  <c r="K233" i="6"/>
  <c r="L224" i="6"/>
  <c r="X225" i="6"/>
  <c r="Y24" i="6"/>
  <c r="V261" i="6"/>
  <c r="Z262" i="6"/>
  <c r="Q9" i="6"/>
  <c r="Q93" i="6"/>
  <c r="Z228" i="6"/>
  <c r="V227" i="6"/>
  <c r="Y189" i="6"/>
  <c r="L188" i="6"/>
  <c r="Y188" i="6" s="1"/>
  <c r="Z189" i="6"/>
  <c r="AA195" i="6"/>
  <c r="AA159" i="6"/>
  <c r="R53" i="6"/>
  <c r="L304" i="6"/>
  <c r="Y304" i="6" s="1"/>
  <c r="Y305" i="6"/>
  <c r="Z305" i="6"/>
  <c r="P94" i="6"/>
  <c r="L114" i="6"/>
  <c r="Y115" i="6"/>
  <c r="L283" i="6"/>
  <c r="X284" i="6"/>
  <c r="T223" i="6"/>
  <c r="AA224" i="6"/>
  <c r="Y104" i="6"/>
  <c r="L103" i="6"/>
  <c r="S47" i="6"/>
  <c r="S40" i="6" s="1"/>
  <c r="Y284" i="6"/>
  <c r="T283" i="6"/>
  <c r="AA284" i="6"/>
  <c r="AB284" i="6"/>
  <c r="AA304" i="6"/>
  <c r="T303" i="6"/>
  <c r="AB304" i="6"/>
  <c r="AA256" i="6"/>
  <c r="Y256" i="6"/>
  <c r="T255" i="6"/>
  <c r="X204" i="6"/>
  <c r="X189" i="6"/>
  <c r="X169" i="6"/>
  <c r="Z169" i="6"/>
  <c r="Y169" i="6"/>
  <c r="L168" i="6"/>
  <c r="X96" i="6"/>
  <c r="P60" i="6"/>
  <c r="Y239" i="6"/>
  <c r="Z200" i="6"/>
  <c r="V199" i="6"/>
  <c r="AB200" i="6"/>
  <c r="V171" i="6"/>
  <c r="Z172" i="6"/>
  <c r="L147" i="6"/>
  <c r="AA41" i="6"/>
  <c r="T40" i="6"/>
  <c r="L262" i="6"/>
  <c r="Q245" i="6"/>
  <c r="X247" i="6"/>
  <c r="Y204" i="6"/>
  <c r="G187" i="6"/>
  <c r="K187" i="6" s="1"/>
  <c r="K188" i="6"/>
  <c r="L164" i="6"/>
  <c r="R49" i="6"/>
  <c r="Q259" i="6"/>
  <c r="AB195" i="6"/>
  <c r="K180" i="6"/>
  <c r="G179" i="6"/>
  <c r="K179" i="6" s="1"/>
  <c r="G175" i="6"/>
  <c r="K175" i="6" s="1"/>
  <c r="K176" i="6"/>
  <c r="Y153" i="6"/>
  <c r="AA140" i="6"/>
  <c r="T139" i="6"/>
  <c r="AB139" i="6" s="1"/>
  <c r="Z115" i="6"/>
  <c r="P53" i="6"/>
  <c r="L191" i="6"/>
  <c r="Y192" i="6"/>
  <c r="AA156" i="6"/>
  <c r="T155" i="6"/>
  <c r="L111" i="6"/>
  <c r="AB188" i="6"/>
  <c r="AA99" i="6"/>
  <c r="T98" i="6"/>
  <c r="T94" i="6" s="1"/>
  <c r="Y99" i="6"/>
  <c r="AB99" i="6"/>
  <c r="X75" i="6"/>
  <c r="Q47" i="6"/>
  <c r="Y209" i="6"/>
  <c r="W119" i="6"/>
  <c r="R75" i="6"/>
  <c r="R65" i="6" s="1"/>
  <c r="R14" i="6"/>
  <c r="R13" i="6" s="1"/>
  <c r="R12" i="6" s="1"/>
  <c r="R11" i="6" s="1"/>
  <c r="V237" i="6"/>
  <c r="X201" i="6"/>
  <c r="L200" i="6"/>
  <c r="Y200" i="6" s="1"/>
  <c r="G243" i="6"/>
  <c r="I119" i="6"/>
  <c r="P79" i="6"/>
  <c r="P65" i="6" s="1"/>
  <c r="T147" i="6"/>
  <c r="Y148" i="6"/>
  <c r="AA148" i="6"/>
  <c r="K112" i="6"/>
  <c r="G110" i="6"/>
  <c r="K110" i="6" s="1"/>
  <c r="R120" i="6"/>
  <c r="V11" i="6"/>
  <c r="AB12" i="6"/>
  <c r="K92" i="5"/>
  <c r="K66" i="5"/>
  <c r="J10" i="5"/>
  <c r="H95" i="5"/>
  <c r="K83" i="5"/>
  <c r="N84" i="5"/>
  <c r="O84" i="5"/>
  <c r="M98" i="5"/>
  <c r="J95" i="5"/>
  <c r="H83" i="5"/>
  <c r="N107" i="5"/>
  <c r="J61" i="5"/>
  <c r="H11" i="5"/>
  <c r="N12" i="5"/>
  <c r="O98" i="5"/>
  <c r="J67" i="5"/>
  <c r="H16" i="5"/>
  <c r="O16" i="5"/>
  <c r="K15" i="5"/>
  <c r="M33" i="5"/>
  <c r="M17" i="5"/>
  <c r="H51" i="5"/>
  <c r="K55" i="5"/>
  <c r="N111" i="5"/>
  <c r="H110" i="5"/>
  <c r="J50" i="5"/>
  <c r="M91" i="5"/>
  <c r="J88" i="5"/>
  <c r="N75" i="5"/>
  <c r="H74" i="5"/>
  <c r="N59" i="5"/>
  <c r="H58" i="5"/>
  <c r="N17" i="5"/>
  <c r="O114" i="5"/>
  <c r="J113" i="5"/>
  <c r="K87" i="5"/>
  <c r="K51" i="5"/>
  <c r="N52" i="5"/>
  <c r="O52" i="5"/>
  <c r="N71" i="5"/>
  <c r="H68" i="5"/>
  <c r="M68" i="5" s="1"/>
  <c r="K94" i="5"/>
  <c r="N97" i="5"/>
  <c r="O97" i="5"/>
  <c r="K10" i="5"/>
  <c r="O11" i="5"/>
  <c r="N98" i="5"/>
  <c r="O110" i="5"/>
  <c r="J109" i="5"/>
  <c r="M110" i="5"/>
  <c r="J15" i="5"/>
  <c r="N101" i="5"/>
  <c r="H96" i="5"/>
  <c r="H80" i="5"/>
  <c r="N81" i="5"/>
  <c r="M52" i="5"/>
  <c r="L15" i="5"/>
  <c r="L9" i="5" s="1"/>
  <c r="L8" i="5" s="1"/>
  <c r="L117" i="5" s="1"/>
  <c r="J93" i="5"/>
  <c r="N33" i="5"/>
  <c r="O33" i="5"/>
  <c r="J73" i="5"/>
  <c r="O73" i="5" s="1"/>
  <c r="M74" i="5"/>
  <c r="N115" i="5"/>
  <c r="H114" i="5"/>
  <c r="N63" i="5"/>
  <c r="H62" i="5"/>
  <c r="M62" i="5" s="1"/>
  <c r="J79" i="5"/>
  <c r="M101" i="5"/>
  <c r="N37" i="5"/>
  <c r="M37" i="5"/>
  <c r="N44" i="5"/>
  <c r="M44" i="5"/>
  <c r="H125" i="4"/>
  <c r="K126" i="4"/>
  <c r="H93" i="4"/>
  <c r="I94" i="4"/>
  <c r="H132" i="4"/>
  <c r="I98" i="4"/>
  <c r="H97" i="4"/>
  <c r="I68" i="4"/>
  <c r="K20" i="4"/>
  <c r="I29" i="4"/>
  <c r="H28" i="4"/>
  <c r="K131" i="4"/>
  <c r="J128" i="4"/>
  <c r="J85" i="4"/>
  <c r="H133" i="4"/>
  <c r="I140" i="4"/>
  <c r="J92" i="4"/>
  <c r="J82" i="4"/>
  <c r="I55" i="4"/>
  <c r="H78" i="4"/>
  <c r="H72" i="4"/>
  <c r="K72" i="4" s="1"/>
  <c r="K79" i="4"/>
  <c r="K34" i="4"/>
  <c r="J33" i="4"/>
  <c r="H41" i="4"/>
  <c r="H87" i="4"/>
  <c r="H109" i="4"/>
  <c r="I110" i="4"/>
  <c r="K75" i="4"/>
  <c r="J74" i="4"/>
  <c r="H12" i="4"/>
  <c r="K138" i="4"/>
  <c r="K133" i="4"/>
  <c r="J130" i="4"/>
  <c r="K42" i="4"/>
  <c r="J101" i="4"/>
  <c r="H147" i="4"/>
  <c r="I148" i="4"/>
  <c r="I134" i="4"/>
  <c r="H131" i="4"/>
  <c r="F9" i="4"/>
  <c r="F150" i="4" s="1"/>
  <c r="H150" i="4" s="1"/>
  <c r="I45" i="4"/>
  <c r="I61" i="4"/>
  <c r="I106" i="4"/>
  <c r="I136" i="4"/>
  <c r="J10" i="4"/>
  <c r="H103" i="4"/>
  <c r="I104" i="4"/>
  <c r="K55" i="4"/>
  <c r="K136" i="4"/>
  <c r="K110" i="4"/>
  <c r="H75" i="4"/>
  <c r="I76" i="4"/>
  <c r="H54" i="4"/>
  <c r="I54" i="4" s="1"/>
  <c r="I116" i="4"/>
  <c r="H115" i="4"/>
  <c r="K94" i="4"/>
  <c r="K61" i="4"/>
  <c r="I144" i="4"/>
  <c r="H143" i="4"/>
  <c r="H34" i="4"/>
  <c r="I37" i="4"/>
  <c r="K29" i="4"/>
  <c r="J121" i="4"/>
  <c r="J8" i="4"/>
  <c r="J40" i="4"/>
  <c r="K13" i="4"/>
  <c r="G81" i="3"/>
  <c r="K48" i="3"/>
  <c r="K61" i="3"/>
  <c r="J54" i="3"/>
  <c r="G150" i="3"/>
  <c r="G96" i="3"/>
  <c r="G91" i="3" s="1"/>
  <c r="G90" i="3" s="1"/>
  <c r="J102" i="3"/>
  <c r="K23" i="3"/>
  <c r="K27" i="3"/>
  <c r="K59" i="3"/>
  <c r="K78" i="3"/>
  <c r="J8" i="3"/>
  <c r="K14" i="3"/>
  <c r="H13" i="3"/>
  <c r="K18" i="3"/>
  <c r="K31" i="3"/>
  <c r="K35" i="3"/>
  <c r="K43" i="3"/>
  <c r="H42" i="3"/>
  <c r="K55" i="3"/>
  <c r="K60" i="3"/>
  <c r="H59" i="3"/>
  <c r="H68" i="3"/>
  <c r="K21" i="3"/>
  <c r="H20" i="3"/>
  <c r="H29" i="3"/>
  <c r="K38" i="3"/>
  <c r="K46" i="3"/>
  <c r="H45" i="3"/>
  <c r="K50" i="3"/>
  <c r="K77" i="3"/>
  <c r="H76" i="3"/>
  <c r="K88" i="3"/>
  <c r="K25" i="3"/>
  <c r="K107" i="3"/>
  <c r="H106" i="3"/>
  <c r="F121" i="3"/>
  <c r="F118" i="3" s="1"/>
  <c r="K16" i="3"/>
  <c r="K29" i="3"/>
  <c r="F32" i="3"/>
  <c r="F9" i="3" s="1"/>
  <c r="F150" i="3" s="1"/>
  <c r="H150" i="3" s="1"/>
  <c r="G41" i="3"/>
  <c r="G54" i="3"/>
  <c r="J74" i="3"/>
  <c r="F81" i="3"/>
  <c r="K68" i="3"/>
  <c r="K89" i="3"/>
  <c r="H88" i="3"/>
  <c r="H37" i="3"/>
  <c r="K98" i="3"/>
  <c r="K116" i="3"/>
  <c r="J125" i="3"/>
  <c r="K134" i="3"/>
  <c r="J147" i="3"/>
  <c r="K52" i="3"/>
  <c r="K56" i="3"/>
  <c r="H55" i="3"/>
  <c r="H54" i="3" s="1"/>
  <c r="K57" i="3"/>
  <c r="H61" i="3"/>
  <c r="K99" i="3"/>
  <c r="H98" i="3"/>
  <c r="K117" i="3"/>
  <c r="H116" i="3"/>
  <c r="K135" i="3"/>
  <c r="H134" i="3"/>
  <c r="J131" i="3"/>
  <c r="K136" i="3"/>
  <c r="K139" i="3"/>
  <c r="H138" i="3"/>
  <c r="J133" i="3"/>
  <c r="K140" i="3"/>
  <c r="K145" i="3"/>
  <c r="H144" i="3"/>
  <c r="K144" i="3" s="1"/>
  <c r="H130" i="3"/>
  <c r="J41" i="3"/>
  <c r="K76" i="3"/>
  <c r="J93" i="3"/>
  <c r="K106" i="3"/>
  <c r="J109" i="3"/>
  <c r="L15" i="2"/>
  <c r="M29" i="2"/>
  <c r="N79" i="2"/>
  <c r="L9" i="2"/>
  <c r="L8" i="2" s="1"/>
  <c r="L117" i="2" s="1"/>
  <c r="F46" i="2"/>
  <c r="F9" i="2"/>
  <c r="F8" i="2" s="1"/>
  <c r="H50" i="2"/>
  <c r="N11" i="2"/>
  <c r="K10" i="2"/>
  <c r="L46" i="2"/>
  <c r="J52" i="2"/>
  <c r="M53" i="2"/>
  <c r="M22" i="2"/>
  <c r="M28" i="2"/>
  <c r="J56" i="2"/>
  <c r="M57" i="2"/>
  <c r="M79" i="2"/>
  <c r="N80" i="2"/>
  <c r="K94" i="2"/>
  <c r="J93" i="2"/>
  <c r="N97" i="2"/>
  <c r="M115" i="2"/>
  <c r="H114" i="2"/>
  <c r="H20" i="2"/>
  <c r="M24" i="2"/>
  <c r="M25" i="2"/>
  <c r="N32" i="2"/>
  <c r="M44" i="2"/>
  <c r="K58" i="2"/>
  <c r="O59" i="2"/>
  <c r="N59" i="2"/>
  <c r="N81" i="2"/>
  <c r="N86" i="2"/>
  <c r="M86" i="2"/>
  <c r="M107" i="2"/>
  <c r="M45" i="2"/>
  <c r="O62" i="2"/>
  <c r="M62" i="2"/>
  <c r="J68" i="2"/>
  <c r="O69" i="2"/>
  <c r="O71" i="2"/>
  <c r="N71" i="2"/>
  <c r="H83" i="2"/>
  <c r="J84" i="2"/>
  <c r="M85" i="2"/>
  <c r="O61" i="2"/>
  <c r="N61" i="2"/>
  <c r="K68" i="2"/>
  <c r="K83" i="2"/>
  <c r="N84" i="2"/>
  <c r="M101" i="2"/>
  <c r="M11" i="2"/>
  <c r="J10" i="2"/>
  <c r="M13" i="2"/>
  <c r="N17" i="2"/>
  <c r="K16" i="2"/>
  <c r="H33" i="2"/>
  <c r="M33" i="2" s="1"/>
  <c r="M38" i="2"/>
  <c r="N45" i="2"/>
  <c r="O53" i="2"/>
  <c r="K52" i="2"/>
  <c r="N53" i="2"/>
  <c r="O73" i="2"/>
  <c r="H74" i="2"/>
  <c r="H91" i="2"/>
  <c r="G16" i="2"/>
  <c r="G15" i="2" s="1"/>
  <c r="G9" i="2" s="1"/>
  <c r="G8" i="2" s="1"/>
  <c r="G117" i="2" s="1"/>
  <c r="H17" i="2"/>
  <c r="M20" i="2"/>
  <c r="H29" i="2"/>
  <c r="N29" i="2" s="1"/>
  <c r="M30" i="2"/>
  <c r="L33" i="2"/>
  <c r="O74" i="2"/>
  <c r="M74" i="2"/>
  <c r="F98" i="2"/>
  <c r="F95" i="2" s="1"/>
  <c r="F92" i="2" s="1"/>
  <c r="F89" i="2" s="1"/>
  <c r="F48" i="2" s="1"/>
  <c r="M111" i="2"/>
  <c r="H110" i="2"/>
  <c r="M63" i="2"/>
  <c r="M80" i="2"/>
  <c r="N82" i="2"/>
  <c r="O85" i="2"/>
  <c r="N100" i="2"/>
  <c r="H99" i="2"/>
  <c r="M100" i="2"/>
  <c r="N106" i="2"/>
  <c r="H105" i="2"/>
  <c r="M106" i="2"/>
  <c r="M114" i="2"/>
  <c r="N62" i="2"/>
  <c r="M75" i="2"/>
  <c r="K96" i="2"/>
  <c r="O101" i="2"/>
  <c r="M97" i="2"/>
  <c r="J94" i="2"/>
  <c r="O107" i="2"/>
  <c r="K98" i="2"/>
  <c r="K110" i="2"/>
  <c r="O111" i="2"/>
  <c r="K114" i="2"/>
  <c r="O115" i="2"/>
  <c r="N70" i="2"/>
  <c r="H69" i="2"/>
  <c r="M69" i="2" s="1"/>
  <c r="N74" i="2"/>
  <c r="M81" i="2"/>
  <c r="M82" i="2"/>
  <c r="M99" i="2"/>
  <c r="O103" i="2"/>
  <c r="M104" i="2"/>
  <c r="R119" i="6" l="1"/>
  <c r="Z234" i="6"/>
  <c r="Y234" i="6"/>
  <c r="I307" i="6"/>
  <c r="Q242" i="6"/>
  <c r="X242" i="6" s="1"/>
  <c r="AA244" i="6"/>
  <c r="AB98" i="6"/>
  <c r="P119" i="6"/>
  <c r="Z273" i="6"/>
  <c r="L272" i="6"/>
  <c r="X273" i="6"/>
  <c r="Y273" i="6"/>
  <c r="L233" i="6"/>
  <c r="P48" i="6"/>
  <c r="P47" i="6" s="1"/>
  <c r="P40" i="6" s="1"/>
  <c r="P10" i="6" s="1"/>
  <c r="K94" i="6"/>
  <c r="S10" i="6"/>
  <c r="S307" i="6" s="1"/>
  <c r="X267" i="6"/>
  <c r="Z267" i="6"/>
  <c r="L266" i="6"/>
  <c r="Y267" i="6"/>
  <c r="G10" i="6"/>
  <c r="Y111" i="6"/>
  <c r="Z111" i="6"/>
  <c r="Z191" i="6"/>
  <c r="Y191" i="6"/>
  <c r="X191" i="6"/>
  <c r="L163" i="6"/>
  <c r="Y164" i="6"/>
  <c r="Z199" i="6"/>
  <c r="AB199" i="6"/>
  <c r="L93" i="6"/>
  <c r="L9" i="6"/>
  <c r="Y103" i="6"/>
  <c r="Q94" i="6"/>
  <c r="X98" i="6"/>
  <c r="L41" i="6"/>
  <c r="X42" i="6"/>
  <c r="Y42" i="6"/>
  <c r="H11" i="6"/>
  <c r="K12" i="6"/>
  <c r="Z242" i="6"/>
  <c r="L237" i="6"/>
  <c r="X238" i="6"/>
  <c r="L155" i="6"/>
  <c r="Y155" i="6" s="1"/>
  <c r="X156" i="6"/>
  <c r="Z156" i="6"/>
  <c r="L143" i="6"/>
  <c r="Z143" i="6" s="1"/>
  <c r="X144" i="6"/>
  <c r="G122" i="6"/>
  <c r="L139" i="6"/>
  <c r="Y139" i="6" s="1"/>
  <c r="Z140" i="6"/>
  <c r="X140" i="6"/>
  <c r="Z164" i="6"/>
  <c r="Z144" i="6"/>
  <c r="L12" i="6"/>
  <c r="Z13" i="6"/>
  <c r="Y13" i="6"/>
  <c r="X13" i="6"/>
  <c r="P93" i="6"/>
  <c r="P9" i="6"/>
  <c r="AA199" i="6"/>
  <c r="L195" i="6"/>
  <c r="X196" i="6"/>
  <c r="Y196" i="6"/>
  <c r="Z196" i="6"/>
  <c r="Y143" i="6"/>
  <c r="AA143" i="6"/>
  <c r="AA299" i="6"/>
  <c r="V232" i="6"/>
  <c r="Q40" i="6"/>
  <c r="AA155" i="6"/>
  <c r="X245" i="6"/>
  <c r="Q243" i="6"/>
  <c r="L223" i="6"/>
  <c r="X224" i="6"/>
  <c r="L179" i="6"/>
  <c r="Y180" i="6"/>
  <c r="X180" i="6"/>
  <c r="Z41" i="6"/>
  <c r="V40" i="6"/>
  <c r="V279" i="6"/>
  <c r="Y65" i="6"/>
  <c r="Z65" i="6"/>
  <c r="G242" i="6"/>
  <c r="K244" i="6"/>
  <c r="Q269" i="6"/>
  <c r="AB135" i="6"/>
  <c r="T243" i="6"/>
  <c r="AA245" i="6"/>
  <c r="Y245" i="6"/>
  <c r="AB155" i="6"/>
  <c r="Y211" i="6"/>
  <c r="AA211" i="6"/>
  <c r="AB211" i="6"/>
  <c r="AA135" i="6"/>
  <c r="Y135" i="6"/>
  <c r="L243" i="6"/>
  <c r="Z245" i="6"/>
  <c r="Y144" i="6"/>
  <c r="L255" i="6"/>
  <c r="X256" i="6"/>
  <c r="Z256" i="6"/>
  <c r="T270" i="6"/>
  <c r="AA271" i="6"/>
  <c r="T259" i="6"/>
  <c r="AA260" i="6"/>
  <c r="Z238" i="6"/>
  <c r="AA98" i="6"/>
  <c r="Y98" i="6"/>
  <c r="Y156" i="6"/>
  <c r="X262" i="6"/>
  <c r="L261" i="6"/>
  <c r="Z261" i="6" s="1"/>
  <c r="Y262" i="6"/>
  <c r="Z147" i="6"/>
  <c r="X147" i="6"/>
  <c r="Y283" i="6"/>
  <c r="AA283" i="6"/>
  <c r="T281" i="6"/>
  <c r="AB283" i="6"/>
  <c r="X283" i="6"/>
  <c r="Z283" i="6"/>
  <c r="Z227" i="6"/>
  <c r="V260" i="6"/>
  <c r="Z42" i="6"/>
  <c r="AB271" i="6"/>
  <c r="Y242" i="6"/>
  <c r="K139" i="6"/>
  <c r="H122" i="6"/>
  <c r="H121" i="6" s="1"/>
  <c r="H119" i="6" s="1"/>
  <c r="AA237" i="6"/>
  <c r="T282" i="6"/>
  <c r="AA288" i="6"/>
  <c r="X65" i="6"/>
  <c r="AA151" i="6"/>
  <c r="X203" i="6"/>
  <c r="Z288" i="6"/>
  <c r="V282" i="6"/>
  <c r="L135" i="6"/>
  <c r="X136" i="6"/>
  <c r="AA12" i="6"/>
  <c r="Y12" i="6"/>
  <c r="T11" i="6"/>
  <c r="AB11" i="6" s="1"/>
  <c r="T232" i="6"/>
  <c r="Z275" i="6"/>
  <c r="G241" i="6"/>
  <c r="K241" i="6" s="1"/>
  <c r="K243" i="6"/>
  <c r="Y140" i="6"/>
  <c r="X287" i="6"/>
  <c r="X168" i="6"/>
  <c r="L167" i="6"/>
  <c r="Y168" i="6"/>
  <c r="Z168" i="6"/>
  <c r="Z287" i="6"/>
  <c r="Y224" i="6"/>
  <c r="X233" i="6"/>
  <c r="Z233" i="6"/>
  <c r="AA215" i="6"/>
  <c r="Y215" i="6"/>
  <c r="AB219" i="6"/>
  <c r="Z219" i="6"/>
  <c r="AA287" i="6"/>
  <c r="Y287" i="6"/>
  <c r="AB270" i="6"/>
  <c r="V269" i="6"/>
  <c r="V122" i="6"/>
  <c r="Y175" i="6"/>
  <c r="AA175" i="6"/>
  <c r="AB175" i="6"/>
  <c r="L299" i="6"/>
  <c r="Z300" i="6"/>
  <c r="X171" i="6"/>
  <c r="Y171" i="6"/>
  <c r="Y123" i="6"/>
  <c r="AA123" i="6"/>
  <c r="T122" i="6"/>
  <c r="Z224" i="6"/>
  <c r="L94" i="6"/>
  <c r="Z94" i="6" s="1"/>
  <c r="Z95" i="6"/>
  <c r="X95" i="6"/>
  <c r="AB151" i="6"/>
  <c r="L207" i="6"/>
  <c r="Y207" i="6" s="1"/>
  <c r="X208" i="6"/>
  <c r="Z208" i="6"/>
  <c r="AB9" i="6"/>
  <c r="AA163" i="6"/>
  <c r="L175" i="6"/>
  <c r="X176" i="6"/>
  <c r="Z176" i="6"/>
  <c r="J122" i="6"/>
  <c r="J121" i="6" s="1"/>
  <c r="J119" i="6" s="1"/>
  <c r="J307" i="6" s="1"/>
  <c r="AA147" i="6"/>
  <c r="Y147" i="6"/>
  <c r="AB147" i="6"/>
  <c r="X200" i="6"/>
  <c r="L199" i="6"/>
  <c r="Y199" i="6" s="1"/>
  <c r="AA9" i="6"/>
  <c r="AA139" i="6"/>
  <c r="Q281" i="6"/>
  <c r="Z171" i="6"/>
  <c r="AB287" i="6"/>
  <c r="AA303" i="6"/>
  <c r="AB303" i="6"/>
  <c r="L112" i="6"/>
  <c r="Y114" i="6"/>
  <c r="X114" i="6"/>
  <c r="Z114" i="6"/>
  <c r="L303" i="6"/>
  <c r="Z304" i="6"/>
  <c r="G231" i="6"/>
  <c r="K231" i="6" s="1"/>
  <c r="K232" i="6"/>
  <c r="X304" i="6"/>
  <c r="Z123" i="6"/>
  <c r="Y131" i="6"/>
  <c r="AA131" i="6"/>
  <c r="Z179" i="6"/>
  <c r="AB179" i="6"/>
  <c r="Y176" i="6"/>
  <c r="Q122" i="6"/>
  <c r="Y238" i="6"/>
  <c r="AB223" i="6"/>
  <c r="Z223" i="6"/>
  <c r="X32" i="6"/>
  <c r="Z32" i="6"/>
  <c r="L151" i="6"/>
  <c r="X152" i="6"/>
  <c r="Z152" i="6"/>
  <c r="Q282" i="6"/>
  <c r="Z103" i="6"/>
  <c r="AB299" i="6"/>
  <c r="Y32" i="6"/>
  <c r="X164" i="6"/>
  <c r="Y233" i="6"/>
  <c r="AA93" i="6"/>
  <c r="AA265" i="6"/>
  <c r="X131" i="6"/>
  <c r="R48" i="6"/>
  <c r="R47" i="6" s="1"/>
  <c r="R40" i="6" s="1"/>
  <c r="R10" i="6" s="1"/>
  <c r="R307" i="6" s="1"/>
  <c r="AA40" i="6"/>
  <c r="AA255" i="6"/>
  <c r="AB255" i="6"/>
  <c r="AA223" i="6"/>
  <c r="Y223" i="6"/>
  <c r="L187" i="6"/>
  <c r="Y187" i="6" s="1"/>
  <c r="X188" i="6"/>
  <c r="Z188" i="6"/>
  <c r="X103" i="6"/>
  <c r="Y95" i="6"/>
  <c r="AA187" i="6"/>
  <c r="L183" i="6"/>
  <c r="Z184" i="6"/>
  <c r="Y184" i="6"/>
  <c r="X184" i="6"/>
  <c r="Z180" i="6"/>
  <c r="X123" i="6"/>
  <c r="AB163" i="6"/>
  <c r="Z163" i="6"/>
  <c r="AA47" i="6"/>
  <c r="AA275" i="6"/>
  <c r="Y275" i="6"/>
  <c r="AB275" i="6"/>
  <c r="Z203" i="6"/>
  <c r="AB203" i="6"/>
  <c r="AA207" i="6"/>
  <c r="AB143" i="6"/>
  <c r="X111" i="6"/>
  <c r="AA242" i="6"/>
  <c r="L288" i="6"/>
  <c r="AB207" i="6"/>
  <c r="Y159" i="6"/>
  <c r="Z159" i="6"/>
  <c r="AB93" i="6"/>
  <c r="Z93" i="6"/>
  <c r="L47" i="6"/>
  <c r="Y47" i="6" s="1"/>
  <c r="Z48" i="6"/>
  <c r="X48" i="6"/>
  <c r="L127" i="6"/>
  <c r="L122" i="6" s="1"/>
  <c r="Y128" i="6"/>
  <c r="X300" i="6"/>
  <c r="L227" i="6"/>
  <c r="Y228" i="6"/>
  <c r="X228" i="6"/>
  <c r="AB94" i="6"/>
  <c r="Z128" i="6"/>
  <c r="O83" i="5"/>
  <c r="N83" i="5"/>
  <c r="O109" i="5"/>
  <c r="H10" i="5"/>
  <c r="H92" i="5"/>
  <c r="K78" i="5"/>
  <c r="H57" i="5"/>
  <c r="N58" i="5"/>
  <c r="M58" i="5"/>
  <c r="J66" i="5"/>
  <c r="M95" i="5"/>
  <c r="J92" i="5"/>
  <c r="O92" i="5" s="1"/>
  <c r="N92" i="5"/>
  <c r="K89" i="5"/>
  <c r="H113" i="5"/>
  <c r="N114" i="5"/>
  <c r="K91" i="5"/>
  <c r="N94" i="5"/>
  <c r="O94" i="5"/>
  <c r="M114" i="5"/>
  <c r="J49" i="5"/>
  <c r="O15" i="5"/>
  <c r="N15" i="5"/>
  <c r="J56" i="5"/>
  <c r="O61" i="5"/>
  <c r="M11" i="5"/>
  <c r="N95" i="5"/>
  <c r="N62" i="5"/>
  <c r="H61" i="5"/>
  <c r="H79" i="5"/>
  <c r="N80" i="5"/>
  <c r="O10" i="5"/>
  <c r="N10" i="5"/>
  <c r="K9" i="5"/>
  <c r="H50" i="5"/>
  <c r="H15" i="5"/>
  <c r="M88" i="5"/>
  <c r="J47" i="5"/>
  <c r="M47" i="5" s="1"/>
  <c r="K65" i="5"/>
  <c r="H93" i="5"/>
  <c r="N96" i="5"/>
  <c r="M80" i="5"/>
  <c r="M96" i="5"/>
  <c r="M16" i="5"/>
  <c r="N11" i="5"/>
  <c r="M113" i="5"/>
  <c r="O113" i="5"/>
  <c r="M51" i="5"/>
  <c r="N16" i="5"/>
  <c r="M10" i="5"/>
  <c r="J9" i="5"/>
  <c r="O95" i="5"/>
  <c r="M83" i="5"/>
  <c r="M79" i="5"/>
  <c r="J78" i="5"/>
  <c r="J90" i="5"/>
  <c r="O93" i="5"/>
  <c r="M15" i="5"/>
  <c r="H67" i="5"/>
  <c r="N68" i="5"/>
  <c r="O51" i="5"/>
  <c r="N51" i="5"/>
  <c r="K50" i="5"/>
  <c r="H73" i="5"/>
  <c r="N74" i="5"/>
  <c r="H109" i="5"/>
  <c r="M109" i="5" s="1"/>
  <c r="N110" i="5"/>
  <c r="O67" i="5"/>
  <c r="H8" i="4"/>
  <c r="I8" i="4" s="1"/>
  <c r="I78" i="4"/>
  <c r="H102" i="4"/>
  <c r="I103" i="4"/>
  <c r="K103" i="4"/>
  <c r="I28" i="4"/>
  <c r="K28" i="4"/>
  <c r="H92" i="4"/>
  <c r="I93" i="4"/>
  <c r="K8" i="4"/>
  <c r="I47" i="4"/>
  <c r="I39" i="4"/>
  <c r="I135" i="4"/>
  <c r="I71" i="4"/>
  <c r="I51" i="4"/>
  <c r="I22" i="4"/>
  <c r="I23" i="4"/>
  <c r="I46" i="4"/>
  <c r="I70" i="4"/>
  <c r="I105" i="4"/>
  <c r="I66" i="4"/>
  <c r="I24" i="4"/>
  <c r="I145" i="4"/>
  <c r="I16" i="4"/>
  <c r="I99" i="4"/>
  <c r="I60" i="4"/>
  <c r="I38" i="4"/>
  <c r="I141" i="4"/>
  <c r="I63" i="4"/>
  <c r="I21" i="4"/>
  <c r="I107" i="4"/>
  <c r="I95" i="4"/>
  <c r="I17" i="4"/>
  <c r="I15" i="4"/>
  <c r="I64" i="4"/>
  <c r="I25" i="4"/>
  <c r="I48" i="4"/>
  <c r="I117" i="4"/>
  <c r="I139" i="4"/>
  <c r="I56" i="4"/>
  <c r="I111" i="4"/>
  <c r="I53" i="4"/>
  <c r="I69" i="4"/>
  <c r="I31" i="4"/>
  <c r="I137" i="4"/>
  <c r="I26" i="4"/>
  <c r="I30" i="4"/>
  <c r="I18" i="4"/>
  <c r="I62" i="4"/>
  <c r="I36" i="4"/>
  <c r="I80" i="4"/>
  <c r="I43" i="4"/>
  <c r="I65" i="4"/>
  <c r="I149" i="4"/>
  <c r="I89" i="4"/>
  <c r="I49" i="4"/>
  <c r="I19" i="4"/>
  <c r="I44" i="4"/>
  <c r="I67" i="4"/>
  <c r="I14" i="4"/>
  <c r="I27" i="4"/>
  <c r="I50" i="4"/>
  <c r="I58" i="4"/>
  <c r="I77" i="4"/>
  <c r="I127" i="4"/>
  <c r="J100" i="4"/>
  <c r="I13" i="4"/>
  <c r="I88" i="4"/>
  <c r="I52" i="4"/>
  <c r="I132" i="4"/>
  <c r="H129" i="4"/>
  <c r="K132" i="4"/>
  <c r="I20" i="4"/>
  <c r="K130" i="4"/>
  <c r="J123" i="4"/>
  <c r="H40" i="4"/>
  <c r="I40" i="4" s="1"/>
  <c r="I41" i="4"/>
  <c r="H74" i="4"/>
  <c r="I75" i="4"/>
  <c r="K33" i="4"/>
  <c r="J32" i="4"/>
  <c r="I133" i="4"/>
  <c r="H130" i="4"/>
  <c r="I97" i="4"/>
  <c r="H96" i="4"/>
  <c r="K97" i="4"/>
  <c r="K41" i="4"/>
  <c r="I115" i="4"/>
  <c r="H114" i="4"/>
  <c r="K115" i="4"/>
  <c r="H146" i="4"/>
  <c r="I147" i="4"/>
  <c r="K147" i="4"/>
  <c r="H108" i="4"/>
  <c r="I109" i="4"/>
  <c r="K109" i="4"/>
  <c r="J84" i="4"/>
  <c r="I34" i="4"/>
  <c r="H33" i="4"/>
  <c r="K78" i="4"/>
  <c r="I143" i="4"/>
  <c r="H142" i="4"/>
  <c r="K143" i="4"/>
  <c r="I57" i="4"/>
  <c r="I35" i="4"/>
  <c r="H11" i="4"/>
  <c r="I12" i="4"/>
  <c r="K12" i="4"/>
  <c r="H86" i="4"/>
  <c r="I87" i="4"/>
  <c r="K87" i="4"/>
  <c r="I79" i="4"/>
  <c r="K92" i="4"/>
  <c r="J91" i="4"/>
  <c r="I138" i="4"/>
  <c r="I126" i="4"/>
  <c r="J118" i="4"/>
  <c r="K54" i="4"/>
  <c r="I131" i="4"/>
  <c r="H128" i="4"/>
  <c r="I128" i="4" s="1"/>
  <c r="K74" i="4"/>
  <c r="J73" i="4"/>
  <c r="I42" i="4"/>
  <c r="I72" i="4"/>
  <c r="K93" i="4"/>
  <c r="K128" i="4"/>
  <c r="I59" i="4"/>
  <c r="H124" i="4"/>
  <c r="I125" i="4"/>
  <c r="K125" i="4"/>
  <c r="I141" i="3"/>
  <c r="I137" i="3"/>
  <c r="I127" i="3"/>
  <c r="I111" i="3"/>
  <c r="I105" i="3"/>
  <c r="I95" i="3"/>
  <c r="I108" i="3"/>
  <c r="I104" i="3"/>
  <c r="I92" i="3"/>
  <c r="I78" i="3"/>
  <c r="I147" i="3"/>
  <c r="I62" i="3"/>
  <c r="I109" i="3"/>
  <c r="I93" i="3"/>
  <c r="I79" i="3"/>
  <c r="I69" i="3"/>
  <c r="I65" i="3"/>
  <c r="I8" i="3"/>
  <c r="I146" i="3"/>
  <c r="I140" i="3"/>
  <c r="I136" i="3"/>
  <c r="I124" i="3"/>
  <c r="I110" i="3"/>
  <c r="I94" i="3"/>
  <c r="I71" i="3"/>
  <c r="I125" i="3"/>
  <c r="I64" i="3"/>
  <c r="I77" i="3"/>
  <c r="I53" i="3"/>
  <c r="I21" i="3"/>
  <c r="I148" i="3"/>
  <c r="I66" i="3"/>
  <c r="I58" i="3"/>
  <c r="I126" i="3"/>
  <c r="I80" i="3"/>
  <c r="I35" i="3"/>
  <c r="I50" i="3"/>
  <c r="I99" i="3"/>
  <c r="I145" i="3"/>
  <c r="I39" i="3"/>
  <c r="I30" i="3"/>
  <c r="I31" i="3"/>
  <c r="I47" i="3"/>
  <c r="I48" i="3"/>
  <c r="I27" i="3"/>
  <c r="I44" i="3"/>
  <c r="I60" i="3"/>
  <c r="I16" i="3"/>
  <c r="I67" i="3"/>
  <c r="I51" i="3"/>
  <c r="I149" i="3"/>
  <c r="I38" i="3"/>
  <c r="I107" i="3"/>
  <c r="I139" i="3"/>
  <c r="I18" i="3"/>
  <c r="I70" i="3"/>
  <c r="I22" i="3"/>
  <c r="I72" i="3"/>
  <c r="I56" i="3"/>
  <c r="I23" i="3"/>
  <c r="I17" i="3"/>
  <c r="I57" i="3"/>
  <c r="I49" i="3"/>
  <c r="I24" i="3"/>
  <c r="I43" i="3"/>
  <c r="I15" i="3"/>
  <c r="I25" i="3"/>
  <c r="I26" i="3"/>
  <c r="I89" i="3"/>
  <c r="I63" i="3"/>
  <c r="I117" i="3"/>
  <c r="I52" i="3"/>
  <c r="I14" i="3"/>
  <c r="I19" i="3"/>
  <c r="I36" i="3"/>
  <c r="I46" i="3"/>
  <c r="I133" i="3"/>
  <c r="I135" i="3"/>
  <c r="I54" i="3"/>
  <c r="K138" i="3"/>
  <c r="I138" i="3"/>
  <c r="H132" i="3"/>
  <c r="K147" i="3"/>
  <c r="J146" i="3"/>
  <c r="K146" i="3" s="1"/>
  <c r="I116" i="3"/>
  <c r="H115" i="3"/>
  <c r="I61" i="3"/>
  <c r="I88" i="3"/>
  <c r="H87" i="3"/>
  <c r="J73" i="3"/>
  <c r="H103" i="3"/>
  <c r="I106" i="3"/>
  <c r="I76" i="3"/>
  <c r="H75" i="3"/>
  <c r="I45" i="3"/>
  <c r="K45" i="3"/>
  <c r="K109" i="3"/>
  <c r="J108" i="3"/>
  <c r="K108" i="3" s="1"/>
  <c r="I144" i="3"/>
  <c r="H143" i="3"/>
  <c r="I42" i="3"/>
  <c r="H41" i="3"/>
  <c r="K42" i="3"/>
  <c r="H123" i="3"/>
  <c r="I130" i="3"/>
  <c r="K54" i="3"/>
  <c r="J128" i="3"/>
  <c r="I98" i="3"/>
  <c r="H97" i="3"/>
  <c r="I55" i="3"/>
  <c r="I29" i="3"/>
  <c r="H28" i="3"/>
  <c r="I68" i="3"/>
  <c r="K8" i="3"/>
  <c r="K93" i="3"/>
  <c r="J92" i="3"/>
  <c r="K133" i="3"/>
  <c r="J130" i="3"/>
  <c r="K125" i="3"/>
  <c r="J124" i="3"/>
  <c r="J40" i="3"/>
  <c r="I134" i="3"/>
  <c r="H131" i="3"/>
  <c r="I37" i="3"/>
  <c r="K37" i="3"/>
  <c r="H34" i="3"/>
  <c r="G40" i="3"/>
  <c r="G32" i="3" s="1"/>
  <c r="G9" i="3" s="1"/>
  <c r="I20" i="3"/>
  <c r="K20" i="3"/>
  <c r="I59" i="3"/>
  <c r="I13" i="3"/>
  <c r="H12" i="3"/>
  <c r="K13" i="3"/>
  <c r="N10" i="2"/>
  <c r="O68" i="2"/>
  <c r="K67" i="2"/>
  <c r="N68" i="2"/>
  <c r="N58" i="2"/>
  <c r="K57" i="2"/>
  <c r="O58" i="2"/>
  <c r="M84" i="2"/>
  <c r="J83" i="2"/>
  <c r="M52" i="2"/>
  <c r="J51" i="2"/>
  <c r="N110" i="2"/>
  <c r="K109" i="2"/>
  <c r="O110" i="2"/>
  <c r="K93" i="2"/>
  <c r="N96" i="2"/>
  <c r="O96" i="2"/>
  <c r="H98" i="2"/>
  <c r="N98" i="2" s="1"/>
  <c r="H96" i="2"/>
  <c r="N99" i="2"/>
  <c r="H73" i="2"/>
  <c r="K51" i="2"/>
  <c r="N52" i="2"/>
  <c r="O52" i="2"/>
  <c r="N33" i="2"/>
  <c r="J9" i="2"/>
  <c r="M10" i="2"/>
  <c r="O84" i="2"/>
  <c r="J90" i="2"/>
  <c r="M56" i="2"/>
  <c r="J55" i="2"/>
  <c r="M55" i="2" s="1"/>
  <c r="N114" i="2"/>
  <c r="K113" i="2"/>
  <c r="O114" i="2"/>
  <c r="H16" i="2"/>
  <c r="M17" i="2"/>
  <c r="O98" i="2"/>
  <c r="K95" i="2"/>
  <c r="N105" i="2"/>
  <c r="N83" i="2"/>
  <c r="J67" i="2"/>
  <c r="H49" i="2"/>
  <c r="K78" i="2"/>
  <c r="M94" i="2"/>
  <c r="J91" i="2"/>
  <c r="H109" i="2"/>
  <c r="H113" i="2"/>
  <c r="N69" i="2"/>
  <c r="H68" i="2"/>
  <c r="M110" i="2"/>
  <c r="M105" i="2"/>
  <c r="H88" i="2"/>
  <c r="K15" i="2"/>
  <c r="N16" i="2"/>
  <c r="H78" i="2"/>
  <c r="O94" i="2"/>
  <c r="N94" i="2"/>
  <c r="K91" i="2"/>
  <c r="F117" i="2"/>
  <c r="N20" i="2"/>
  <c r="Y94" i="6" l="1"/>
  <c r="X94" i="6"/>
  <c r="AA94" i="6"/>
  <c r="Z272" i="6"/>
  <c r="X272" i="6"/>
  <c r="L271" i="6"/>
  <c r="Y272" i="6"/>
  <c r="X266" i="6"/>
  <c r="Z266" i="6"/>
  <c r="L265" i="6"/>
  <c r="Y266" i="6"/>
  <c r="Z303" i="6"/>
  <c r="L121" i="6"/>
  <c r="L281" i="6"/>
  <c r="AA122" i="6"/>
  <c r="T121" i="6"/>
  <c r="Y122" i="6"/>
  <c r="X303" i="6"/>
  <c r="T280" i="6"/>
  <c r="AA282" i="6"/>
  <c r="Y282" i="6"/>
  <c r="X223" i="6"/>
  <c r="H10" i="6"/>
  <c r="K11" i="6"/>
  <c r="Z175" i="6"/>
  <c r="X175" i="6"/>
  <c r="Z255" i="6"/>
  <c r="X255" i="6"/>
  <c r="Y163" i="6"/>
  <c r="Y183" i="6"/>
  <c r="X183" i="6"/>
  <c r="Z183" i="6"/>
  <c r="Q279" i="6"/>
  <c r="L241" i="6"/>
  <c r="Z243" i="6"/>
  <c r="AB40" i="6"/>
  <c r="X195" i="6"/>
  <c r="Y195" i="6"/>
  <c r="Z195" i="6"/>
  <c r="Z47" i="6"/>
  <c r="Q10" i="6"/>
  <c r="X143" i="6"/>
  <c r="Y127" i="6"/>
  <c r="L282" i="6"/>
  <c r="Z151" i="6"/>
  <c r="X151" i="6"/>
  <c r="AB122" i="6"/>
  <c r="V121" i="6"/>
  <c r="Z122" i="6"/>
  <c r="Y288" i="6"/>
  <c r="AB260" i="6"/>
  <c r="V259" i="6"/>
  <c r="AA259" i="6"/>
  <c r="X47" i="6"/>
  <c r="Z139" i="6"/>
  <c r="X139" i="6"/>
  <c r="X237" i="6"/>
  <c r="X127" i="6"/>
  <c r="L40" i="6"/>
  <c r="Z40" i="6" s="1"/>
  <c r="X41" i="6"/>
  <c r="Y41" i="6"/>
  <c r="Y9" i="6"/>
  <c r="X288" i="6"/>
  <c r="Y303" i="6"/>
  <c r="Z299" i="6"/>
  <c r="X135" i="6"/>
  <c r="Y151" i="6"/>
  <c r="T279" i="6"/>
  <c r="AA281" i="6"/>
  <c r="Q241" i="6"/>
  <c r="X241" i="6" s="1"/>
  <c r="X243" i="6"/>
  <c r="AB232" i="6"/>
  <c r="V231" i="6"/>
  <c r="Y299" i="6"/>
  <c r="P307" i="6"/>
  <c r="L11" i="6"/>
  <c r="X12" i="6"/>
  <c r="Z12" i="6"/>
  <c r="Y93" i="6"/>
  <c r="Y255" i="6"/>
  <c r="Q280" i="6"/>
  <c r="X93" i="6"/>
  <c r="X163" i="6"/>
  <c r="L232" i="6"/>
  <c r="Y232" i="6" s="1"/>
  <c r="T231" i="6"/>
  <c r="AA232" i="6"/>
  <c r="T269" i="6"/>
  <c r="AB269" i="6" s="1"/>
  <c r="AA270" i="6"/>
  <c r="AA243" i="6"/>
  <c r="T241" i="6"/>
  <c r="Y243" i="6"/>
  <c r="AB243" i="6"/>
  <c r="G120" i="6"/>
  <c r="K120" i="6" s="1"/>
  <c r="K242" i="6"/>
  <c r="Z237" i="6"/>
  <c r="Z127" i="6"/>
  <c r="G121" i="6"/>
  <c r="K122" i="6"/>
  <c r="X155" i="6"/>
  <c r="Z155" i="6"/>
  <c r="Y227" i="6"/>
  <c r="X227" i="6"/>
  <c r="X187" i="6"/>
  <c r="Z187" i="6"/>
  <c r="X122" i="6"/>
  <c r="Q121" i="6"/>
  <c r="L110" i="6"/>
  <c r="Y112" i="6"/>
  <c r="X112" i="6"/>
  <c r="Z112" i="6"/>
  <c r="X199" i="6"/>
  <c r="Z9" i="6"/>
  <c r="Z207" i="6"/>
  <c r="X207" i="6"/>
  <c r="X167" i="6"/>
  <c r="Y167" i="6"/>
  <c r="Z167" i="6"/>
  <c r="T10" i="6"/>
  <c r="AA11" i="6"/>
  <c r="V280" i="6"/>
  <c r="Z282" i="6"/>
  <c r="Y237" i="6"/>
  <c r="L260" i="6"/>
  <c r="Z260" i="6" s="1"/>
  <c r="X261" i="6"/>
  <c r="Y261" i="6"/>
  <c r="Z135" i="6"/>
  <c r="AB281" i="6"/>
  <c r="X179" i="6"/>
  <c r="Y179" i="6"/>
  <c r="V10" i="6"/>
  <c r="X299" i="6"/>
  <c r="X9" i="6"/>
  <c r="N93" i="5"/>
  <c r="H90" i="5"/>
  <c r="N9" i="5"/>
  <c r="K8" i="5"/>
  <c r="O9" i="5"/>
  <c r="N61" i="5"/>
  <c r="J55" i="5"/>
  <c r="O56" i="5"/>
  <c r="N113" i="5"/>
  <c r="J65" i="5"/>
  <c r="H66" i="5"/>
  <c r="M66" i="5" s="1"/>
  <c r="N67" i="5"/>
  <c r="M61" i="5"/>
  <c r="O65" i="5"/>
  <c r="K48" i="5"/>
  <c r="O50" i="5"/>
  <c r="K49" i="5"/>
  <c r="N50" i="5"/>
  <c r="K88" i="5"/>
  <c r="N91" i="5"/>
  <c r="O91" i="5"/>
  <c r="H89" i="5"/>
  <c r="J87" i="5"/>
  <c r="M90" i="5"/>
  <c r="O90" i="5"/>
  <c r="N73" i="5"/>
  <c r="J77" i="5"/>
  <c r="M73" i="5"/>
  <c r="N89" i="5"/>
  <c r="M67" i="5"/>
  <c r="H9" i="5"/>
  <c r="O78" i="5"/>
  <c r="K77" i="5"/>
  <c r="M93" i="5"/>
  <c r="O66" i="5"/>
  <c r="H49" i="5"/>
  <c r="H78" i="5"/>
  <c r="N78" i="5" s="1"/>
  <c r="N79" i="5"/>
  <c r="M92" i="5"/>
  <c r="J89" i="5"/>
  <c r="M89" i="5" s="1"/>
  <c r="H56" i="5"/>
  <c r="N57" i="5"/>
  <c r="M57" i="5"/>
  <c r="N109" i="5"/>
  <c r="M9" i="5"/>
  <c r="J8" i="5"/>
  <c r="M50" i="5"/>
  <c r="I146" i="4"/>
  <c r="K146" i="4"/>
  <c r="J120" i="4"/>
  <c r="H10" i="4"/>
  <c r="I11" i="4"/>
  <c r="K11" i="4"/>
  <c r="H121" i="4"/>
  <c r="I124" i="4"/>
  <c r="K124" i="4"/>
  <c r="I96" i="4"/>
  <c r="K96" i="4"/>
  <c r="H91" i="4"/>
  <c r="I92" i="4"/>
  <c r="K40" i="4"/>
  <c r="K32" i="4"/>
  <c r="J9" i="4"/>
  <c r="I33" i="4"/>
  <c r="H32" i="4"/>
  <c r="I32" i="4" s="1"/>
  <c r="H101" i="4"/>
  <c r="I102" i="4"/>
  <c r="K102" i="4"/>
  <c r="I108" i="4"/>
  <c r="K108" i="4"/>
  <c r="H73" i="4"/>
  <c r="I73" i="4" s="1"/>
  <c r="I74" i="4"/>
  <c r="J83" i="4"/>
  <c r="H85" i="4"/>
  <c r="I86" i="4"/>
  <c r="K86" i="4"/>
  <c r="J81" i="4"/>
  <c r="I114" i="4"/>
  <c r="H113" i="4"/>
  <c r="K114" i="4"/>
  <c r="H123" i="4"/>
  <c r="K123" i="4" s="1"/>
  <c r="I130" i="4"/>
  <c r="H122" i="4"/>
  <c r="I129" i="4"/>
  <c r="K129" i="4"/>
  <c r="K91" i="4"/>
  <c r="J90" i="4"/>
  <c r="I142" i="4"/>
  <c r="K142" i="4"/>
  <c r="I12" i="3"/>
  <c r="H11" i="3"/>
  <c r="K12" i="3"/>
  <c r="K124" i="3"/>
  <c r="J121" i="3"/>
  <c r="I97" i="3"/>
  <c r="H96" i="3"/>
  <c r="K97" i="3"/>
  <c r="H120" i="3"/>
  <c r="I120" i="3" s="1"/>
  <c r="I123" i="3"/>
  <c r="I75" i="3"/>
  <c r="H74" i="3"/>
  <c r="K75" i="3"/>
  <c r="I87" i="3"/>
  <c r="H86" i="3"/>
  <c r="K87" i="3"/>
  <c r="I132" i="3"/>
  <c r="H129" i="3"/>
  <c r="K132" i="3"/>
  <c r="I131" i="3"/>
  <c r="H128" i="3"/>
  <c r="K130" i="3"/>
  <c r="J123" i="3"/>
  <c r="I41" i="3"/>
  <c r="H40" i="3"/>
  <c r="I40" i="3" s="1"/>
  <c r="J101" i="3"/>
  <c r="H33" i="3"/>
  <c r="I34" i="3"/>
  <c r="K34" i="3"/>
  <c r="I28" i="3"/>
  <c r="K28" i="3"/>
  <c r="K131" i="3"/>
  <c r="H102" i="3"/>
  <c r="I103" i="3"/>
  <c r="K103" i="3"/>
  <c r="I115" i="3"/>
  <c r="H114" i="3"/>
  <c r="K115" i="3"/>
  <c r="K40" i="3"/>
  <c r="J32" i="3"/>
  <c r="K41" i="3"/>
  <c r="K92" i="3"/>
  <c r="J91" i="3"/>
  <c r="I143" i="3"/>
  <c r="H142" i="3"/>
  <c r="K143" i="3"/>
  <c r="O91" i="2"/>
  <c r="K88" i="2"/>
  <c r="N91" i="2"/>
  <c r="H47" i="2"/>
  <c r="H67" i="2"/>
  <c r="M68" i="2"/>
  <c r="H93" i="2"/>
  <c r="M96" i="2"/>
  <c r="K66" i="2"/>
  <c r="N67" i="2"/>
  <c r="O67" i="2"/>
  <c r="M113" i="2"/>
  <c r="O15" i="2"/>
  <c r="N15" i="2"/>
  <c r="H15" i="2"/>
  <c r="M16" i="2"/>
  <c r="K90" i="2"/>
  <c r="N93" i="2"/>
  <c r="O93" i="2"/>
  <c r="M83" i="2"/>
  <c r="J78" i="2"/>
  <c r="M91" i="2"/>
  <c r="J88" i="2"/>
  <c r="M67" i="2"/>
  <c r="J66" i="2"/>
  <c r="O95" i="2"/>
  <c r="K92" i="2"/>
  <c r="O113" i="2"/>
  <c r="N113" i="2"/>
  <c r="N51" i="2"/>
  <c r="O51" i="2"/>
  <c r="K50" i="2"/>
  <c r="M98" i="2"/>
  <c r="H95" i="2"/>
  <c r="N95" i="2" s="1"/>
  <c r="O109" i="2"/>
  <c r="N109" i="2"/>
  <c r="M109" i="2"/>
  <c r="J87" i="2"/>
  <c r="K9" i="2"/>
  <c r="H77" i="2"/>
  <c r="N78" i="2"/>
  <c r="K77" i="2"/>
  <c r="O78" i="2"/>
  <c r="O83" i="2"/>
  <c r="J8" i="2"/>
  <c r="M73" i="2"/>
  <c r="N73" i="2"/>
  <c r="J50" i="2"/>
  <c r="M51" i="2"/>
  <c r="O57" i="2"/>
  <c r="K56" i="2"/>
  <c r="N57" i="2"/>
  <c r="Z271" i="6" l="1"/>
  <c r="X271" i="6"/>
  <c r="Y271" i="6"/>
  <c r="L270" i="6"/>
  <c r="X40" i="6"/>
  <c r="X265" i="6"/>
  <c r="Z265" i="6"/>
  <c r="Y265" i="6"/>
  <c r="Y241" i="6"/>
  <c r="AA241" i="6"/>
  <c r="AB241" i="6"/>
  <c r="AA231" i="6"/>
  <c r="Q120" i="6"/>
  <c r="L10" i="6"/>
  <c r="X11" i="6"/>
  <c r="Z11" i="6"/>
  <c r="AA279" i="6"/>
  <c r="L279" i="6"/>
  <c r="Z281" i="6"/>
  <c r="Z10" i="6"/>
  <c r="AB10" i="6"/>
  <c r="V120" i="6"/>
  <c r="L231" i="6"/>
  <c r="X232" i="6"/>
  <c r="Z241" i="6"/>
  <c r="Y280" i="6"/>
  <c r="AA280" i="6"/>
  <c r="T120" i="6"/>
  <c r="AB121" i="6"/>
  <c r="V119" i="6"/>
  <c r="Z121" i="6"/>
  <c r="L280" i="6"/>
  <c r="X280" i="6" s="1"/>
  <c r="H307" i="6"/>
  <c r="K10" i="6"/>
  <c r="L259" i="6"/>
  <c r="X260" i="6"/>
  <c r="Y260" i="6"/>
  <c r="AA10" i="6"/>
  <c r="Y10" i="6"/>
  <c r="Y110" i="6"/>
  <c r="X110" i="6"/>
  <c r="Z110" i="6"/>
  <c r="AA269" i="6"/>
  <c r="Z232" i="6"/>
  <c r="AB279" i="6"/>
  <c r="AB259" i="6"/>
  <c r="X281" i="6"/>
  <c r="Y11" i="6"/>
  <c r="Q119" i="6"/>
  <c r="Q307" i="6" s="1"/>
  <c r="X121" i="6"/>
  <c r="K121" i="6"/>
  <c r="G119" i="6"/>
  <c r="X282" i="6"/>
  <c r="AB231" i="6"/>
  <c r="Y281" i="6"/>
  <c r="Y40" i="6"/>
  <c r="T119" i="6"/>
  <c r="T307" i="6" s="1"/>
  <c r="AA121" i="6"/>
  <c r="Y121" i="6"/>
  <c r="H55" i="5"/>
  <c r="N56" i="5"/>
  <c r="N49" i="5"/>
  <c r="O49" i="5"/>
  <c r="K46" i="5"/>
  <c r="N88" i="5"/>
  <c r="O88" i="5"/>
  <c r="K47" i="5"/>
  <c r="O48" i="5"/>
  <c r="M56" i="5"/>
  <c r="H87" i="5"/>
  <c r="N90" i="5"/>
  <c r="J117" i="5"/>
  <c r="H77" i="5"/>
  <c r="H65" i="5"/>
  <c r="N66" i="5"/>
  <c r="O8" i="5"/>
  <c r="O77" i="5"/>
  <c r="N77" i="5"/>
  <c r="O89" i="5"/>
  <c r="O55" i="5"/>
  <c r="J46" i="5"/>
  <c r="M78" i="5"/>
  <c r="M87" i="5"/>
  <c r="O87" i="5"/>
  <c r="J48" i="5"/>
  <c r="M49" i="5"/>
  <c r="H8" i="5"/>
  <c r="N8" i="5" s="1"/>
  <c r="M77" i="5"/>
  <c r="H100" i="4"/>
  <c r="I101" i="4"/>
  <c r="K101" i="4"/>
  <c r="K120" i="4"/>
  <c r="H118" i="4"/>
  <c r="I121" i="4"/>
  <c r="K121" i="4"/>
  <c r="H90" i="4"/>
  <c r="I90" i="4" s="1"/>
  <c r="I91" i="4"/>
  <c r="J150" i="4"/>
  <c r="K150" i="4" s="1"/>
  <c r="H9" i="4"/>
  <c r="I9" i="4" s="1"/>
  <c r="I10" i="4"/>
  <c r="K10" i="4"/>
  <c r="H119" i="4"/>
  <c r="I122" i="4"/>
  <c r="K122" i="4"/>
  <c r="H120" i="4"/>
  <c r="I120" i="4" s="1"/>
  <c r="I123" i="4"/>
  <c r="I113" i="4"/>
  <c r="H112" i="4"/>
  <c r="K113" i="4"/>
  <c r="H84" i="4"/>
  <c r="I85" i="4"/>
  <c r="K85" i="4"/>
  <c r="K73" i="4"/>
  <c r="H32" i="3"/>
  <c r="I32" i="3" s="1"/>
  <c r="I33" i="3"/>
  <c r="K33" i="3"/>
  <c r="J100" i="3"/>
  <c r="H121" i="3"/>
  <c r="K121" i="3" s="1"/>
  <c r="I128" i="3"/>
  <c r="K91" i="3"/>
  <c r="J90" i="3"/>
  <c r="I114" i="3"/>
  <c r="H113" i="3"/>
  <c r="K114" i="3"/>
  <c r="H91" i="3"/>
  <c r="I96" i="3"/>
  <c r="K96" i="3"/>
  <c r="I86" i="3"/>
  <c r="H85" i="3"/>
  <c r="K86" i="3"/>
  <c r="K128" i="3"/>
  <c r="H122" i="3"/>
  <c r="I129" i="3"/>
  <c r="K129" i="3"/>
  <c r="I74" i="3"/>
  <c r="H73" i="3"/>
  <c r="K74" i="3"/>
  <c r="I11" i="3"/>
  <c r="H10" i="3"/>
  <c r="K11" i="3"/>
  <c r="I142" i="3"/>
  <c r="K142" i="3"/>
  <c r="H101" i="3"/>
  <c r="K101" i="3" s="1"/>
  <c r="I102" i="3"/>
  <c r="K102" i="3"/>
  <c r="K32" i="3"/>
  <c r="J9" i="3"/>
  <c r="K123" i="3"/>
  <c r="J120" i="3"/>
  <c r="K120" i="3" s="1"/>
  <c r="J118" i="3"/>
  <c r="M88" i="2"/>
  <c r="J47" i="2"/>
  <c r="M47" i="2" s="1"/>
  <c r="K87" i="2"/>
  <c r="O90" i="2"/>
  <c r="H90" i="2"/>
  <c r="M93" i="2"/>
  <c r="N77" i="2"/>
  <c r="J65" i="2"/>
  <c r="K65" i="2"/>
  <c r="O66" i="2"/>
  <c r="K55" i="2"/>
  <c r="N56" i="2"/>
  <c r="O56" i="2"/>
  <c r="M95" i="2"/>
  <c r="H92" i="2"/>
  <c r="J49" i="2"/>
  <c r="M50" i="2"/>
  <c r="N9" i="2"/>
  <c r="O9" i="2"/>
  <c r="K8" i="2"/>
  <c r="O50" i="2"/>
  <c r="K49" i="2"/>
  <c r="N50" i="2"/>
  <c r="O92" i="2"/>
  <c r="K89" i="2"/>
  <c r="N92" i="2"/>
  <c r="J77" i="2"/>
  <c r="M77" i="2" s="1"/>
  <c r="M78" i="2"/>
  <c r="O88" i="2"/>
  <c r="N88" i="2"/>
  <c r="K47" i="2"/>
  <c r="H9" i="2"/>
  <c r="M15" i="2"/>
  <c r="H66" i="2"/>
  <c r="M66" i="2" s="1"/>
  <c r="X270" i="6" l="1"/>
  <c r="Z270" i="6"/>
  <c r="Y270" i="6"/>
  <c r="L269" i="6"/>
  <c r="AA307" i="6"/>
  <c r="X259" i="6"/>
  <c r="Y259" i="6"/>
  <c r="AB119" i="6"/>
  <c r="K119" i="6"/>
  <c r="G307" i="6"/>
  <c r="K307" i="6"/>
  <c r="X231" i="6"/>
  <c r="Y231" i="6"/>
  <c r="Z259" i="6"/>
  <c r="L119" i="6"/>
  <c r="Z119" i="6" s="1"/>
  <c r="Z120" i="6"/>
  <c r="Z279" i="6"/>
  <c r="L120" i="6"/>
  <c r="Y120" i="6" s="1"/>
  <c r="Z280" i="6"/>
  <c r="AA119" i="6"/>
  <c r="Z231" i="6"/>
  <c r="X119" i="6"/>
  <c r="AA120" i="6"/>
  <c r="X10" i="6"/>
  <c r="V307" i="6"/>
  <c r="X279" i="6"/>
  <c r="Y279" i="6"/>
  <c r="X120" i="6"/>
  <c r="O47" i="5"/>
  <c r="N47" i="5"/>
  <c r="O46" i="5"/>
  <c r="N46" i="5"/>
  <c r="H48" i="5"/>
  <c r="N65" i="5"/>
  <c r="N87" i="5"/>
  <c r="H46" i="5"/>
  <c r="N55" i="5"/>
  <c r="M65" i="5"/>
  <c r="M55" i="5"/>
  <c r="K117" i="5"/>
  <c r="M8" i="5"/>
  <c r="I112" i="4"/>
  <c r="K112" i="4"/>
  <c r="K90" i="4"/>
  <c r="H81" i="4"/>
  <c r="I84" i="4"/>
  <c r="K84" i="4"/>
  <c r="H82" i="4"/>
  <c r="I119" i="4"/>
  <c r="K119" i="4"/>
  <c r="I118" i="4"/>
  <c r="K118" i="4"/>
  <c r="K9" i="4"/>
  <c r="H83" i="4"/>
  <c r="I100" i="4"/>
  <c r="K100" i="4"/>
  <c r="J83" i="3"/>
  <c r="I73" i="3"/>
  <c r="K73" i="3"/>
  <c r="I10" i="3"/>
  <c r="H9" i="3"/>
  <c r="I9" i="3" s="1"/>
  <c r="K10" i="3"/>
  <c r="K90" i="3"/>
  <c r="J81" i="3"/>
  <c r="I85" i="3"/>
  <c r="H84" i="3"/>
  <c r="K85" i="3"/>
  <c r="H119" i="3"/>
  <c r="I122" i="3"/>
  <c r="K122" i="3"/>
  <c r="H118" i="3"/>
  <c r="I118" i="3" s="1"/>
  <c r="I121" i="3"/>
  <c r="I113" i="3"/>
  <c r="H112" i="3"/>
  <c r="K113" i="3"/>
  <c r="H100" i="3"/>
  <c r="K100" i="3" s="1"/>
  <c r="I101" i="3"/>
  <c r="H90" i="3"/>
  <c r="I90" i="3" s="1"/>
  <c r="I91" i="3"/>
  <c r="H87" i="2"/>
  <c r="M90" i="2"/>
  <c r="O47" i="2"/>
  <c r="N47" i="2"/>
  <c r="N87" i="2"/>
  <c r="O87" i="2"/>
  <c r="H65" i="2"/>
  <c r="H8" i="2"/>
  <c r="M9" i="2"/>
  <c r="O49" i="2"/>
  <c r="N49" i="2"/>
  <c r="K46" i="2"/>
  <c r="M65" i="2"/>
  <c r="J48" i="2"/>
  <c r="O89" i="2"/>
  <c r="N8" i="2"/>
  <c r="O8" i="2"/>
  <c r="O65" i="2"/>
  <c r="K48" i="2"/>
  <c r="N66" i="2"/>
  <c r="M49" i="2"/>
  <c r="J46" i="2"/>
  <c r="N55" i="2"/>
  <c r="O55" i="2"/>
  <c r="H89" i="2"/>
  <c r="M92" i="2"/>
  <c r="O77" i="2"/>
  <c r="N90" i="2"/>
  <c r="L307" i="6" l="1"/>
  <c r="Y269" i="6"/>
  <c r="Z269" i="6"/>
  <c r="X269" i="6"/>
  <c r="M252" i="6"/>
  <c r="M286" i="6"/>
  <c r="M268" i="6"/>
  <c r="M254" i="6"/>
  <c r="M292" i="6"/>
  <c r="M296" i="6"/>
  <c r="M206" i="6"/>
  <c r="M194" i="6"/>
  <c r="M19" i="6"/>
  <c r="M250" i="6"/>
  <c r="M174" i="6"/>
  <c r="M150" i="6"/>
  <c r="M83" i="6"/>
  <c r="M100" i="6"/>
  <c r="M27" i="6"/>
  <c r="M149" i="6"/>
  <c r="M248" i="6"/>
  <c r="M66" i="6"/>
  <c r="M298" i="6"/>
  <c r="M64" i="6"/>
  <c r="M236" i="6"/>
  <c r="M57" i="6"/>
  <c r="M106" i="6"/>
  <c r="M59" i="6"/>
  <c r="M67" i="6"/>
  <c r="M20" i="6"/>
  <c r="M43" i="6"/>
  <c r="M182" i="6"/>
  <c r="M68" i="6"/>
  <c r="M210" i="6"/>
  <c r="M82" i="6"/>
  <c r="M37" i="6"/>
  <c r="M97" i="6"/>
  <c r="M134" i="6"/>
  <c r="M253" i="6"/>
  <c r="M89" i="6"/>
  <c r="M142" i="6"/>
  <c r="M90" i="6"/>
  <c r="M91" i="6"/>
  <c r="M109" i="6"/>
  <c r="M220" i="6"/>
  <c r="M294" i="6"/>
  <c r="M302" i="6"/>
  <c r="M213" i="6"/>
  <c r="M22" i="6"/>
  <c r="M39" i="6"/>
  <c r="M16" i="6"/>
  <c r="M117" i="6"/>
  <c r="M221" i="6"/>
  <c r="M85" i="6"/>
  <c r="M146" i="6"/>
  <c r="M125" i="6"/>
  <c r="M126" i="6"/>
  <c r="M92" i="6"/>
  <c r="M34" i="6"/>
  <c r="M50" i="6"/>
  <c r="M226" i="6"/>
  <c r="M170" i="6"/>
  <c r="M235" i="6"/>
  <c r="M295" i="6"/>
  <c r="M285" i="6"/>
  <c r="M186" i="6"/>
  <c r="M63" i="6"/>
  <c r="M15" i="6"/>
  <c r="M166" i="6"/>
  <c r="M190" i="6"/>
  <c r="M54" i="6"/>
  <c r="M29" i="6"/>
  <c r="M88" i="6"/>
  <c r="M74" i="6"/>
  <c r="M130" i="6"/>
  <c r="M230" i="6"/>
  <c r="M62" i="6"/>
  <c r="M101" i="6"/>
  <c r="M277" i="6"/>
  <c r="M214" i="6"/>
  <c r="M267" i="6"/>
  <c r="M56" i="6"/>
  <c r="M46" i="6"/>
  <c r="M17" i="6"/>
  <c r="M105" i="6"/>
  <c r="M216" i="6"/>
  <c r="M69" i="6"/>
  <c r="M202" i="6"/>
  <c r="M73" i="6"/>
  <c r="M198" i="6"/>
  <c r="M71" i="6"/>
  <c r="M173" i="6"/>
  <c r="M35" i="6"/>
  <c r="M25" i="6"/>
  <c r="M30" i="6"/>
  <c r="M52" i="6"/>
  <c r="M31" i="6"/>
  <c r="M36" i="6"/>
  <c r="M273" i="6"/>
  <c r="M72" i="6"/>
  <c r="M218" i="6"/>
  <c r="M118" i="6"/>
  <c r="M278" i="6"/>
  <c r="M53" i="6"/>
  <c r="M108" i="6"/>
  <c r="M161" i="6"/>
  <c r="M258" i="6"/>
  <c r="M99" i="6"/>
  <c r="M38" i="6"/>
  <c r="M249" i="6"/>
  <c r="M274" i="6"/>
  <c r="M44" i="6"/>
  <c r="M158" i="6"/>
  <c r="M80" i="6"/>
  <c r="M81" i="6"/>
  <c r="M205" i="6"/>
  <c r="M18" i="6"/>
  <c r="M133" i="6"/>
  <c r="M306" i="6"/>
  <c r="M28" i="6"/>
  <c r="M178" i="6"/>
  <c r="M240" i="6"/>
  <c r="M154" i="6"/>
  <c r="M162" i="6"/>
  <c r="M291" i="6"/>
  <c r="M222" i="6"/>
  <c r="M78" i="6"/>
  <c r="M217" i="6"/>
  <c r="M77" i="6"/>
  <c r="M193" i="6"/>
  <c r="M58" i="6"/>
  <c r="M264" i="6"/>
  <c r="M266" i="6"/>
  <c r="M21" i="6"/>
  <c r="M116" i="6"/>
  <c r="M70" i="6"/>
  <c r="M84" i="6"/>
  <c r="M211" i="6"/>
  <c r="M138" i="6"/>
  <c r="M102" i="6"/>
  <c r="M23" i="6"/>
  <c r="M76" i="6"/>
  <c r="M55" i="6"/>
  <c r="M26" i="6"/>
  <c r="M87" i="6"/>
  <c r="M212" i="6"/>
  <c r="M51" i="6"/>
  <c r="M251" i="6"/>
  <c r="M61" i="6"/>
  <c r="M246" i="6"/>
  <c r="M247" i="6"/>
  <c r="M153" i="6"/>
  <c r="M75" i="6"/>
  <c r="M272" i="6"/>
  <c r="M60" i="6"/>
  <c r="M157" i="6"/>
  <c r="M115" i="6"/>
  <c r="M297" i="6"/>
  <c r="M192" i="6"/>
  <c r="M113" i="6"/>
  <c r="M201" i="6"/>
  <c r="M265" i="6"/>
  <c r="M137" i="6"/>
  <c r="M209" i="6"/>
  <c r="M98" i="6"/>
  <c r="M172" i="6"/>
  <c r="M86" i="6"/>
  <c r="M239" i="6"/>
  <c r="M45" i="6"/>
  <c r="M24" i="6"/>
  <c r="M132" i="6"/>
  <c r="M219" i="6"/>
  <c r="M276" i="6"/>
  <c r="M129" i="6"/>
  <c r="M107" i="6"/>
  <c r="M289" i="6"/>
  <c r="M263" i="6"/>
  <c r="M257" i="6"/>
  <c r="M14" i="6"/>
  <c r="M301" i="6"/>
  <c r="M145" i="6"/>
  <c r="M181" i="6"/>
  <c r="M234" i="6"/>
  <c r="M225" i="6"/>
  <c r="M305" i="6"/>
  <c r="M169" i="6"/>
  <c r="M124" i="6"/>
  <c r="M177" i="6"/>
  <c r="M197" i="6"/>
  <c r="M49" i="6"/>
  <c r="M293" i="6"/>
  <c r="M204" i="6"/>
  <c r="M96" i="6"/>
  <c r="M141" i="6"/>
  <c r="M79" i="6"/>
  <c r="M244" i="6"/>
  <c r="M284" i="6"/>
  <c r="M104" i="6"/>
  <c r="M148" i="6"/>
  <c r="M165" i="6"/>
  <c r="M229" i="6"/>
  <c r="M160" i="6"/>
  <c r="M33" i="6"/>
  <c r="M185" i="6"/>
  <c r="M189" i="6"/>
  <c r="M215" i="6"/>
  <c r="M156" i="6"/>
  <c r="M196" i="6"/>
  <c r="M287" i="6"/>
  <c r="M233" i="6"/>
  <c r="M32" i="6"/>
  <c r="M111" i="6"/>
  <c r="M103" i="6"/>
  <c r="M180" i="6"/>
  <c r="M262" i="6"/>
  <c r="M136" i="6"/>
  <c r="M168" i="6"/>
  <c r="M300" i="6"/>
  <c r="M95" i="6"/>
  <c r="M208" i="6"/>
  <c r="M200" i="6"/>
  <c r="M131" i="6"/>
  <c r="M184" i="6"/>
  <c r="M228" i="6"/>
  <c r="M164" i="6"/>
  <c r="M238" i="6"/>
  <c r="M140" i="6"/>
  <c r="M256" i="6"/>
  <c r="M242" i="6"/>
  <c r="M275" i="6"/>
  <c r="M271" i="6"/>
  <c r="M290" i="6"/>
  <c r="M128" i="6"/>
  <c r="M147" i="6"/>
  <c r="M191" i="6"/>
  <c r="M13" i="6"/>
  <c r="M283" i="6"/>
  <c r="M123" i="6"/>
  <c r="M176" i="6"/>
  <c r="M304" i="6"/>
  <c r="M152" i="6"/>
  <c r="M42" i="6"/>
  <c r="M144" i="6"/>
  <c r="M171" i="6"/>
  <c r="M159" i="6"/>
  <c r="M224" i="6"/>
  <c r="M65" i="6"/>
  <c r="M203" i="6"/>
  <c r="M245" i="6"/>
  <c r="M114" i="6"/>
  <c r="M188" i="6"/>
  <c r="M48" i="6"/>
  <c r="M303" i="6"/>
  <c r="M223" i="6"/>
  <c r="M175" i="6"/>
  <c r="M163" i="6"/>
  <c r="M127" i="6"/>
  <c r="M139" i="6"/>
  <c r="M199" i="6"/>
  <c r="M94" i="6"/>
  <c r="M261" i="6"/>
  <c r="M179" i="6"/>
  <c r="M195" i="6"/>
  <c r="M41" i="6"/>
  <c r="M135" i="6"/>
  <c r="M122" i="6"/>
  <c r="M183" i="6"/>
  <c r="M243" i="6"/>
  <c r="M93" i="6"/>
  <c r="M155" i="6"/>
  <c r="M187" i="6"/>
  <c r="M112" i="6"/>
  <c r="M167" i="6"/>
  <c r="M255" i="6"/>
  <c r="M288" i="6"/>
  <c r="M299" i="6"/>
  <c r="M207" i="6"/>
  <c r="M270" i="6"/>
  <c r="M143" i="6"/>
  <c r="M151" i="6"/>
  <c r="M237" i="6"/>
  <c r="M12" i="6"/>
  <c r="M47" i="6"/>
  <c r="M9" i="6"/>
  <c r="M227" i="6"/>
  <c r="M260" i="6"/>
  <c r="M110" i="6"/>
  <c r="M11" i="6"/>
  <c r="M282" i="6"/>
  <c r="M281" i="6"/>
  <c r="M121" i="6"/>
  <c r="M241" i="6"/>
  <c r="M40" i="6"/>
  <c r="M269" i="6"/>
  <c r="M232" i="6"/>
  <c r="M10" i="6"/>
  <c r="M279" i="6"/>
  <c r="M231" i="6"/>
  <c r="X307" i="6"/>
  <c r="M119" i="6"/>
  <c r="M259" i="6"/>
  <c r="AB307" i="6"/>
  <c r="Z307" i="6"/>
  <c r="Y119" i="6"/>
  <c r="M120" i="6"/>
  <c r="Y307" i="6"/>
  <c r="M280" i="6"/>
  <c r="O117" i="5"/>
  <c r="I48" i="5"/>
  <c r="N48" i="5"/>
  <c r="M46" i="5"/>
  <c r="M48" i="5"/>
  <c r="H117" i="5"/>
  <c r="I46" i="5" s="1"/>
  <c r="I81" i="4"/>
  <c r="K81" i="4"/>
  <c r="I83" i="4"/>
  <c r="K83" i="4"/>
  <c r="I82" i="4"/>
  <c r="K82" i="4"/>
  <c r="I112" i="3"/>
  <c r="K112" i="3"/>
  <c r="H82" i="3"/>
  <c r="I119" i="3"/>
  <c r="K119" i="3"/>
  <c r="I84" i="3"/>
  <c r="H81" i="3"/>
  <c r="I81" i="3" s="1"/>
  <c r="K84" i="3"/>
  <c r="J150" i="3"/>
  <c r="K150" i="3" s="1"/>
  <c r="H83" i="3"/>
  <c r="I83" i="3" s="1"/>
  <c r="I100" i="3"/>
  <c r="K118" i="3"/>
  <c r="K9" i="3"/>
  <c r="J117" i="2"/>
  <c r="M8" i="2"/>
  <c r="O48" i="2"/>
  <c r="N46" i="2"/>
  <c r="O46" i="2"/>
  <c r="H48" i="2"/>
  <c r="H117" i="2" s="1"/>
  <c r="M89" i="2"/>
  <c r="K117" i="2"/>
  <c r="N65" i="2"/>
  <c r="N89" i="2"/>
  <c r="H46" i="2"/>
  <c r="M46" i="2" s="1"/>
  <c r="M87" i="2"/>
  <c r="M307" i="6" l="1"/>
  <c r="I86" i="5"/>
  <c r="I104" i="5"/>
  <c r="I97" i="5"/>
  <c r="I91" i="5"/>
  <c r="I88" i="5"/>
  <c r="I43" i="5"/>
  <c r="I42" i="5"/>
  <c r="I41" i="5"/>
  <c r="I40" i="5"/>
  <c r="I36" i="5"/>
  <c r="I35" i="5"/>
  <c r="I28" i="5"/>
  <c r="I27" i="5"/>
  <c r="I26" i="5"/>
  <c r="I25" i="5"/>
  <c r="I24" i="5"/>
  <c r="I23" i="5"/>
  <c r="I22" i="5"/>
  <c r="I21" i="5"/>
  <c r="I54" i="5"/>
  <c r="I19" i="5"/>
  <c r="I13" i="5"/>
  <c r="I82" i="5"/>
  <c r="I94" i="5"/>
  <c r="I105" i="5"/>
  <c r="I30" i="5"/>
  <c r="I60" i="5"/>
  <c r="I76" i="5"/>
  <c r="I31" i="5"/>
  <c r="I39" i="5"/>
  <c r="I34" i="5"/>
  <c r="I112" i="5"/>
  <c r="I70" i="5"/>
  <c r="I18" i="5"/>
  <c r="I85" i="5"/>
  <c r="I108" i="5"/>
  <c r="I20" i="5"/>
  <c r="I64" i="5"/>
  <c r="I38" i="5"/>
  <c r="I69" i="5"/>
  <c r="I102" i="5"/>
  <c r="I45" i="5"/>
  <c r="I53" i="5"/>
  <c r="I103" i="5"/>
  <c r="I72" i="5"/>
  <c r="I99" i="5"/>
  <c r="I106" i="5"/>
  <c r="I100" i="5"/>
  <c r="I14" i="5"/>
  <c r="I47" i="5"/>
  <c r="I116" i="5"/>
  <c r="I32" i="5"/>
  <c r="I29" i="5"/>
  <c r="I33" i="5"/>
  <c r="I52" i="5"/>
  <c r="I107" i="5"/>
  <c r="I75" i="5"/>
  <c r="I71" i="5"/>
  <c r="I81" i="5"/>
  <c r="I115" i="5"/>
  <c r="I84" i="5"/>
  <c r="I12" i="5"/>
  <c r="I111" i="5"/>
  <c r="I37" i="5"/>
  <c r="I98" i="5"/>
  <c r="I44" i="5"/>
  <c r="I17" i="5"/>
  <c r="I59" i="5"/>
  <c r="I101" i="5"/>
  <c r="I63" i="5"/>
  <c r="I83" i="5"/>
  <c r="I58" i="5"/>
  <c r="I114" i="5"/>
  <c r="I80" i="5"/>
  <c r="I51" i="5"/>
  <c r="I95" i="5"/>
  <c r="I110" i="5"/>
  <c r="I62" i="5"/>
  <c r="I16" i="5"/>
  <c r="I68" i="5"/>
  <c r="I74" i="5"/>
  <c r="I96" i="5"/>
  <c r="I11" i="5"/>
  <c r="I93" i="5"/>
  <c r="I61" i="5"/>
  <c r="I15" i="5"/>
  <c r="I10" i="5"/>
  <c r="I50" i="5"/>
  <c r="I67" i="5"/>
  <c r="I79" i="5"/>
  <c r="I113" i="5"/>
  <c r="I92" i="5"/>
  <c r="I109" i="5"/>
  <c r="I73" i="5"/>
  <c r="I57" i="5"/>
  <c r="I56" i="5"/>
  <c r="I49" i="5"/>
  <c r="I89" i="5"/>
  <c r="I66" i="5"/>
  <c r="I9" i="5"/>
  <c r="I90" i="5"/>
  <c r="I78" i="5"/>
  <c r="M117" i="5"/>
  <c r="I8" i="5"/>
  <c r="I117" i="5" s="1"/>
  <c r="I55" i="5"/>
  <c r="I65" i="5"/>
  <c r="I77" i="5"/>
  <c r="I87" i="5"/>
  <c r="N117" i="5"/>
  <c r="I150" i="4"/>
  <c r="I82" i="3"/>
  <c r="I150" i="3" s="1"/>
  <c r="K82" i="3"/>
  <c r="K83" i="3"/>
  <c r="K81" i="3"/>
  <c r="I81" i="2"/>
  <c r="I76" i="2"/>
  <c r="I64" i="2"/>
  <c r="I116" i="2"/>
  <c r="I63" i="2"/>
  <c r="I62" i="2"/>
  <c r="I54" i="2"/>
  <c r="I72" i="2"/>
  <c r="I41" i="2"/>
  <c r="I39" i="2"/>
  <c r="I36" i="2"/>
  <c r="I34" i="2"/>
  <c r="I60" i="2"/>
  <c r="I42" i="2"/>
  <c r="I102" i="2"/>
  <c r="I43" i="2"/>
  <c r="I112" i="2"/>
  <c r="I71" i="2"/>
  <c r="I31" i="2"/>
  <c r="I27" i="2"/>
  <c r="I21" i="2"/>
  <c r="I19" i="2"/>
  <c r="I23" i="2"/>
  <c r="I108" i="2"/>
  <c r="I40" i="2"/>
  <c r="I35" i="2"/>
  <c r="I30" i="2"/>
  <c r="I26" i="2"/>
  <c r="I14" i="2"/>
  <c r="I55" i="2"/>
  <c r="I115" i="2"/>
  <c r="I24" i="2"/>
  <c r="I22" i="2"/>
  <c r="I80" i="2"/>
  <c r="I10" i="2"/>
  <c r="I85" i="2"/>
  <c r="I111" i="2"/>
  <c r="I100" i="2"/>
  <c r="I106" i="2"/>
  <c r="I53" i="2"/>
  <c r="I56" i="2"/>
  <c r="I58" i="2"/>
  <c r="I11" i="2"/>
  <c r="I61" i="2"/>
  <c r="I107" i="2"/>
  <c r="I28" i="2"/>
  <c r="I25" i="2"/>
  <c r="I59" i="2"/>
  <c r="I13" i="2"/>
  <c r="I103" i="2"/>
  <c r="I101" i="2"/>
  <c r="I38" i="2"/>
  <c r="I104" i="2"/>
  <c r="I51" i="2"/>
  <c r="I44" i="2"/>
  <c r="I84" i="2"/>
  <c r="I70" i="2"/>
  <c r="I97" i="2"/>
  <c r="I12" i="2"/>
  <c r="I32" i="2"/>
  <c r="I86" i="2"/>
  <c r="I45" i="2"/>
  <c r="I75" i="2"/>
  <c r="I18" i="2"/>
  <c r="I57" i="2"/>
  <c r="I52" i="2"/>
  <c r="I79" i="2"/>
  <c r="I82" i="2"/>
  <c r="I37" i="2"/>
  <c r="I94" i="2"/>
  <c r="I17" i="2"/>
  <c r="I114" i="2"/>
  <c r="I105" i="2"/>
  <c r="I74" i="2"/>
  <c r="I83" i="2"/>
  <c r="I29" i="2"/>
  <c r="I99" i="2"/>
  <c r="I33" i="2"/>
  <c r="I20" i="2"/>
  <c r="I69" i="2"/>
  <c r="I91" i="2"/>
  <c r="I50" i="2"/>
  <c r="I110" i="2"/>
  <c r="I16" i="2"/>
  <c r="I113" i="2"/>
  <c r="I98" i="2"/>
  <c r="I49" i="2"/>
  <c r="I78" i="2"/>
  <c r="I73" i="2"/>
  <c r="I68" i="2"/>
  <c r="I88" i="2"/>
  <c r="I96" i="2"/>
  <c r="I109" i="2"/>
  <c r="I15" i="2"/>
  <c r="I93" i="2"/>
  <c r="I95" i="2"/>
  <c r="I67" i="2"/>
  <c r="I77" i="2"/>
  <c r="I47" i="2"/>
  <c r="I92" i="2"/>
  <c r="I90" i="2"/>
  <c r="I66" i="2"/>
  <c r="I9" i="2"/>
  <c r="I89" i="2"/>
  <c r="I65" i="2"/>
  <c r="I87" i="2"/>
  <c r="I8" i="2"/>
  <c r="I48" i="2"/>
  <c r="O117" i="2"/>
  <c r="N117" i="2"/>
  <c r="M117" i="2"/>
  <c r="N48" i="2"/>
  <c r="I46" i="2"/>
  <c r="M48" i="2"/>
  <c r="I117" i="2" l="1"/>
  <c r="AA198" i="1" l="1"/>
  <c r="W198" i="1"/>
  <c r="W197" i="1" s="1"/>
  <c r="W196" i="1" s="1"/>
  <c r="W195" i="1" s="1"/>
  <c r="U198" i="1"/>
  <c r="S198" i="1"/>
  <c r="S197" i="1" s="1"/>
  <c r="S196" i="1" s="1"/>
  <c r="S195" i="1" s="1"/>
  <c r="R198" i="1"/>
  <c r="R197" i="1" s="1"/>
  <c r="R196" i="1" s="1"/>
  <c r="R195" i="1" s="1"/>
  <c r="P198" i="1"/>
  <c r="P197" i="1" s="1"/>
  <c r="P196" i="1" s="1"/>
  <c r="P195" i="1" s="1"/>
  <c r="L198" i="1"/>
  <c r="Z198" i="1" s="1"/>
  <c r="V197" i="1"/>
  <c r="V196" i="1" s="1"/>
  <c r="V195" i="1" s="1"/>
  <c r="U197" i="1"/>
  <c r="U196" i="1" s="1"/>
  <c r="U195" i="1" s="1"/>
  <c r="T197" i="1"/>
  <c r="T196" i="1" s="1"/>
  <c r="Y196" i="1" s="1"/>
  <c r="Q197" i="1"/>
  <c r="X197" i="1" s="1"/>
  <c r="O197" i="1"/>
  <c r="O196" i="1" s="1"/>
  <c r="O195" i="1" s="1"/>
  <c r="O173" i="1" s="1"/>
  <c r="O171" i="1" s="1"/>
  <c r="N197" i="1"/>
  <c r="N196" i="1" s="1"/>
  <c r="N195" i="1" s="1"/>
  <c r="L197" i="1"/>
  <c r="L196" i="1" s="1"/>
  <c r="K197" i="1"/>
  <c r="J197" i="1"/>
  <c r="J196" i="1" s="1"/>
  <c r="J195" i="1" s="1"/>
  <c r="I197" i="1"/>
  <c r="H197" i="1"/>
  <c r="H196" i="1" s="1"/>
  <c r="H195" i="1" s="1"/>
  <c r="G197" i="1"/>
  <c r="G196" i="1" s="1"/>
  <c r="G195" i="1" s="1"/>
  <c r="F197" i="1"/>
  <c r="F196" i="1" s="1"/>
  <c r="F195" i="1" s="1"/>
  <c r="Q196" i="1"/>
  <c r="AA196" i="1" s="1"/>
  <c r="I196" i="1"/>
  <c r="I195" i="1" s="1"/>
  <c r="T195" i="1"/>
  <c r="AA194" i="1"/>
  <c r="Z194" i="1"/>
  <c r="Y194" i="1"/>
  <c r="W194" i="1"/>
  <c r="U194" i="1"/>
  <c r="S194" i="1"/>
  <c r="S193" i="1" s="1"/>
  <c r="S192" i="1" s="1"/>
  <c r="S191" i="1" s="1"/>
  <c r="R194" i="1"/>
  <c r="R193" i="1" s="1"/>
  <c r="R192" i="1" s="1"/>
  <c r="R191" i="1" s="1"/>
  <c r="P194" i="1"/>
  <c r="P193" i="1" s="1"/>
  <c r="P192" i="1" s="1"/>
  <c r="P191" i="1" s="1"/>
  <c r="L194" i="1"/>
  <c r="X194" i="1" s="1"/>
  <c r="W193" i="1"/>
  <c r="V193" i="1"/>
  <c r="U193" i="1"/>
  <c r="U192" i="1" s="1"/>
  <c r="U191" i="1" s="1"/>
  <c r="T193" i="1"/>
  <c r="T192" i="1" s="1"/>
  <c r="Q193" i="1"/>
  <c r="O193" i="1"/>
  <c r="N193" i="1"/>
  <c r="N192" i="1" s="1"/>
  <c r="N191" i="1" s="1"/>
  <c r="L193" i="1"/>
  <c r="K193" i="1"/>
  <c r="J193" i="1"/>
  <c r="J192" i="1" s="1"/>
  <c r="I193" i="1"/>
  <c r="H193" i="1"/>
  <c r="G193" i="1"/>
  <c r="G192" i="1" s="1"/>
  <c r="G191" i="1" s="1"/>
  <c r="F193" i="1"/>
  <c r="F192" i="1" s="1"/>
  <c r="F191" i="1" s="1"/>
  <c r="W192" i="1"/>
  <c r="W191" i="1" s="1"/>
  <c r="O192" i="1"/>
  <c r="L192" i="1"/>
  <c r="K192" i="1"/>
  <c r="K191" i="1" s="1"/>
  <c r="I192" i="1"/>
  <c r="H192" i="1"/>
  <c r="H191" i="1" s="1"/>
  <c r="O191" i="1"/>
  <c r="L191" i="1"/>
  <c r="J191" i="1"/>
  <c r="I191" i="1"/>
  <c r="AA190" i="1"/>
  <c r="W190" i="1"/>
  <c r="U190" i="1"/>
  <c r="U189" i="1" s="1"/>
  <c r="S190" i="1"/>
  <c r="S189" i="1" s="1"/>
  <c r="L190" i="1"/>
  <c r="Y190" i="1" s="1"/>
  <c r="W189" i="1"/>
  <c r="V189" i="1"/>
  <c r="T189" i="1"/>
  <c r="Q189" i="1"/>
  <c r="O189" i="1"/>
  <c r="N189" i="1"/>
  <c r="K189" i="1"/>
  <c r="J189" i="1"/>
  <c r="I189" i="1"/>
  <c r="H189" i="1"/>
  <c r="G189" i="1"/>
  <c r="F189" i="1"/>
  <c r="F182" i="1" s="1"/>
  <c r="F180" i="1" s="1"/>
  <c r="F174" i="1" s="1"/>
  <c r="F172" i="1" s="1"/>
  <c r="W188" i="1"/>
  <c r="W187" i="1" s="1"/>
  <c r="U188" i="1"/>
  <c r="S188" i="1"/>
  <c r="R188" i="1"/>
  <c r="R187" i="1" s="1"/>
  <c r="L188" i="1"/>
  <c r="L187" i="1" s="1"/>
  <c r="V187" i="1"/>
  <c r="U187" i="1"/>
  <c r="T187" i="1"/>
  <c r="S187" i="1"/>
  <c r="Q187" i="1"/>
  <c r="O187" i="1"/>
  <c r="O181" i="1" s="1"/>
  <c r="O179" i="1" s="1"/>
  <c r="N187" i="1"/>
  <c r="K187" i="1"/>
  <c r="J187" i="1"/>
  <c r="J181" i="1" s="1"/>
  <c r="J179" i="1" s="1"/>
  <c r="I187" i="1"/>
  <c r="I181" i="1" s="1"/>
  <c r="I179" i="1" s="1"/>
  <c r="H187" i="1"/>
  <c r="H181" i="1" s="1"/>
  <c r="H179" i="1" s="1"/>
  <c r="G187" i="1"/>
  <c r="F187" i="1"/>
  <c r="W186" i="1"/>
  <c r="W185" i="1" s="1"/>
  <c r="W182" i="1" s="1"/>
  <c r="W180" i="1" s="1"/>
  <c r="W174" i="1" s="1"/>
  <c r="W172" i="1" s="1"/>
  <c r="U186" i="1"/>
  <c r="S186" i="1"/>
  <c r="S185" i="1" s="1"/>
  <c r="P186" i="1"/>
  <c r="P185" i="1" s="1"/>
  <c r="L186" i="1"/>
  <c r="V185" i="1"/>
  <c r="V182" i="1" s="1"/>
  <c r="V180" i="1" s="1"/>
  <c r="V174" i="1" s="1"/>
  <c r="U185" i="1"/>
  <c r="U182" i="1" s="1"/>
  <c r="U180" i="1" s="1"/>
  <c r="U174" i="1" s="1"/>
  <c r="U172" i="1" s="1"/>
  <c r="T185" i="1"/>
  <c r="Q185" i="1"/>
  <c r="Q182" i="1" s="1"/>
  <c r="Q180" i="1" s="1"/>
  <c r="O185" i="1"/>
  <c r="N185" i="1"/>
  <c r="K185" i="1"/>
  <c r="J185" i="1"/>
  <c r="J182" i="1" s="1"/>
  <c r="J180" i="1" s="1"/>
  <c r="J174" i="1" s="1"/>
  <c r="J172" i="1" s="1"/>
  <c r="I185" i="1"/>
  <c r="H185" i="1"/>
  <c r="G185" i="1"/>
  <c r="F185" i="1"/>
  <c r="AB184" i="1"/>
  <c r="AA184" i="1"/>
  <c r="Z184" i="1"/>
  <c r="Y184" i="1"/>
  <c r="W184" i="1"/>
  <c r="U184" i="1"/>
  <c r="S184" i="1"/>
  <c r="S183" i="1" s="1"/>
  <c r="S181" i="1" s="1"/>
  <c r="S179" i="1" s="1"/>
  <c r="R184" i="1"/>
  <c r="R183" i="1" s="1"/>
  <c r="P184" i="1"/>
  <c r="P183" i="1" s="1"/>
  <c r="L184" i="1"/>
  <c r="X184" i="1" s="1"/>
  <c r="W183" i="1"/>
  <c r="V183" i="1"/>
  <c r="AB183" i="1" s="1"/>
  <c r="U183" i="1"/>
  <c r="U181" i="1" s="1"/>
  <c r="U179" i="1" s="1"/>
  <c r="T183" i="1"/>
  <c r="T181" i="1" s="1"/>
  <c r="Q183" i="1"/>
  <c r="O183" i="1"/>
  <c r="N183" i="1"/>
  <c r="N181" i="1" s="1"/>
  <c r="N179" i="1" s="1"/>
  <c r="L183" i="1"/>
  <c r="K183" i="1"/>
  <c r="K182" i="1" s="1"/>
  <c r="K181" i="1" s="1"/>
  <c r="J183" i="1"/>
  <c r="I183" i="1"/>
  <c r="H183" i="1"/>
  <c r="G183" i="1"/>
  <c r="G181" i="1" s="1"/>
  <c r="F183" i="1"/>
  <c r="F181" i="1" s="1"/>
  <c r="F179" i="1" s="1"/>
  <c r="I182" i="1"/>
  <c r="I180" i="1" s="1"/>
  <c r="I174" i="1" s="1"/>
  <c r="I172" i="1" s="1"/>
  <c r="V181" i="1"/>
  <c r="V179" i="1" s="1"/>
  <c r="K180" i="1"/>
  <c r="K174" i="1" s="1"/>
  <c r="K172" i="1" s="1"/>
  <c r="G179" i="1"/>
  <c r="AA178" i="1"/>
  <c r="W178" i="1"/>
  <c r="W177" i="1" s="1"/>
  <c r="U178" i="1"/>
  <c r="S178" i="1"/>
  <c r="S177" i="1" s="1"/>
  <c r="S176" i="1" s="1"/>
  <c r="S175" i="1" s="1"/>
  <c r="R178" i="1"/>
  <c r="R177" i="1" s="1"/>
  <c r="R176" i="1" s="1"/>
  <c r="R175" i="1" s="1"/>
  <c r="L178" i="1"/>
  <c r="Z178" i="1" s="1"/>
  <c r="V177" i="1"/>
  <c r="U177" i="1"/>
  <c r="U176" i="1" s="1"/>
  <c r="T177" i="1"/>
  <c r="AA177" i="1" s="1"/>
  <c r="Q177" i="1"/>
  <c r="Q176" i="1" s="1"/>
  <c r="Q175" i="1" s="1"/>
  <c r="O177" i="1"/>
  <c r="O176" i="1" s="1"/>
  <c r="O175" i="1" s="1"/>
  <c r="N177" i="1"/>
  <c r="N176" i="1" s="1"/>
  <c r="N175" i="1" s="1"/>
  <c r="K177" i="1"/>
  <c r="J177" i="1"/>
  <c r="J176" i="1" s="1"/>
  <c r="I177" i="1"/>
  <c r="I176" i="1" s="1"/>
  <c r="I175" i="1" s="1"/>
  <c r="H177" i="1"/>
  <c r="H176" i="1" s="1"/>
  <c r="H175" i="1" s="1"/>
  <c r="G177" i="1"/>
  <c r="G176" i="1" s="1"/>
  <c r="G175" i="1" s="1"/>
  <c r="F177" i="1"/>
  <c r="W176" i="1"/>
  <c r="W175" i="1" s="1"/>
  <c r="K176" i="1"/>
  <c r="K175" i="1" s="1"/>
  <c r="F176" i="1"/>
  <c r="U175" i="1"/>
  <c r="J175" i="1"/>
  <c r="F175" i="1"/>
  <c r="AA170" i="1"/>
  <c r="W170" i="1"/>
  <c r="W169" i="1" s="1"/>
  <c r="W168" i="1" s="1"/>
  <c r="W167" i="1" s="1"/>
  <c r="U170" i="1"/>
  <c r="U169" i="1" s="1"/>
  <c r="U168" i="1" s="1"/>
  <c r="U167" i="1" s="1"/>
  <c r="S170" i="1"/>
  <c r="K170" i="1"/>
  <c r="L170" i="1" s="1"/>
  <c r="V169" i="1"/>
  <c r="T169" i="1"/>
  <c r="S169" i="1"/>
  <c r="S168" i="1" s="1"/>
  <c r="S167" i="1" s="1"/>
  <c r="Q169" i="1"/>
  <c r="O169" i="1"/>
  <c r="N169" i="1"/>
  <c r="N168" i="1" s="1"/>
  <c r="J169" i="1"/>
  <c r="J168" i="1" s="1"/>
  <c r="J167" i="1" s="1"/>
  <c r="I169" i="1"/>
  <c r="H169" i="1"/>
  <c r="H168" i="1" s="1"/>
  <c r="G169" i="1"/>
  <c r="G168" i="1" s="1"/>
  <c r="F169" i="1"/>
  <c r="F168" i="1" s="1"/>
  <c r="F167" i="1" s="1"/>
  <c r="V168" i="1"/>
  <c r="Q168" i="1"/>
  <c r="O168" i="1"/>
  <c r="I168" i="1"/>
  <c r="I167" i="1" s="1"/>
  <c r="I162" i="1" s="1"/>
  <c r="I161" i="1" s="1"/>
  <c r="O167" i="1"/>
  <c r="N167" i="1"/>
  <c r="H167" i="1"/>
  <c r="G167" i="1"/>
  <c r="AB166" i="1"/>
  <c r="AA166" i="1"/>
  <c r="X166" i="1"/>
  <c r="W166" i="1"/>
  <c r="U166" i="1"/>
  <c r="S166" i="1"/>
  <c r="S165" i="1" s="1"/>
  <c r="K166" i="1"/>
  <c r="L166" i="1" s="1"/>
  <c r="W165" i="1"/>
  <c r="V165" i="1"/>
  <c r="V164" i="1" s="1"/>
  <c r="V163" i="1" s="1"/>
  <c r="U165" i="1"/>
  <c r="U164" i="1" s="1"/>
  <c r="U163" i="1" s="1"/>
  <c r="T165" i="1"/>
  <c r="Q165" i="1"/>
  <c r="O165" i="1"/>
  <c r="O164" i="1" s="1"/>
  <c r="O163" i="1" s="1"/>
  <c r="N165" i="1"/>
  <c r="N164" i="1" s="1"/>
  <c r="N163" i="1" s="1"/>
  <c r="N162" i="1" s="1"/>
  <c r="N161" i="1" s="1"/>
  <c r="K165" i="1"/>
  <c r="K164" i="1" s="1"/>
  <c r="K163" i="1" s="1"/>
  <c r="K162" i="1" s="1"/>
  <c r="K161" i="1" s="1"/>
  <c r="J165" i="1"/>
  <c r="I165" i="1"/>
  <c r="I164" i="1" s="1"/>
  <c r="I163" i="1" s="1"/>
  <c r="H165" i="1"/>
  <c r="G165" i="1"/>
  <c r="F165" i="1"/>
  <c r="F164" i="1" s="1"/>
  <c r="F163" i="1" s="1"/>
  <c r="F162" i="1" s="1"/>
  <c r="F161" i="1" s="1"/>
  <c r="W164" i="1"/>
  <c r="W163" i="1" s="1"/>
  <c r="W162" i="1" s="1"/>
  <c r="W161" i="1" s="1"/>
  <c r="S164" i="1"/>
  <c r="S163" i="1" s="1"/>
  <c r="Q164" i="1"/>
  <c r="J164" i="1"/>
  <c r="J163" i="1" s="1"/>
  <c r="J162" i="1" s="1"/>
  <c r="J161" i="1" s="1"/>
  <c r="H164" i="1"/>
  <c r="H163" i="1" s="1"/>
  <c r="G164" i="1"/>
  <c r="G163" i="1" s="1"/>
  <c r="G162" i="1" s="1"/>
  <c r="Q163" i="1"/>
  <c r="G161" i="1"/>
  <c r="AB160" i="1"/>
  <c r="AA160" i="1"/>
  <c r="W160" i="1"/>
  <c r="W159" i="1" s="1"/>
  <c r="W158" i="1" s="1"/>
  <c r="W157" i="1" s="1"/>
  <c r="U160" i="1"/>
  <c r="U159" i="1" s="1"/>
  <c r="U158" i="1" s="1"/>
  <c r="U157" i="1" s="1"/>
  <c r="S160" i="1"/>
  <c r="S159" i="1" s="1"/>
  <c r="S158" i="1" s="1"/>
  <c r="S157" i="1" s="1"/>
  <c r="K160" i="1"/>
  <c r="L160" i="1" s="1"/>
  <c r="L159" i="1" s="1"/>
  <c r="AB159" i="1"/>
  <c r="V159" i="1"/>
  <c r="T159" i="1"/>
  <c r="Q159" i="1"/>
  <c r="O159" i="1"/>
  <c r="O158" i="1" s="1"/>
  <c r="O157" i="1" s="1"/>
  <c r="N159" i="1"/>
  <c r="J159" i="1"/>
  <c r="J158" i="1" s="1"/>
  <c r="I159" i="1"/>
  <c r="I158" i="1" s="1"/>
  <c r="I157" i="1" s="1"/>
  <c r="H159" i="1"/>
  <c r="H158" i="1" s="1"/>
  <c r="H157" i="1" s="1"/>
  <c r="H152" i="1" s="1"/>
  <c r="H151" i="1" s="1"/>
  <c r="G159" i="1"/>
  <c r="G158" i="1" s="1"/>
  <c r="G157" i="1" s="1"/>
  <c r="F159" i="1"/>
  <c r="F158" i="1" s="1"/>
  <c r="F157" i="1" s="1"/>
  <c r="T158" i="1"/>
  <c r="N158" i="1"/>
  <c r="N157" i="1" s="1"/>
  <c r="J157" i="1"/>
  <c r="Z156" i="1"/>
  <c r="Y156" i="1"/>
  <c r="W156" i="1"/>
  <c r="W155" i="1" s="1"/>
  <c r="U156" i="1"/>
  <c r="S156" i="1"/>
  <c r="S155" i="1" s="1"/>
  <c r="S154" i="1" s="1"/>
  <c r="S153" i="1" s="1"/>
  <c r="R156" i="1"/>
  <c r="R155" i="1" s="1"/>
  <c r="R154" i="1" s="1"/>
  <c r="R153" i="1" s="1"/>
  <c r="P156" i="1"/>
  <c r="P155" i="1" s="1"/>
  <c r="P154" i="1" s="1"/>
  <c r="P153" i="1" s="1"/>
  <c r="L156" i="1"/>
  <c r="X156" i="1" s="1"/>
  <c r="K156" i="1"/>
  <c r="V155" i="1"/>
  <c r="V154" i="1" s="1"/>
  <c r="U155" i="1"/>
  <c r="U154" i="1" s="1"/>
  <c r="U153" i="1" s="1"/>
  <c r="U152" i="1" s="1"/>
  <c r="U151" i="1" s="1"/>
  <c r="T155" i="1"/>
  <c r="Q155" i="1"/>
  <c r="X155" i="1" s="1"/>
  <c r="O155" i="1"/>
  <c r="O154" i="1" s="1"/>
  <c r="N155" i="1"/>
  <c r="N154" i="1" s="1"/>
  <c r="N153" i="1" s="1"/>
  <c r="N152" i="1" s="1"/>
  <c r="N151" i="1" s="1"/>
  <c r="L155" i="1"/>
  <c r="Z155" i="1" s="1"/>
  <c r="J155" i="1"/>
  <c r="I155" i="1"/>
  <c r="I154" i="1" s="1"/>
  <c r="I153" i="1" s="1"/>
  <c r="H155" i="1"/>
  <c r="H154" i="1" s="1"/>
  <c r="H153" i="1" s="1"/>
  <c r="G155" i="1"/>
  <c r="F155" i="1"/>
  <c r="F154" i="1" s="1"/>
  <c r="F153" i="1" s="1"/>
  <c r="F152" i="1" s="1"/>
  <c r="F151" i="1" s="1"/>
  <c r="W154" i="1"/>
  <c r="W153" i="1" s="1"/>
  <c r="Q154" i="1"/>
  <c r="J154" i="1"/>
  <c r="J153" i="1" s="1"/>
  <c r="O153" i="1"/>
  <c r="O152" i="1" s="1"/>
  <c r="O151" i="1" s="1"/>
  <c r="AB150" i="1"/>
  <c r="AA150" i="1"/>
  <c r="W150" i="1"/>
  <c r="W149" i="1" s="1"/>
  <c r="W148" i="1" s="1"/>
  <c r="W147" i="1" s="1"/>
  <c r="U150" i="1"/>
  <c r="U149" i="1" s="1"/>
  <c r="U148" i="1" s="1"/>
  <c r="U147" i="1" s="1"/>
  <c r="U135" i="1" s="1"/>
  <c r="U133" i="1" s="1"/>
  <c r="S150" i="1"/>
  <c r="S149" i="1" s="1"/>
  <c r="S148" i="1" s="1"/>
  <c r="S147" i="1" s="1"/>
  <c r="L150" i="1"/>
  <c r="K150" i="1"/>
  <c r="V149" i="1"/>
  <c r="T149" i="1"/>
  <c r="T148" i="1" s="1"/>
  <c r="T147" i="1" s="1"/>
  <c r="Q149" i="1"/>
  <c r="O149" i="1"/>
  <c r="N149" i="1"/>
  <c r="J149" i="1"/>
  <c r="J148" i="1" s="1"/>
  <c r="J147" i="1" s="1"/>
  <c r="I149" i="1"/>
  <c r="I148" i="1" s="1"/>
  <c r="I147" i="1" s="1"/>
  <c r="H149" i="1"/>
  <c r="G149" i="1"/>
  <c r="G148" i="1" s="1"/>
  <c r="G147" i="1" s="1"/>
  <c r="F149" i="1"/>
  <c r="F148" i="1" s="1"/>
  <c r="F147" i="1" s="1"/>
  <c r="Q148" i="1"/>
  <c r="O148" i="1"/>
  <c r="O147" i="1" s="1"/>
  <c r="N148" i="1"/>
  <c r="N147" i="1" s="1"/>
  <c r="H148" i="1"/>
  <c r="H147" i="1" s="1"/>
  <c r="AA146" i="1"/>
  <c r="Z146" i="1"/>
  <c r="Y146" i="1"/>
  <c r="X146" i="1"/>
  <c r="W146" i="1"/>
  <c r="W145" i="1" s="1"/>
  <c r="U146" i="1"/>
  <c r="U145" i="1" s="1"/>
  <c r="S146" i="1"/>
  <c r="S145" i="1" s="1"/>
  <c r="S140" i="1" s="1"/>
  <c r="R146" i="1"/>
  <c r="R145" i="1" s="1"/>
  <c r="P146" i="1"/>
  <c r="K146" i="1"/>
  <c r="AA145" i="1"/>
  <c r="Y145" i="1"/>
  <c r="V145" i="1"/>
  <c r="T145" i="1"/>
  <c r="T140" i="1" s="1"/>
  <c r="T136" i="1" s="1"/>
  <c r="Q145" i="1"/>
  <c r="X145" i="1" s="1"/>
  <c r="P145" i="1"/>
  <c r="O145" i="1"/>
  <c r="N145" i="1"/>
  <c r="L145" i="1"/>
  <c r="J145" i="1"/>
  <c r="I145" i="1"/>
  <c r="H145" i="1"/>
  <c r="H140" i="1" s="1"/>
  <c r="G145" i="1"/>
  <c r="G140" i="1" s="1"/>
  <c r="F145" i="1"/>
  <c r="AA144" i="1"/>
  <c r="Z144" i="1"/>
  <c r="Y144" i="1"/>
  <c r="X144" i="1"/>
  <c r="W144" i="1"/>
  <c r="U144" i="1"/>
  <c r="U143" i="1" s="1"/>
  <c r="U140" i="1" s="1"/>
  <c r="S144" i="1"/>
  <c r="R144" i="1"/>
  <c r="R143" i="1" s="1"/>
  <c r="P144" i="1"/>
  <c r="P143" i="1" s="1"/>
  <c r="P140" i="1" s="1"/>
  <c r="K144" i="1"/>
  <c r="W143" i="1"/>
  <c r="W140" i="1" s="1"/>
  <c r="V143" i="1"/>
  <c r="T143" i="1"/>
  <c r="S143" i="1"/>
  <c r="Q143" i="1"/>
  <c r="O143" i="1"/>
  <c r="N143" i="1"/>
  <c r="L143" i="1"/>
  <c r="J143" i="1"/>
  <c r="J140" i="1" s="1"/>
  <c r="I143" i="1"/>
  <c r="H143" i="1"/>
  <c r="G143" i="1"/>
  <c r="F143" i="1"/>
  <c r="Z142" i="1"/>
  <c r="Y142" i="1"/>
  <c r="X142" i="1"/>
  <c r="W142" i="1"/>
  <c r="W141" i="1" s="1"/>
  <c r="W139" i="1" s="1"/>
  <c r="W137" i="1" s="1"/>
  <c r="U142" i="1"/>
  <c r="U141" i="1" s="1"/>
  <c r="S142" i="1"/>
  <c r="R142" i="1"/>
  <c r="P142" i="1"/>
  <c r="V141" i="1"/>
  <c r="V139" i="1" s="1"/>
  <c r="V137" i="1" s="1"/>
  <c r="T141" i="1"/>
  <c r="S141" i="1"/>
  <c r="S139" i="1" s="1"/>
  <c r="S137" i="1" s="1"/>
  <c r="R141" i="1"/>
  <c r="Q141" i="1"/>
  <c r="Q139" i="1" s="1"/>
  <c r="Q137" i="1" s="1"/>
  <c r="P141" i="1"/>
  <c r="P139" i="1" s="1"/>
  <c r="P137" i="1" s="1"/>
  <c r="O141" i="1"/>
  <c r="O139" i="1" s="1"/>
  <c r="O137" i="1" s="1"/>
  <c r="N141" i="1"/>
  <c r="N139" i="1" s="1"/>
  <c r="N137" i="1" s="1"/>
  <c r="L141" i="1"/>
  <c r="J141" i="1"/>
  <c r="J139" i="1" s="1"/>
  <c r="J137" i="1" s="1"/>
  <c r="I141" i="1"/>
  <c r="H141" i="1"/>
  <c r="H139" i="1" s="1"/>
  <c r="H137" i="1" s="1"/>
  <c r="G141" i="1"/>
  <c r="F141" i="1"/>
  <c r="F139" i="1" s="1"/>
  <c r="F137" i="1" s="1"/>
  <c r="F135" i="1" s="1"/>
  <c r="F133" i="1" s="1"/>
  <c r="O140" i="1"/>
  <c r="O138" i="1" s="1"/>
  <c r="N140" i="1"/>
  <c r="N138" i="1" s="1"/>
  <c r="F140" i="1"/>
  <c r="F138" i="1" s="1"/>
  <c r="F136" i="1" s="1"/>
  <c r="F134" i="1" s="1"/>
  <c r="F119" i="1" s="1"/>
  <c r="U139" i="1"/>
  <c r="U137" i="1" s="1"/>
  <c r="R139" i="1"/>
  <c r="R137" i="1" s="1"/>
  <c r="L139" i="1"/>
  <c r="I139" i="1"/>
  <c r="I137" i="1" s="1"/>
  <c r="I135" i="1" s="1"/>
  <c r="I133" i="1" s="1"/>
  <c r="G136" i="1"/>
  <c r="W132" i="1"/>
  <c r="W131" i="1" s="1"/>
  <c r="U132" i="1"/>
  <c r="S132" i="1"/>
  <c r="L132" i="1"/>
  <c r="R132" i="1" s="1"/>
  <c r="R131" i="1" s="1"/>
  <c r="R130" i="1" s="1"/>
  <c r="R129" i="1" s="1"/>
  <c r="K132" i="1"/>
  <c r="V131" i="1"/>
  <c r="V130" i="1" s="1"/>
  <c r="U131" i="1"/>
  <c r="U130" i="1" s="1"/>
  <c r="T131" i="1"/>
  <c r="S131" i="1"/>
  <c r="S130" i="1" s="1"/>
  <c r="S129" i="1" s="1"/>
  <c r="Q131" i="1"/>
  <c r="Q130" i="1" s="1"/>
  <c r="Q129" i="1" s="1"/>
  <c r="O131" i="1"/>
  <c r="O130" i="1" s="1"/>
  <c r="O129" i="1" s="1"/>
  <c r="N131" i="1"/>
  <c r="N130" i="1" s="1"/>
  <c r="N129" i="1" s="1"/>
  <c r="J131" i="1"/>
  <c r="J130" i="1" s="1"/>
  <c r="J129" i="1" s="1"/>
  <c r="I131" i="1"/>
  <c r="I130" i="1" s="1"/>
  <c r="H131" i="1"/>
  <c r="H130" i="1" s="1"/>
  <c r="H129" i="1" s="1"/>
  <c r="G131" i="1"/>
  <c r="G130" i="1" s="1"/>
  <c r="F131" i="1"/>
  <c r="W130" i="1"/>
  <c r="W129" i="1" s="1"/>
  <c r="F130" i="1"/>
  <c r="F129" i="1" s="1"/>
  <c r="U129" i="1"/>
  <c r="I129" i="1"/>
  <c r="AB128" i="1"/>
  <c r="AA128" i="1"/>
  <c r="W128" i="1"/>
  <c r="U128" i="1"/>
  <c r="S128" i="1"/>
  <c r="S127" i="1" s="1"/>
  <c r="S126" i="1" s="1"/>
  <c r="K128" i="1"/>
  <c r="L128" i="1" s="1"/>
  <c r="Z128" i="1" s="1"/>
  <c r="AB127" i="1"/>
  <c r="W127" i="1"/>
  <c r="V127" i="1"/>
  <c r="U127" i="1"/>
  <c r="U126" i="1" s="1"/>
  <c r="U125" i="1" s="1"/>
  <c r="T127" i="1"/>
  <c r="Q127" i="1"/>
  <c r="O127" i="1"/>
  <c r="O126" i="1" s="1"/>
  <c r="O125" i="1" s="1"/>
  <c r="N127" i="1"/>
  <c r="N126" i="1" s="1"/>
  <c r="N125" i="1" s="1"/>
  <c r="N124" i="1" s="1"/>
  <c r="N123" i="1" s="1"/>
  <c r="J127" i="1"/>
  <c r="J126" i="1" s="1"/>
  <c r="J125" i="1" s="1"/>
  <c r="I127" i="1"/>
  <c r="H127" i="1"/>
  <c r="G127" i="1"/>
  <c r="F127" i="1"/>
  <c r="F126" i="1" s="1"/>
  <c r="F125" i="1" s="1"/>
  <c r="W126" i="1"/>
  <c r="W125" i="1" s="1"/>
  <c r="W124" i="1" s="1"/>
  <c r="W123" i="1" s="1"/>
  <c r="V126" i="1"/>
  <c r="AB126" i="1" s="1"/>
  <c r="T126" i="1"/>
  <c r="T125" i="1" s="1"/>
  <c r="Q126" i="1"/>
  <c r="H126" i="1"/>
  <c r="G126" i="1"/>
  <c r="G125" i="1" s="1"/>
  <c r="S125" i="1"/>
  <c r="W122" i="1"/>
  <c r="W121" i="1" s="1"/>
  <c r="W120" i="1" s="1"/>
  <c r="U122" i="1"/>
  <c r="U121" i="1" s="1"/>
  <c r="U120" i="1" s="1"/>
  <c r="S122" i="1"/>
  <c r="K122" i="1"/>
  <c r="V121" i="1"/>
  <c r="T121" i="1"/>
  <c r="T120" i="1" s="1"/>
  <c r="S121" i="1"/>
  <c r="S120" i="1" s="1"/>
  <c r="Q121" i="1"/>
  <c r="Q120" i="1" s="1"/>
  <c r="O121" i="1"/>
  <c r="N121" i="1"/>
  <c r="J121" i="1"/>
  <c r="I121" i="1"/>
  <c r="H121" i="1"/>
  <c r="H120" i="1" s="1"/>
  <c r="G121" i="1"/>
  <c r="G120" i="1" s="1"/>
  <c r="F121" i="1"/>
  <c r="V120" i="1"/>
  <c r="O120" i="1"/>
  <c r="N120" i="1"/>
  <c r="J120" i="1"/>
  <c r="I120" i="1"/>
  <c r="W117" i="1"/>
  <c r="U117" i="1"/>
  <c r="U116" i="1" s="1"/>
  <c r="U112" i="1" s="1"/>
  <c r="U110" i="1" s="1"/>
  <c r="S117" i="1"/>
  <c r="S116" i="1" s="1"/>
  <c r="S112" i="1" s="1"/>
  <c r="S110" i="1" s="1"/>
  <c r="R117" i="1"/>
  <c r="R116" i="1" s="1"/>
  <c r="R112" i="1" s="1"/>
  <c r="R110" i="1" s="1"/>
  <c r="K117" i="1"/>
  <c r="L117" i="1" s="1"/>
  <c r="X116" i="1"/>
  <c r="W116" i="1"/>
  <c r="W112" i="1" s="1"/>
  <c r="W110" i="1" s="1"/>
  <c r="V116" i="1"/>
  <c r="V112" i="1" s="1"/>
  <c r="V110" i="1" s="1"/>
  <c r="T116" i="1"/>
  <c r="Q116" i="1"/>
  <c r="O116" i="1"/>
  <c r="O112" i="1" s="1"/>
  <c r="O110" i="1" s="1"/>
  <c r="N116" i="1"/>
  <c r="N112" i="1" s="1"/>
  <c r="N110" i="1" s="1"/>
  <c r="L116" i="1"/>
  <c r="L112" i="1" s="1"/>
  <c r="J116" i="1"/>
  <c r="I116" i="1"/>
  <c r="H116" i="1"/>
  <c r="H112" i="1" s="1"/>
  <c r="H110" i="1" s="1"/>
  <c r="G116" i="1"/>
  <c r="F116" i="1"/>
  <c r="F112" i="1" s="1"/>
  <c r="F110" i="1" s="1"/>
  <c r="AB115" i="1"/>
  <c r="AA115" i="1"/>
  <c r="W115" i="1"/>
  <c r="W114" i="1" s="1"/>
  <c r="U115" i="1"/>
  <c r="S115" i="1"/>
  <c r="S114" i="1" s="1"/>
  <c r="S113" i="1" s="1"/>
  <c r="S111" i="1" s="1"/>
  <c r="S109" i="1" s="1"/>
  <c r="L115" i="1"/>
  <c r="L114" i="1" s="1"/>
  <c r="K115" i="1"/>
  <c r="V114" i="1"/>
  <c r="U114" i="1"/>
  <c r="U113" i="1" s="1"/>
  <c r="U111" i="1" s="1"/>
  <c r="U109" i="1" s="1"/>
  <c r="T114" i="1"/>
  <c r="Q114" i="1"/>
  <c r="X114" i="1" s="1"/>
  <c r="O114" i="1"/>
  <c r="O113" i="1" s="1"/>
  <c r="O111" i="1" s="1"/>
  <c r="O109" i="1" s="1"/>
  <c r="N114" i="1"/>
  <c r="J114" i="1"/>
  <c r="J113" i="1" s="1"/>
  <c r="J111" i="1" s="1"/>
  <c r="J109" i="1" s="1"/>
  <c r="I114" i="1"/>
  <c r="I113" i="1" s="1"/>
  <c r="I111" i="1" s="1"/>
  <c r="I109" i="1" s="1"/>
  <c r="H114" i="1"/>
  <c r="H113" i="1" s="1"/>
  <c r="H111" i="1" s="1"/>
  <c r="H109" i="1" s="1"/>
  <c r="G114" i="1"/>
  <c r="F114" i="1"/>
  <c r="W113" i="1"/>
  <c r="W111" i="1" s="1"/>
  <c r="W109" i="1" s="1"/>
  <c r="V113" i="1"/>
  <c r="V111" i="1" s="1"/>
  <c r="V109" i="1" s="1"/>
  <c r="Q113" i="1"/>
  <c r="Q111" i="1" s="1"/>
  <c r="N113" i="1"/>
  <c r="N111" i="1" s="1"/>
  <c r="N109" i="1" s="1"/>
  <c r="G113" i="1"/>
  <c r="F113" i="1"/>
  <c r="F111" i="1" s="1"/>
  <c r="F109" i="1" s="1"/>
  <c r="T112" i="1"/>
  <c r="Q112" i="1"/>
  <c r="J112" i="1"/>
  <c r="J110" i="1" s="1"/>
  <c r="I112" i="1"/>
  <c r="I110" i="1" s="1"/>
  <c r="Q110" i="1"/>
  <c r="L110" i="1"/>
  <c r="W108" i="1"/>
  <c r="U108" i="1"/>
  <c r="S108" i="1"/>
  <c r="K108" i="1"/>
  <c r="L108" i="1" s="1"/>
  <c r="Y108" i="1" s="1"/>
  <c r="W107" i="1"/>
  <c r="W106" i="1" s="1"/>
  <c r="V107" i="1"/>
  <c r="U107" i="1"/>
  <c r="T107" i="1"/>
  <c r="S107" i="1"/>
  <c r="S106" i="1" s="1"/>
  <c r="Q107" i="1"/>
  <c r="O107" i="1"/>
  <c r="N107" i="1"/>
  <c r="N106" i="1" s="1"/>
  <c r="J107" i="1"/>
  <c r="I107" i="1"/>
  <c r="H107" i="1"/>
  <c r="G107" i="1"/>
  <c r="G106" i="1" s="1"/>
  <c r="F107" i="1"/>
  <c r="F106" i="1" s="1"/>
  <c r="V106" i="1"/>
  <c r="U106" i="1"/>
  <c r="T106" i="1"/>
  <c r="O106" i="1"/>
  <c r="J106" i="1"/>
  <c r="I106" i="1"/>
  <c r="W105" i="1"/>
  <c r="U105" i="1"/>
  <c r="S105" i="1"/>
  <c r="R105" i="1"/>
  <c r="P105" i="1"/>
  <c r="K105" i="1"/>
  <c r="L105" i="1" s="1"/>
  <c r="Z105" i="1" s="1"/>
  <c r="W104" i="1"/>
  <c r="W103" i="1" s="1"/>
  <c r="W102" i="1" s="1"/>
  <c r="U104" i="1"/>
  <c r="S104" i="1"/>
  <c r="R104" i="1"/>
  <c r="R103" i="1" s="1"/>
  <c r="R102" i="1" s="1"/>
  <c r="K104" i="1"/>
  <c r="L104" i="1" s="1"/>
  <c r="V103" i="1"/>
  <c r="Z103" i="1" s="1"/>
  <c r="T103" i="1"/>
  <c r="T102" i="1" s="1"/>
  <c r="Q103" i="1"/>
  <c r="O103" i="1"/>
  <c r="N103" i="1"/>
  <c r="L103" i="1"/>
  <c r="L102" i="1" s="1"/>
  <c r="K103" i="1"/>
  <c r="J103" i="1"/>
  <c r="I103" i="1"/>
  <c r="H103" i="1"/>
  <c r="G103" i="1"/>
  <c r="G102" i="1" s="1"/>
  <c r="F103" i="1"/>
  <c r="F102" i="1" s="1"/>
  <c r="F92" i="1" s="1"/>
  <c r="V102" i="1"/>
  <c r="V92" i="1" s="1"/>
  <c r="Q102" i="1"/>
  <c r="O102" i="1"/>
  <c r="O92" i="1" s="1"/>
  <c r="N102" i="1"/>
  <c r="N92" i="1" s="1"/>
  <c r="J102" i="1"/>
  <c r="J9" i="1" s="1"/>
  <c r="I102" i="1"/>
  <c r="H102" i="1"/>
  <c r="H92" i="1" s="1"/>
  <c r="W101" i="1"/>
  <c r="U101" i="1"/>
  <c r="S101" i="1"/>
  <c r="P101" i="1"/>
  <c r="L101" i="1"/>
  <c r="K101" i="1"/>
  <c r="W100" i="1"/>
  <c r="U100" i="1"/>
  <c r="S100" i="1"/>
  <c r="S99" i="1" s="1"/>
  <c r="S98" i="1" s="1"/>
  <c r="S97" i="1" s="1"/>
  <c r="K100" i="1"/>
  <c r="L100" i="1" s="1"/>
  <c r="V99" i="1"/>
  <c r="U99" i="1"/>
  <c r="T99" i="1"/>
  <c r="Q99" i="1"/>
  <c r="O99" i="1"/>
  <c r="O98" i="1" s="1"/>
  <c r="O97" i="1" s="1"/>
  <c r="N99" i="1"/>
  <c r="N98" i="1" s="1"/>
  <c r="N97" i="1" s="1"/>
  <c r="J99" i="1"/>
  <c r="J98" i="1" s="1"/>
  <c r="I99" i="1"/>
  <c r="H99" i="1"/>
  <c r="G99" i="1"/>
  <c r="F99" i="1"/>
  <c r="F98" i="1" s="1"/>
  <c r="F97" i="1" s="1"/>
  <c r="V98" i="1"/>
  <c r="V97" i="1" s="1"/>
  <c r="U98" i="1"/>
  <c r="I98" i="1"/>
  <c r="I97" i="1" s="1"/>
  <c r="G98" i="1"/>
  <c r="U97" i="1"/>
  <c r="J97" i="1"/>
  <c r="G97" i="1"/>
  <c r="Z96" i="1"/>
  <c r="Y96" i="1"/>
  <c r="W96" i="1"/>
  <c r="U96" i="1"/>
  <c r="U95" i="1" s="1"/>
  <c r="U94" i="1" s="1"/>
  <c r="S96" i="1"/>
  <c r="S95" i="1" s="1"/>
  <c r="R96" i="1"/>
  <c r="R95" i="1" s="1"/>
  <c r="R94" i="1" s="1"/>
  <c r="P96" i="1"/>
  <c r="P95" i="1" s="1"/>
  <c r="K96" i="1"/>
  <c r="L96" i="1" s="1"/>
  <c r="L95" i="1" s="1"/>
  <c r="W95" i="1"/>
  <c r="V95" i="1"/>
  <c r="T95" i="1"/>
  <c r="Q95" i="1"/>
  <c r="X95" i="1" s="1"/>
  <c r="O95" i="1"/>
  <c r="O94" i="1" s="1"/>
  <c r="N95" i="1"/>
  <c r="N94" i="1" s="1"/>
  <c r="J95" i="1"/>
  <c r="J94" i="1" s="1"/>
  <c r="J93" i="1" s="1"/>
  <c r="I95" i="1"/>
  <c r="I94" i="1" s="1"/>
  <c r="H95" i="1"/>
  <c r="H94" i="1" s="1"/>
  <c r="G95" i="1"/>
  <c r="F95" i="1"/>
  <c r="W94" i="1"/>
  <c r="S94" i="1"/>
  <c r="Q94" i="1"/>
  <c r="P94" i="1"/>
  <c r="L94" i="1"/>
  <c r="G94" i="1"/>
  <c r="F94" i="1"/>
  <c r="G92" i="1"/>
  <c r="AB91" i="1"/>
  <c r="AA91" i="1"/>
  <c r="U91" i="1"/>
  <c r="S91" i="1"/>
  <c r="K91" i="1"/>
  <c r="L91" i="1" s="1"/>
  <c r="AA90" i="1"/>
  <c r="Z90" i="1"/>
  <c r="Y90" i="1"/>
  <c r="W90" i="1"/>
  <c r="U90" i="1"/>
  <c r="S90" i="1"/>
  <c r="R90" i="1"/>
  <c r="P90" i="1"/>
  <c r="L90" i="1"/>
  <c r="X90" i="1" s="1"/>
  <c r="K90" i="1"/>
  <c r="AA89" i="1"/>
  <c r="Z89" i="1"/>
  <c r="Y89" i="1"/>
  <c r="W89" i="1"/>
  <c r="U89" i="1"/>
  <c r="S89" i="1"/>
  <c r="K89" i="1"/>
  <c r="L89" i="1" s="1"/>
  <c r="AB88" i="1"/>
  <c r="AA88" i="1"/>
  <c r="W88" i="1"/>
  <c r="U88" i="1"/>
  <c r="S88" i="1"/>
  <c r="K88" i="1"/>
  <c r="L88" i="1" s="1"/>
  <c r="AA87" i="1"/>
  <c r="X87" i="1"/>
  <c r="W87" i="1"/>
  <c r="U87" i="1"/>
  <c r="U85" i="1" s="1"/>
  <c r="S87" i="1"/>
  <c r="K87" i="1"/>
  <c r="L87" i="1" s="1"/>
  <c r="W86" i="1"/>
  <c r="W85" i="1" s="1"/>
  <c r="U86" i="1"/>
  <c r="S86" i="1"/>
  <c r="K86" i="1"/>
  <c r="L86" i="1" s="1"/>
  <c r="V85" i="1"/>
  <c r="T85" i="1"/>
  <c r="S85" i="1"/>
  <c r="Q85" i="1"/>
  <c r="O85" i="1"/>
  <c r="N85" i="1"/>
  <c r="J85" i="1"/>
  <c r="I85" i="1"/>
  <c r="H85" i="1"/>
  <c r="G85" i="1"/>
  <c r="F85" i="1"/>
  <c r="AA84" i="1"/>
  <c r="W84" i="1"/>
  <c r="U84" i="1"/>
  <c r="S84" i="1"/>
  <c r="L84" i="1"/>
  <c r="Y84" i="1" s="1"/>
  <c r="K84" i="1"/>
  <c r="AA83" i="1"/>
  <c r="W83" i="1"/>
  <c r="U83" i="1"/>
  <c r="S83" i="1"/>
  <c r="L83" i="1"/>
  <c r="X83" i="1" s="1"/>
  <c r="K83" i="1"/>
  <c r="AA82" i="1"/>
  <c r="W82" i="1"/>
  <c r="U82" i="1"/>
  <c r="S82" i="1"/>
  <c r="R82" i="1"/>
  <c r="K82" i="1"/>
  <c r="L82" i="1" s="1"/>
  <c r="AB81" i="1"/>
  <c r="AA81" i="1"/>
  <c r="Y81" i="1"/>
  <c r="W81" i="1"/>
  <c r="U81" i="1"/>
  <c r="S81" i="1"/>
  <c r="K81" i="1"/>
  <c r="L81" i="1" s="1"/>
  <c r="X81" i="1" s="1"/>
  <c r="AB80" i="1"/>
  <c r="AA80" i="1"/>
  <c r="W80" i="1"/>
  <c r="U80" i="1"/>
  <c r="S80" i="1"/>
  <c r="K80" i="1"/>
  <c r="L80" i="1" s="1"/>
  <c r="AB79" i="1"/>
  <c r="AA79" i="1"/>
  <c r="W79" i="1"/>
  <c r="U79" i="1"/>
  <c r="S79" i="1"/>
  <c r="K79" i="1"/>
  <c r="L79" i="1" s="1"/>
  <c r="V78" i="1"/>
  <c r="AB78" i="1" s="1"/>
  <c r="T78" i="1"/>
  <c r="Q78" i="1"/>
  <c r="AA78" i="1" s="1"/>
  <c r="O78" i="1"/>
  <c r="N78" i="1"/>
  <c r="J78" i="1"/>
  <c r="I78" i="1"/>
  <c r="H78" i="1"/>
  <c r="G78" i="1"/>
  <c r="F78" i="1"/>
  <c r="AA77" i="1"/>
  <c r="W77" i="1"/>
  <c r="U77" i="1"/>
  <c r="S77" i="1"/>
  <c r="K77" i="1"/>
  <c r="L77" i="1" s="1"/>
  <c r="AB76" i="1"/>
  <c r="AA76" i="1"/>
  <c r="W76" i="1"/>
  <c r="U76" i="1"/>
  <c r="S76" i="1"/>
  <c r="S74" i="1" s="1"/>
  <c r="K76" i="1"/>
  <c r="L76" i="1" s="1"/>
  <c r="P76" i="1" s="1"/>
  <c r="AA75" i="1"/>
  <c r="W75" i="1"/>
  <c r="U75" i="1"/>
  <c r="S75" i="1"/>
  <c r="K75" i="1"/>
  <c r="L75" i="1" s="1"/>
  <c r="AB74" i="1"/>
  <c r="V74" i="1"/>
  <c r="T74" i="1"/>
  <c r="AA74" i="1" s="1"/>
  <c r="Q74" i="1"/>
  <c r="O74" i="1"/>
  <c r="N74" i="1"/>
  <c r="J74" i="1"/>
  <c r="I74" i="1"/>
  <c r="H74" i="1"/>
  <c r="G74" i="1"/>
  <c r="F74" i="1"/>
  <c r="AB73" i="1"/>
  <c r="AA73" i="1"/>
  <c r="W73" i="1"/>
  <c r="U73" i="1"/>
  <c r="S73" i="1"/>
  <c r="K73" i="1"/>
  <c r="L73" i="1" s="1"/>
  <c r="AA72" i="1"/>
  <c r="W72" i="1"/>
  <c r="U72" i="1"/>
  <c r="S72" i="1"/>
  <c r="K72" i="1"/>
  <c r="L72" i="1" s="1"/>
  <c r="AB71" i="1"/>
  <c r="AA71" i="1"/>
  <c r="W71" i="1"/>
  <c r="U71" i="1"/>
  <c r="S71" i="1"/>
  <c r="K71" i="1"/>
  <c r="L71" i="1" s="1"/>
  <c r="W70" i="1"/>
  <c r="U70" i="1"/>
  <c r="S70" i="1"/>
  <c r="K70" i="1"/>
  <c r="L70" i="1" s="1"/>
  <c r="W69" i="1"/>
  <c r="U69" i="1"/>
  <c r="S69" i="1"/>
  <c r="L69" i="1"/>
  <c r="P69" i="1" s="1"/>
  <c r="K69" i="1"/>
  <c r="AB68" i="1"/>
  <c r="AA68" i="1"/>
  <c r="W68" i="1"/>
  <c r="U68" i="1"/>
  <c r="S68" i="1"/>
  <c r="K68" i="1"/>
  <c r="L68" i="1" s="1"/>
  <c r="Y68" i="1" s="1"/>
  <c r="V67" i="1"/>
  <c r="AB67" i="1" s="1"/>
  <c r="U67" i="1"/>
  <c r="T67" i="1"/>
  <c r="Q67" i="1"/>
  <c r="O67" i="1"/>
  <c r="N67" i="1"/>
  <c r="J67" i="1"/>
  <c r="I67" i="1"/>
  <c r="H67" i="1"/>
  <c r="G67" i="1"/>
  <c r="F67" i="1"/>
  <c r="W66" i="1"/>
  <c r="W65" i="1" s="1"/>
  <c r="U66" i="1"/>
  <c r="U65" i="1" s="1"/>
  <c r="S66" i="1"/>
  <c r="R66" i="1"/>
  <c r="R65" i="1" s="1"/>
  <c r="K66" i="1"/>
  <c r="L66" i="1" s="1"/>
  <c r="P66" i="1" s="1"/>
  <c r="P65" i="1" s="1"/>
  <c r="V65" i="1"/>
  <c r="T65" i="1"/>
  <c r="S65" i="1"/>
  <c r="Q65" i="1"/>
  <c r="O65" i="1"/>
  <c r="N65" i="1"/>
  <c r="J65" i="1"/>
  <c r="I65" i="1"/>
  <c r="H65" i="1"/>
  <c r="G65" i="1"/>
  <c r="F65" i="1"/>
  <c r="Q64" i="1"/>
  <c r="J64" i="1"/>
  <c r="W63" i="1"/>
  <c r="U63" i="1"/>
  <c r="S63" i="1"/>
  <c r="K63" i="1"/>
  <c r="L63" i="1" s="1"/>
  <c r="R63" i="1" s="1"/>
  <c r="W62" i="1"/>
  <c r="U62" i="1"/>
  <c r="S62" i="1"/>
  <c r="K62" i="1"/>
  <c r="L62" i="1" s="1"/>
  <c r="W61" i="1"/>
  <c r="U61" i="1"/>
  <c r="S61" i="1"/>
  <c r="L61" i="1"/>
  <c r="Y61" i="1" s="1"/>
  <c r="K61" i="1"/>
  <c r="V60" i="1"/>
  <c r="T60" i="1"/>
  <c r="S60" i="1"/>
  <c r="Q60" i="1"/>
  <c r="O60" i="1"/>
  <c r="N60" i="1"/>
  <c r="J60" i="1"/>
  <c r="I60" i="1"/>
  <c r="H60" i="1"/>
  <c r="H48" i="1" s="1"/>
  <c r="G60" i="1"/>
  <c r="F60" i="1"/>
  <c r="AA59" i="1"/>
  <c r="W59" i="1"/>
  <c r="U59" i="1"/>
  <c r="S59" i="1"/>
  <c r="K59" i="1"/>
  <c r="L59" i="1" s="1"/>
  <c r="AA58" i="1"/>
  <c r="W58" i="1"/>
  <c r="U58" i="1"/>
  <c r="S58" i="1"/>
  <c r="K58" i="1"/>
  <c r="L58" i="1" s="1"/>
  <c r="AA57" i="1"/>
  <c r="W57" i="1"/>
  <c r="U57" i="1"/>
  <c r="S57" i="1"/>
  <c r="K57" i="1"/>
  <c r="L57" i="1" s="1"/>
  <c r="P57" i="1" s="1"/>
  <c r="AA56" i="1"/>
  <c r="W56" i="1"/>
  <c r="U56" i="1"/>
  <c r="S56" i="1"/>
  <c r="K56" i="1"/>
  <c r="L56" i="1" s="1"/>
  <c r="AB55" i="1"/>
  <c r="AA55" i="1"/>
  <c r="W55" i="1"/>
  <c r="U55" i="1"/>
  <c r="S55" i="1"/>
  <c r="K55" i="1"/>
  <c r="L55" i="1" s="1"/>
  <c r="AA54" i="1"/>
  <c r="X54" i="1"/>
  <c r="W54" i="1"/>
  <c r="U54" i="1"/>
  <c r="S54" i="1"/>
  <c r="K54" i="1"/>
  <c r="L54" i="1" s="1"/>
  <c r="V53" i="1"/>
  <c r="AB53" i="1" s="1"/>
  <c r="T53" i="1"/>
  <c r="Q53" i="1"/>
  <c r="O53" i="1"/>
  <c r="N53" i="1"/>
  <c r="N48" i="1" s="1"/>
  <c r="K53" i="1"/>
  <c r="J53" i="1"/>
  <c r="I53" i="1"/>
  <c r="H53" i="1"/>
  <c r="G53" i="1"/>
  <c r="F53" i="1"/>
  <c r="W52" i="1"/>
  <c r="U52" i="1"/>
  <c r="S52" i="1"/>
  <c r="K52" i="1"/>
  <c r="L52" i="1" s="1"/>
  <c r="AA51" i="1"/>
  <c r="W51" i="1"/>
  <c r="U51" i="1"/>
  <c r="S51" i="1"/>
  <c r="K51" i="1"/>
  <c r="L51" i="1" s="1"/>
  <c r="Z51" i="1" s="1"/>
  <c r="AA50" i="1"/>
  <c r="W50" i="1"/>
  <c r="W49" i="1" s="1"/>
  <c r="U50" i="1"/>
  <c r="S50" i="1"/>
  <c r="K50" i="1"/>
  <c r="L50" i="1" s="1"/>
  <c r="V49" i="1"/>
  <c r="T49" i="1"/>
  <c r="Q49" i="1"/>
  <c r="Q48" i="1" s="1"/>
  <c r="O49" i="1"/>
  <c r="N49" i="1"/>
  <c r="J49" i="1"/>
  <c r="J48" i="1" s="1"/>
  <c r="I49" i="1"/>
  <c r="I48" i="1" s="1"/>
  <c r="H49" i="1"/>
  <c r="G49" i="1"/>
  <c r="F49" i="1"/>
  <c r="W46" i="1"/>
  <c r="W45" i="1" s="1"/>
  <c r="U46" i="1"/>
  <c r="U45" i="1" s="1"/>
  <c r="S46" i="1"/>
  <c r="S45" i="1" s="1"/>
  <c r="K46" i="1"/>
  <c r="L46" i="1" s="1"/>
  <c r="V45" i="1"/>
  <c r="T45" i="1"/>
  <c r="Q45" i="1"/>
  <c r="O45" i="1"/>
  <c r="N45" i="1"/>
  <c r="J45" i="1"/>
  <c r="I45" i="1"/>
  <c r="H45" i="1"/>
  <c r="G45" i="1"/>
  <c r="G42" i="1" s="1"/>
  <c r="F45" i="1"/>
  <c r="W44" i="1"/>
  <c r="W43" i="1" s="1"/>
  <c r="W42" i="1" s="1"/>
  <c r="W41" i="1" s="1"/>
  <c r="U44" i="1"/>
  <c r="S44" i="1"/>
  <c r="S43" i="1" s="1"/>
  <c r="K44" i="1"/>
  <c r="L44" i="1" s="1"/>
  <c r="V43" i="1"/>
  <c r="U43" i="1"/>
  <c r="T43" i="1"/>
  <c r="Q43" i="1"/>
  <c r="Q42" i="1" s="1"/>
  <c r="O43" i="1"/>
  <c r="N43" i="1"/>
  <c r="J43" i="1"/>
  <c r="I43" i="1"/>
  <c r="H43" i="1"/>
  <c r="G43" i="1"/>
  <c r="F43" i="1"/>
  <c r="U42" i="1"/>
  <c r="U41" i="1" s="1"/>
  <c r="O42" i="1"/>
  <c r="O41" i="1" s="1"/>
  <c r="N42" i="1"/>
  <c r="N41" i="1" s="1"/>
  <c r="H42" i="1"/>
  <c r="H41" i="1" s="1"/>
  <c r="W39" i="1"/>
  <c r="U39" i="1"/>
  <c r="S39" i="1"/>
  <c r="K39" i="1"/>
  <c r="L39" i="1" s="1"/>
  <c r="W38" i="1"/>
  <c r="U38" i="1"/>
  <c r="S38" i="1"/>
  <c r="K38" i="1"/>
  <c r="L38" i="1" s="1"/>
  <c r="X38" i="1" s="1"/>
  <c r="AB37" i="1"/>
  <c r="AA37" i="1"/>
  <c r="W37" i="1"/>
  <c r="U37" i="1"/>
  <c r="S37" i="1"/>
  <c r="K37" i="1"/>
  <c r="L37" i="1" s="1"/>
  <c r="AB36" i="1"/>
  <c r="AA36" i="1"/>
  <c r="W36" i="1"/>
  <c r="U36" i="1"/>
  <c r="S36" i="1"/>
  <c r="K36" i="1"/>
  <c r="L36" i="1" s="1"/>
  <c r="Y36" i="1" s="1"/>
  <c r="W35" i="1"/>
  <c r="U35" i="1"/>
  <c r="S35" i="1"/>
  <c r="K35" i="1"/>
  <c r="L35" i="1" s="1"/>
  <c r="AB34" i="1"/>
  <c r="AA34" i="1"/>
  <c r="W34" i="1"/>
  <c r="U34" i="1"/>
  <c r="U33" i="1" s="1"/>
  <c r="U32" i="1" s="1"/>
  <c r="S34" i="1"/>
  <c r="K34" i="1"/>
  <c r="L34" i="1" s="1"/>
  <c r="Y34" i="1" s="1"/>
  <c r="V33" i="1"/>
  <c r="V32" i="1" s="1"/>
  <c r="T33" i="1"/>
  <c r="Q33" i="1"/>
  <c r="Q32" i="1" s="1"/>
  <c r="O33" i="1"/>
  <c r="O32" i="1" s="1"/>
  <c r="N33" i="1"/>
  <c r="N32" i="1" s="1"/>
  <c r="J33" i="1"/>
  <c r="J32" i="1" s="1"/>
  <c r="I33" i="1"/>
  <c r="I32" i="1" s="1"/>
  <c r="H33" i="1"/>
  <c r="H32" i="1" s="1"/>
  <c r="G33" i="1"/>
  <c r="F33" i="1"/>
  <c r="F32" i="1" s="1"/>
  <c r="G32" i="1"/>
  <c r="AB31" i="1"/>
  <c r="AA31" i="1"/>
  <c r="W31" i="1"/>
  <c r="U31" i="1"/>
  <c r="S31" i="1"/>
  <c r="K31" i="1"/>
  <c r="L31" i="1" s="1"/>
  <c r="Z31" i="1" s="1"/>
  <c r="AB30" i="1"/>
  <c r="AA30" i="1"/>
  <c r="W30" i="1"/>
  <c r="U30" i="1"/>
  <c r="S30" i="1"/>
  <c r="K30" i="1"/>
  <c r="L30" i="1" s="1"/>
  <c r="AB29" i="1"/>
  <c r="AA29" i="1"/>
  <c r="W29" i="1"/>
  <c r="U29" i="1"/>
  <c r="S29" i="1"/>
  <c r="K29" i="1"/>
  <c r="L29" i="1" s="1"/>
  <c r="Z29" i="1" s="1"/>
  <c r="AB28" i="1"/>
  <c r="AA28" i="1"/>
  <c r="W28" i="1"/>
  <c r="U28" i="1"/>
  <c r="S28" i="1"/>
  <c r="L28" i="1"/>
  <c r="P28" i="1" s="1"/>
  <c r="K28" i="1"/>
  <c r="AB27" i="1"/>
  <c r="AA27" i="1"/>
  <c r="W27" i="1"/>
  <c r="U27" i="1"/>
  <c r="S27" i="1"/>
  <c r="K27" i="1"/>
  <c r="L27" i="1" s="1"/>
  <c r="Z27" i="1" s="1"/>
  <c r="AB26" i="1"/>
  <c r="AA26" i="1"/>
  <c r="W26" i="1"/>
  <c r="U26" i="1"/>
  <c r="S26" i="1"/>
  <c r="L26" i="1"/>
  <c r="K26" i="1"/>
  <c r="AB25" i="1"/>
  <c r="AA25" i="1"/>
  <c r="W25" i="1"/>
  <c r="W24" i="1" s="1"/>
  <c r="U25" i="1"/>
  <c r="S25" i="1"/>
  <c r="K25" i="1"/>
  <c r="L25" i="1" s="1"/>
  <c r="AA24" i="1"/>
  <c r="V24" i="1"/>
  <c r="T24" i="1"/>
  <c r="AB24" i="1" s="1"/>
  <c r="Q24" i="1"/>
  <c r="O24" i="1"/>
  <c r="N24" i="1"/>
  <c r="J24" i="1"/>
  <c r="I24" i="1"/>
  <c r="H24" i="1"/>
  <c r="G24" i="1"/>
  <c r="F24" i="1"/>
  <c r="AB23" i="1"/>
  <c r="AA23" i="1"/>
  <c r="W23" i="1"/>
  <c r="U23" i="1"/>
  <c r="S23" i="1"/>
  <c r="K23" i="1"/>
  <c r="L23" i="1" s="1"/>
  <c r="W22" i="1"/>
  <c r="U22" i="1"/>
  <c r="S22" i="1"/>
  <c r="L22" i="1"/>
  <c r="K22" i="1"/>
  <c r="W21" i="1"/>
  <c r="U21" i="1"/>
  <c r="S21" i="1"/>
  <c r="K21" i="1"/>
  <c r="L21" i="1" s="1"/>
  <c r="Z21" i="1" s="1"/>
  <c r="AB20" i="1"/>
  <c r="AA20" i="1"/>
  <c r="W20" i="1"/>
  <c r="U20" i="1"/>
  <c r="S20" i="1"/>
  <c r="K20" i="1"/>
  <c r="L20" i="1" s="1"/>
  <c r="W19" i="1"/>
  <c r="U19" i="1"/>
  <c r="S19" i="1"/>
  <c r="L19" i="1"/>
  <c r="K19" i="1"/>
  <c r="AB18" i="1"/>
  <c r="AA18" i="1"/>
  <c r="W18" i="1"/>
  <c r="U18" i="1"/>
  <c r="S18" i="1"/>
  <c r="K18" i="1"/>
  <c r="L18" i="1" s="1"/>
  <c r="Z18" i="1" s="1"/>
  <c r="AB17" i="1"/>
  <c r="AA17" i="1"/>
  <c r="W17" i="1"/>
  <c r="U17" i="1"/>
  <c r="S17" i="1"/>
  <c r="K17" i="1"/>
  <c r="L17" i="1" s="1"/>
  <c r="AB16" i="1"/>
  <c r="AA16" i="1"/>
  <c r="W16" i="1"/>
  <c r="U16" i="1"/>
  <c r="S16" i="1"/>
  <c r="K16" i="1"/>
  <c r="L16" i="1" s="1"/>
  <c r="R16" i="1" s="1"/>
  <c r="AB15" i="1"/>
  <c r="AA15" i="1"/>
  <c r="W15" i="1"/>
  <c r="U15" i="1"/>
  <c r="S15" i="1"/>
  <c r="K15" i="1"/>
  <c r="L15" i="1" s="1"/>
  <c r="V14" i="1"/>
  <c r="V13" i="1" s="1"/>
  <c r="T14" i="1"/>
  <c r="S14" i="1"/>
  <c r="S13" i="1" s="1"/>
  <c r="Q14" i="1"/>
  <c r="Q13" i="1" s="1"/>
  <c r="O14" i="1"/>
  <c r="O13" i="1" s="1"/>
  <c r="N14" i="1"/>
  <c r="N13" i="1" s="1"/>
  <c r="J14" i="1"/>
  <c r="J13" i="1" s="1"/>
  <c r="I14" i="1"/>
  <c r="I13" i="1" s="1"/>
  <c r="H14" i="1"/>
  <c r="H13" i="1" s="1"/>
  <c r="G14" i="1"/>
  <c r="K14" i="1" s="1"/>
  <c r="F14" i="1"/>
  <c r="F13" i="1"/>
  <c r="F12" i="1" s="1"/>
  <c r="F11" i="1" s="1"/>
  <c r="Q9" i="1"/>
  <c r="X9" i="1" s="1"/>
  <c r="O9" i="1"/>
  <c r="N9" i="1"/>
  <c r="L9" i="1"/>
  <c r="H9" i="1"/>
  <c r="G9" i="1"/>
  <c r="F9" i="1"/>
  <c r="P52" i="1" l="1"/>
  <c r="Y52" i="1"/>
  <c r="X44" i="1"/>
  <c r="R44" i="1"/>
  <c r="R43" i="1" s="1"/>
  <c r="L43" i="1"/>
  <c r="Z43" i="1" s="1"/>
  <c r="Z44" i="1"/>
  <c r="P44" i="1"/>
  <c r="P43" i="1" s="1"/>
  <c r="Y44" i="1"/>
  <c r="Y73" i="1"/>
  <c r="Z73" i="1"/>
  <c r="N118" i="1"/>
  <c r="AA33" i="1"/>
  <c r="T32" i="1"/>
  <c r="AA32" i="1" s="1"/>
  <c r="W33" i="1"/>
  <c r="S53" i="1"/>
  <c r="R73" i="1"/>
  <c r="R9" i="1"/>
  <c r="R92" i="1"/>
  <c r="Z86" i="1"/>
  <c r="R86" i="1"/>
  <c r="P86" i="1"/>
  <c r="O135" i="1"/>
  <c r="O133" i="1" s="1"/>
  <c r="V48" i="1"/>
  <c r="S138" i="1"/>
  <c r="S136" i="1"/>
  <c r="S134" i="1" s="1"/>
  <c r="X170" i="1"/>
  <c r="Z170" i="1"/>
  <c r="R170" i="1"/>
  <c r="R169" i="1" s="1"/>
  <c r="R168" i="1" s="1"/>
  <c r="R167" i="1" s="1"/>
  <c r="Y170" i="1"/>
  <c r="P170" i="1"/>
  <c r="P169" i="1" s="1"/>
  <c r="P168" i="1" s="1"/>
  <c r="P167" i="1" s="1"/>
  <c r="L169" i="1"/>
  <c r="Z169" i="1" s="1"/>
  <c r="G13" i="1"/>
  <c r="G12" i="1" s="1"/>
  <c r="G11" i="1" s="1"/>
  <c r="U60" i="1"/>
  <c r="S93" i="1"/>
  <c r="W9" i="1"/>
  <c r="W92" i="1"/>
  <c r="L113" i="1"/>
  <c r="Z114" i="1"/>
  <c r="U138" i="1"/>
  <c r="U136" i="1"/>
  <c r="U134" i="1" s="1"/>
  <c r="U119" i="1" s="1"/>
  <c r="X187" i="1"/>
  <c r="Z187" i="1"/>
  <c r="R71" i="1"/>
  <c r="Z71" i="1"/>
  <c r="O124" i="1"/>
  <c r="O123" i="1" s="1"/>
  <c r="Z79" i="1"/>
  <c r="R79" i="1"/>
  <c r="Y79" i="1"/>
  <c r="P79" i="1"/>
  <c r="X79" i="1"/>
  <c r="P30" i="1"/>
  <c r="Y30" i="1"/>
  <c r="I42" i="1"/>
  <c r="I41" i="1" s="1"/>
  <c r="S152" i="1"/>
  <c r="S151" i="1" s="1"/>
  <c r="U173" i="1"/>
  <c r="U171" i="1" s="1"/>
  <c r="O93" i="1"/>
  <c r="X96" i="1"/>
  <c r="U103" i="1"/>
  <c r="U102" i="1" s="1"/>
  <c r="U9" i="1" s="1"/>
  <c r="X112" i="1"/>
  <c r="N136" i="1"/>
  <c r="N134" i="1" s="1"/>
  <c r="L140" i="1"/>
  <c r="L136" i="1" s="1"/>
  <c r="R140" i="1"/>
  <c r="K149" i="1"/>
  <c r="L154" i="1"/>
  <c r="Z154" i="1" s="1"/>
  <c r="W152" i="1"/>
  <c r="W151" i="1" s="1"/>
  <c r="O162" i="1"/>
  <c r="O161" i="1" s="1"/>
  <c r="T176" i="1"/>
  <c r="T175" i="1" s="1"/>
  <c r="W181" i="1"/>
  <c r="W179" i="1" s="1"/>
  <c r="W173" i="1" s="1"/>
  <c r="W171" i="1" s="1"/>
  <c r="W118" i="1" s="1"/>
  <c r="N182" i="1"/>
  <c r="N180" i="1" s="1"/>
  <c r="N174" i="1" s="1"/>
  <c r="N172" i="1" s="1"/>
  <c r="R190" i="1"/>
  <c r="R189" i="1" s="1"/>
  <c r="Z190" i="1"/>
  <c r="K95" i="1"/>
  <c r="W99" i="1"/>
  <c r="W98" i="1" s="1"/>
  <c r="W97" i="1" s="1"/>
  <c r="W93" i="1" s="1"/>
  <c r="Y103" i="1"/>
  <c r="V125" i="1"/>
  <c r="AB125" i="1" s="1"/>
  <c r="O136" i="1"/>
  <c r="O134" i="1" s="1"/>
  <c r="O119" i="1" s="1"/>
  <c r="K148" i="1"/>
  <c r="K159" i="1"/>
  <c r="K158" i="1" s="1"/>
  <c r="K157" i="1" s="1"/>
  <c r="Z160" i="1"/>
  <c r="G182" i="1"/>
  <c r="G180" i="1" s="1"/>
  <c r="G174" i="1" s="1"/>
  <c r="G172" i="1" s="1"/>
  <c r="O182" i="1"/>
  <c r="O180" i="1" s="1"/>
  <c r="O174" i="1" s="1"/>
  <c r="O172" i="1" s="1"/>
  <c r="AA189" i="1"/>
  <c r="X193" i="1"/>
  <c r="AA197" i="1"/>
  <c r="X103" i="1"/>
  <c r="U124" i="1"/>
  <c r="U123" i="1" s="1"/>
  <c r="U118" i="1" s="1"/>
  <c r="Z141" i="1"/>
  <c r="S135" i="1"/>
  <c r="S133" i="1" s="1"/>
  <c r="I152" i="1"/>
  <c r="I151" i="1" s="1"/>
  <c r="N173" i="1"/>
  <c r="N171" i="1" s="1"/>
  <c r="H182" i="1"/>
  <c r="H180" i="1" s="1"/>
  <c r="H174" i="1" s="1"/>
  <c r="H172" i="1" s="1"/>
  <c r="L189" i="1"/>
  <c r="Z189" i="1" s="1"/>
  <c r="X198" i="1"/>
  <c r="F64" i="1"/>
  <c r="W78" i="1"/>
  <c r="W14" i="1"/>
  <c r="W13" i="1" s="1"/>
  <c r="K43" i="1"/>
  <c r="S49" i="1"/>
  <c r="S48" i="1" s="1"/>
  <c r="G48" i="1"/>
  <c r="W60" i="1"/>
  <c r="Z66" i="1"/>
  <c r="K74" i="1"/>
  <c r="J12" i="1"/>
  <c r="J11" i="1" s="1"/>
  <c r="Z16" i="1"/>
  <c r="F48" i="1"/>
  <c r="U49" i="1"/>
  <c r="Z61" i="1"/>
  <c r="O64" i="1"/>
  <c r="Y69" i="1"/>
  <c r="U74" i="1"/>
  <c r="K78" i="1"/>
  <c r="U78" i="1"/>
  <c r="N135" i="1"/>
  <c r="N133" i="1" s="1"/>
  <c r="W135" i="1"/>
  <c r="W133" i="1" s="1"/>
  <c r="U162" i="1"/>
  <c r="U161" i="1" s="1"/>
  <c r="G173" i="1"/>
  <c r="G171" i="1" s="1"/>
  <c r="R181" i="1"/>
  <c r="R179" i="1" s="1"/>
  <c r="S182" i="1"/>
  <c r="S180" i="1" s="1"/>
  <c r="S174" i="1" s="1"/>
  <c r="S172" i="1" s="1"/>
  <c r="Z197" i="1"/>
  <c r="Y198" i="1"/>
  <c r="F93" i="1"/>
  <c r="X190" i="1"/>
  <c r="V42" i="1"/>
  <c r="V41" i="1" s="1"/>
  <c r="U53" i="1"/>
  <c r="O48" i="1"/>
  <c r="O47" i="1" s="1"/>
  <c r="K24" i="1"/>
  <c r="U24" i="1"/>
  <c r="T42" i="1"/>
  <c r="W53" i="1"/>
  <c r="W48" i="1" s="1"/>
  <c r="K60" i="1"/>
  <c r="R61" i="1"/>
  <c r="K85" i="1"/>
  <c r="K94" i="1"/>
  <c r="N93" i="1"/>
  <c r="K102" i="1"/>
  <c r="H135" i="1"/>
  <c r="H133" i="1" s="1"/>
  <c r="K169" i="1"/>
  <c r="K168" i="1" s="1"/>
  <c r="K167" i="1" s="1"/>
  <c r="Y187" i="1"/>
  <c r="P190" i="1"/>
  <c r="P189" i="1" s="1"/>
  <c r="P182" i="1" s="1"/>
  <c r="P180" i="1" s="1"/>
  <c r="P174" i="1" s="1"/>
  <c r="P172" i="1" s="1"/>
  <c r="P136" i="1"/>
  <c r="P134" i="1" s="1"/>
  <c r="P138" i="1"/>
  <c r="Z20" i="1"/>
  <c r="R20" i="1"/>
  <c r="P20" i="1"/>
  <c r="Y20" i="1"/>
  <c r="X20" i="1"/>
  <c r="Z39" i="1"/>
  <c r="R39" i="1"/>
  <c r="Y39" i="1"/>
  <c r="X39" i="1"/>
  <c r="P39" i="1"/>
  <c r="K48" i="1"/>
  <c r="Z70" i="1"/>
  <c r="R70" i="1"/>
  <c r="P70" i="1"/>
  <c r="Y70" i="1"/>
  <c r="X70" i="1"/>
  <c r="Z17" i="1"/>
  <c r="P17" i="1"/>
  <c r="R17" i="1"/>
  <c r="Y17" i="1"/>
  <c r="X17" i="1"/>
  <c r="L14" i="1"/>
  <c r="Y14" i="1" s="1"/>
  <c r="Z23" i="1"/>
  <c r="P23" i="1"/>
  <c r="R23" i="1"/>
  <c r="Y23" i="1"/>
  <c r="X23" i="1"/>
  <c r="P91" i="1"/>
  <c r="X91" i="1"/>
  <c r="Y91" i="1"/>
  <c r="Z91" i="1"/>
  <c r="Z58" i="1"/>
  <c r="R58" i="1"/>
  <c r="P58" i="1"/>
  <c r="X58" i="1"/>
  <c r="Y58" i="1"/>
  <c r="Z77" i="1"/>
  <c r="Y77" i="1"/>
  <c r="P77" i="1"/>
  <c r="R77" i="1"/>
  <c r="X77" i="1"/>
  <c r="Z37" i="1"/>
  <c r="R37" i="1"/>
  <c r="Y37" i="1"/>
  <c r="P37" i="1"/>
  <c r="X37" i="1"/>
  <c r="Z35" i="1"/>
  <c r="R35" i="1"/>
  <c r="Y35" i="1"/>
  <c r="P35" i="1"/>
  <c r="X35" i="1"/>
  <c r="Z72" i="1"/>
  <c r="R72" i="1"/>
  <c r="P72" i="1"/>
  <c r="Y72" i="1"/>
  <c r="X72" i="1"/>
  <c r="U92" i="1"/>
  <c r="Z150" i="1"/>
  <c r="R150" i="1"/>
  <c r="R149" i="1" s="1"/>
  <c r="R148" i="1" s="1"/>
  <c r="R147" i="1" s="1"/>
  <c r="Y150" i="1"/>
  <c r="P150" i="1"/>
  <c r="P149" i="1" s="1"/>
  <c r="P148" i="1" s="1"/>
  <c r="P147" i="1" s="1"/>
  <c r="P135" i="1" s="1"/>
  <c r="P133" i="1" s="1"/>
  <c r="X150" i="1"/>
  <c r="Y18" i="1"/>
  <c r="R19" i="1"/>
  <c r="Y19" i="1"/>
  <c r="Z19" i="1"/>
  <c r="P19" i="1"/>
  <c r="Y25" i="1"/>
  <c r="P25" i="1"/>
  <c r="X25" i="1"/>
  <c r="L24" i="1"/>
  <c r="H47" i="1"/>
  <c r="Y62" i="1"/>
  <c r="P62" i="1"/>
  <c r="X62" i="1"/>
  <c r="Z63" i="1"/>
  <c r="G64" i="1"/>
  <c r="K64" i="1" s="1"/>
  <c r="K67" i="1"/>
  <c r="Z100" i="1"/>
  <c r="K113" i="1"/>
  <c r="G111" i="1"/>
  <c r="K116" i="1"/>
  <c r="G112" i="1"/>
  <c r="I126" i="1"/>
  <c r="I125" i="1" s="1"/>
  <c r="I124" i="1" s="1"/>
  <c r="I123" i="1" s="1"/>
  <c r="K127" i="1"/>
  <c r="W136" i="1"/>
  <c r="W134" i="1" s="1"/>
  <c r="W119" i="1" s="1"/>
  <c r="W138" i="1"/>
  <c r="Y27" i="1"/>
  <c r="P27" i="1"/>
  <c r="X27" i="1"/>
  <c r="AB32" i="1"/>
  <c r="Y53" i="1"/>
  <c r="R62" i="1"/>
  <c r="H64" i="1"/>
  <c r="Z80" i="1"/>
  <c r="R80" i="1"/>
  <c r="Y80" i="1"/>
  <c r="P80" i="1"/>
  <c r="X80" i="1"/>
  <c r="L78" i="1"/>
  <c r="Z81" i="1"/>
  <c r="R81" i="1"/>
  <c r="P81" i="1"/>
  <c r="Q106" i="1"/>
  <c r="R22" i="1"/>
  <c r="Z22" i="1"/>
  <c r="Z68" i="1"/>
  <c r="R68" i="1"/>
  <c r="L67" i="1"/>
  <c r="Y67" i="1" s="1"/>
  <c r="X68" i="1"/>
  <c r="T179" i="1"/>
  <c r="AB179" i="1" s="1"/>
  <c r="X34" i="1"/>
  <c r="L33" i="1"/>
  <c r="X36" i="1"/>
  <c r="X46" i="1"/>
  <c r="Y46" i="1"/>
  <c r="R59" i="1"/>
  <c r="Z59" i="1"/>
  <c r="K13" i="1"/>
  <c r="X24" i="1"/>
  <c r="S24" i="1"/>
  <c r="S12" i="1" s="1"/>
  <c r="S11" i="1" s="1"/>
  <c r="R27" i="1"/>
  <c r="Y29" i="1"/>
  <c r="P29" i="1"/>
  <c r="X29" i="1"/>
  <c r="Z34" i="1"/>
  <c r="P46" i="1"/>
  <c r="P45" i="1" s="1"/>
  <c r="P42" i="1" s="1"/>
  <c r="P41" i="1" s="1"/>
  <c r="AB48" i="1"/>
  <c r="Y51" i="1"/>
  <c r="P51" i="1"/>
  <c r="X51" i="1"/>
  <c r="Y59" i="1"/>
  <c r="R60" i="1"/>
  <c r="I64" i="1"/>
  <c r="I47" i="1" s="1"/>
  <c r="I40" i="1" s="1"/>
  <c r="P68" i="1"/>
  <c r="Z75" i="1"/>
  <c r="R75" i="1"/>
  <c r="L74" i="1"/>
  <c r="P75" i="1"/>
  <c r="P74" i="1" s="1"/>
  <c r="X75" i="1"/>
  <c r="Y75" i="1"/>
  <c r="H98" i="1"/>
  <c r="K99" i="1"/>
  <c r="Q98" i="1"/>
  <c r="H106" i="1"/>
  <c r="K106" i="1" s="1"/>
  <c r="K107" i="1"/>
  <c r="X110" i="1"/>
  <c r="H125" i="1"/>
  <c r="H124" i="1" s="1"/>
  <c r="H123" i="1" s="1"/>
  <c r="H118" i="1" s="1"/>
  <c r="K126" i="1"/>
  <c r="L137" i="1"/>
  <c r="X139" i="1"/>
  <c r="Z139" i="1"/>
  <c r="K141" i="1"/>
  <c r="G139" i="1"/>
  <c r="J138" i="1"/>
  <c r="J136" i="1"/>
  <c r="J134" i="1" s="1"/>
  <c r="J119" i="1" s="1"/>
  <c r="N12" i="1"/>
  <c r="N11" i="1" s="1"/>
  <c r="R15" i="1"/>
  <c r="Z15" i="1"/>
  <c r="Y21" i="1"/>
  <c r="R26" i="1"/>
  <c r="Z26" i="1"/>
  <c r="X26" i="1"/>
  <c r="R29" i="1"/>
  <c r="R34" i="1"/>
  <c r="R36" i="1"/>
  <c r="Z36" i="1"/>
  <c r="Q41" i="1"/>
  <c r="T41" i="1"/>
  <c r="R46" i="1"/>
  <c r="R45" i="1" s="1"/>
  <c r="L53" i="1"/>
  <c r="R54" i="1"/>
  <c r="P54" i="1"/>
  <c r="Z54" i="1"/>
  <c r="Y54" i="1"/>
  <c r="Z56" i="1"/>
  <c r="R56" i="1"/>
  <c r="Y56" i="1"/>
  <c r="P56" i="1"/>
  <c r="X56" i="1"/>
  <c r="P59" i="1"/>
  <c r="S67" i="1"/>
  <c r="S78" i="1"/>
  <c r="X84" i="1"/>
  <c r="R84" i="1"/>
  <c r="Z84" i="1"/>
  <c r="H40" i="1"/>
  <c r="S42" i="1"/>
  <c r="S41" i="1" s="1"/>
  <c r="Z55" i="1"/>
  <c r="R55" i="1"/>
  <c r="P55" i="1"/>
  <c r="Y55" i="1"/>
  <c r="X55" i="1"/>
  <c r="V64" i="1"/>
  <c r="R69" i="1"/>
  <c r="Z69" i="1"/>
  <c r="X69" i="1"/>
  <c r="Y71" i="1"/>
  <c r="P71" i="1"/>
  <c r="X71" i="1"/>
  <c r="Y74" i="1"/>
  <c r="P84" i="1"/>
  <c r="X86" i="1"/>
  <c r="L85" i="1"/>
  <c r="Y86" i="1"/>
  <c r="Z87" i="1"/>
  <c r="R87" i="1"/>
  <c r="R85" i="1" s="1"/>
  <c r="Y87" i="1"/>
  <c r="P87" i="1"/>
  <c r="X89" i="1"/>
  <c r="R89" i="1"/>
  <c r="P89" i="1"/>
  <c r="J92" i="1"/>
  <c r="K92" i="1" s="1"/>
  <c r="G93" i="1"/>
  <c r="X94" i="1"/>
  <c r="U93" i="1"/>
  <c r="I92" i="1"/>
  <c r="I9" i="1"/>
  <c r="Y102" i="1"/>
  <c r="T92" i="1"/>
  <c r="Y92" i="1" s="1"/>
  <c r="T9" i="1"/>
  <c r="Q109" i="1"/>
  <c r="R136" i="1"/>
  <c r="R134" i="1" s="1"/>
  <c r="R138" i="1"/>
  <c r="L153" i="1"/>
  <c r="I173" i="1"/>
  <c r="I171" i="1" s="1"/>
  <c r="Y192" i="1"/>
  <c r="T191" i="1"/>
  <c r="X18" i="1"/>
  <c r="X22" i="1"/>
  <c r="AA49" i="1"/>
  <c r="T48" i="1"/>
  <c r="Y63" i="1"/>
  <c r="P63" i="1"/>
  <c r="X63" i="1"/>
  <c r="W67" i="1"/>
  <c r="Z76" i="1"/>
  <c r="R76" i="1"/>
  <c r="Y76" i="1"/>
  <c r="X76" i="1"/>
  <c r="X78" i="1"/>
  <c r="L99" i="1"/>
  <c r="X99" i="1" s="1"/>
  <c r="Y100" i="1"/>
  <c r="P100" i="1"/>
  <c r="P99" i="1" s="1"/>
  <c r="P98" i="1" s="1"/>
  <c r="P97" i="1" s="1"/>
  <c r="P93" i="1" s="1"/>
  <c r="R100" i="1"/>
  <c r="S124" i="1"/>
  <c r="S123" i="1" s="1"/>
  <c r="Q125" i="1"/>
  <c r="Y128" i="1"/>
  <c r="P128" i="1"/>
  <c r="P127" i="1" s="1"/>
  <c r="P126" i="1" s="1"/>
  <c r="P125" i="1" s="1"/>
  <c r="X128" i="1"/>
  <c r="R128" i="1"/>
  <c r="R127" i="1" s="1"/>
  <c r="R126" i="1" s="1"/>
  <c r="R125" i="1" s="1"/>
  <c r="R124" i="1" s="1"/>
  <c r="R123" i="1" s="1"/>
  <c r="L127" i="1"/>
  <c r="X127" i="1" s="1"/>
  <c r="Y16" i="1"/>
  <c r="P16" i="1"/>
  <c r="X16" i="1"/>
  <c r="P18" i="1"/>
  <c r="Y22" i="1"/>
  <c r="R25" i="1"/>
  <c r="O40" i="1"/>
  <c r="X43" i="1"/>
  <c r="Z46" i="1"/>
  <c r="J47" i="1"/>
  <c r="Z57" i="1"/>
  <c r="R57" i="1"/>
  <c r="Y57" i="1"/>
  <c r="X57" i="1"/>
  <c r="X59" i="1"/>
  <c r="Z110" i="1"/>
  <c r="J124" i="1"/>
  <c r="J123" i="1" s="1"/>
  <c r="K143" i="1"/>
  <c r="I140" i="1"/>
  <c r="K140" i="1" s="1"/>
  <c r="X143" i="1"/>
  <c r="Q140" i="1"/>
  <c r="AA14" i="1"/>
  <c r="T13" i="1"/>
  <c r="R18" i="1"/>
  <c r="X21" i="1"/>
  <c r="P22" i="1"/>
  <c r="P34" i="1"/>
  <c r="P36" i="1"/>
  <c r="J42" i="1"/>
  <c r="J41" i="1" s="1"/>
  <c r="T130" i="1"/>
  <c r="Y131" i="1"/>
  <c r="T134" i="1"/>
  <c r="T139" i="1"/>
  <c r="Y141" i="1"/>
  <c r="V140" i="1"/>
  <c r="Z145" i="1"/>
  <c r="AA148" i="1"/>
  <c r="Q147" i="1"/>
  <c r="Q135" i="1" s="1"/>
  <c r="L149" i="1"/>
  <c r="Z149" i="1" s="1"/>
  <c r="Q158" i="1"/>
  <c r="AA159" i="1"/>
  <c r="X159" i="1"/>
  <c r="V167" i="1"/>
  <c r="Q12" i="1"/>
  <c r="AB13" i="1"/>
  <c r="X15" i="1"/>
  <c r="P21" i="1"/>
  <c r="Y31" i="1"/>
  <c r="P31" i="1"/>
  <c r="X31" i="1"/>
  <c r="R38" i="1"/>
  <c r="Z38" i="1"/>
  <c r="G41" i="1"/>
  <c r="L45" i="1"/>
  <c r="Z45" i="1" s="1"/>
  <c r="X50" i="1"/>
  <c r="R50" i="1"/>
  <c r="P50" i="1"/>
  <c r="P49" i="1" s="1"/>
  <c r="L49" i="1"/>
  <c r="Z49" i="1" s="1"/>
  <c r="Y50" i="1"/>
  <c r="Z50" i="1"/>
  <c r="R51" i="1"/>
  <c r="U64" i="1"/>
  <c r="Z88" i="1"/>
  <c r="R88" i="1"/>
  <c r="X88" i="1"/>
  <c r="Y88" i="1"/>
  <c r="T94" i="1"/>
  <c r="Y95" i="1"/>
  <c r="T98" i="1"/>
  <c r="X102" i="1"/>
  <c r="Q92" i="1"/>
  <c r="X92" i="1" s="1"/>
  <c r="R108" i="1"/>
  <c r="R107" i="1" s="1"/>
  <c r="R106" i="1" s="1"/>
  <c r="L107" i="1"/>
  <c r="Z108" i="1"/>
  <c r="X108" i="1"/>
  <c r="Z112" i="1"/>
  <c r="K125" i="1"/>
  <c r="Y132" i="1"/>
  <c r="P132" i="1"/>
  <c r="P131" i="1" s="1"/>
  <c r="P130" i="1" s="1"/>
  <c r="P129" i="1" s="1"/>
  <c r="L131" i="1"/>
  <c r="X132" i="1"/>
  <c r="Z132" i="1"/>
  <c r="G134" i="1"/>
  <c r="T154" i="1"/>
  <c r="Y155" i="1"/>
  <c r="Q181" i="1"/>
  <c r="AA181" i="1" s="1"/>
  <c r="X183" i="1"/>
  <c r="H12" i="1"/>
  <c r="O12" i="1"/>
  <c r="O11" i="1" s="1"/>
  <c r="Y15" i="1"/>
  <c r="U14" i="1"/>
  <c r="U13" i="1" s="1"/>
  <c r="U12" i="1" s="1"/>
  <c r="U11" i="1" s="1"/>
  <c r="R21" i="1"/>
  <c r="Y26" i="1"/>
  <c r="Z28" i="1"/>
  <c r="R28" i="1"/>
  <c r="X28" i="1"/>
  <c r="R31" i="1"/>
  <c r="K33" i="1"/>
  <c r="AB33" i="1"/>
  <c r="S33" i="1"/>
  <c r="S32" i="1" s="1"/>
  <c r="W32" i="1"/>
  <c r="W12" i="1" s="1"/>
  <c r="W11" i="1" s="1"/>
  <c r="Y38" i="1"/>
  <c r="V12" i="1"/>
  <c r="I12" i="1"/>
  <c r="I11" i="1" s="1"/>
  <c r="P15" i="1"/>
  <c r="X19" i="1"/>
  <c r="Z25" i="1"/>
  <c r="P26" i="1"/>
  <c r="Y28" i="1"/>
  <c r="Z30" i="1"/>
  <c r="R30" i="1"/>
  <c r="X30" i="1"/>
  <c r="K32" i="1"/>
  <c r="Y33" i="1"/>
  <c r="P38" i="1"/>
  <c r="K49" i="1"/>
  <c r="Q47" i="1"/>
  <c r="Z52" i="1"/>
  <c r="R52" i="1"/>
  <c r="X52" i="1"/>
  <c r="AA53" i="1"/>
  <c r="Z62" i="1"/>
  <c r="T64" i="1"/>
  <c r="K65" i="1"/>
  <c r="X66" i="1"/>
  <c r="L65" i="1"/>
  <c r="Y65" i="1" s="1"/>
  <c r="Y66" i="1"/>
  <c r="N64" i="1"/>
  <c r="N47" i="1" s="1"/>
  <c r="N40" i="1" s="1"/>
  <c r="AA67" i="1"/>
  <c r="W74" i="1"/>
  <c r="Y82" i="1"/>
  <c r="P82" i="1"/>
  <c r="X82" i="1"/>
  <c r="Z82" i="1"/>
  <c r="Z85" i="1"/>
  <c r="AB85" i="1"/>
  <c r="P88" i="1"/>
  <c r="Z95" i="1"/>
  <c r="V94" i="1"/>
  <c r="X100" i="1"/>
  <c r="S103" i="1"/>
  <c r="S102" i="1" s="1"/>
  <c r="P108" i="1"/>
  <c r="P107" i="1" s="1"/>
  <c r="P106" i="1" s="1"/>
  <c r="O118" i="1"/>
  <c r="AA126" i="1"/>
  <c r="G138" i="1"/>
  <c r="K147" i="1"/>
  <c r="Q174" i="1"/>
  <c r="H138" i="1"/>
  <c r="H136" i="1"/>
  <c r="H134" i="1" s="1"/>
  <c r="H119" i="1" s="1"/>
  <c r="AB149" i="1"/>
  <c r="V148" i="1"/>
  <c r="AA165" i="1"/>
  <c r="V172" i="1"/>
  <c r="Z181" i="1"/>
  <c r="AB181" i="1"/>
  <c r="Y78" i="1"/>
  <c r="L92" i="1"/>
  <c r="Z92" i="1" s="1"/>
  <c r="Y114" i="1"/>
  <c r="Z115" i="1"/>
  <c r="R115" i="1"/>
  <c r="R114" i="1" s="1"/>
  <c r="R113" i="1" s="1"/>
  <c r="R111" i="1" s="1"/>
  <c r="R109" i="1" s="1"/>
  <c r="H162" i="1"/>
  <c r="H161" i="1" s="1"/>
  <c r="X169" i="1"/>
  <c r="L168" i="1"/>
  <c r="Z183" i="1"/>
  <c r="Y183" i="1"/>
  <c r="L181" i="1"/>
  <c r="Y181" i="1" s="1"/>
  <c r="K196" i="1"/>
  <c r="K195" i="1" s="1"/>
  <c r="K179" i="1"/>
  <c r="K173" i="1" s="1"/>
  <c r="K171" i="1" s="1"/>
  <c r="X33" i="1"/>
  <c r="K45" i="1"/>
  <c r="Z101" i="1"/>
  <c r="R101" i="1"/>
  <c r="X101" i="1"/>
  <c r="Z102" i="1"/>
  <c r="Y104" i="1"/>
  <c r="P104" i="1"/>
  <c r="P103" i="1" s="1"/>
  <c r="P102" i="1" s="1"/>
  <c r="X104" i="1"/>
  <c r="T113" i="1"/>
  <c r="Y115" i="1"/>
  <c r="Y116" i="1"/>
  <c r="X117" i="1"/>
  <c r="Y117" i="1"/>
  <c r="AA127" i="1"/>
  <c r="K130" i="1"/>
  <c r="J135" i="1"/>
  <c r="J133" i="1" s="1"/>
  <c r="V153" i="1"/>
  <c r="AA158" i="1"/>
  <c r="T157" i="1"/>
  <c r="L158" i="1"/>
  <c r="T164" i="1"/>
  <c r="Q195" i="1"/>
  <c r="X196" i="1"/>
  <c r="Q153" i="1"/>
  <c r="X154" i="1"/>
  <c r="F42" i="1"/>
  <c r="F41" i="1" s="1"/>
  <c r="Z83" i="1"/>
  <c r="R83" i="1"/>
  <c r="X115" i="1"/>
  <c r="K121" i="1"/>
  <c r="K120" i="1" s="1"/>
  <c r="L122" i="1"/>
  <c r="R135" i="1"/>
  <c r="R133" i="1" s="1"/>
  <c r="Y143" i="1"/>
  <c r="AB14" i="1"/>
  <c r="X61" i="1"/>
  <c r="X73" i="1"/>
  <c r="Y83" i="1"/>
  <c r="V9" i="1"/>
  <c r="X53" i="1"/>
  <c r="L60" i="1"/>
  <c r="P61" i="1"/>
  <c r="P73" i="1"/>
  <c r="Z78" i="1"/>
  <c r="P83" i="1"/>
  <c r="AA85" i="1"/>
  <c r="I93" i="1"/>
  <c r="Y101" i="1"/>
  <c r="Z104" i="1"/>
  <c r="Y112" i="1"/>
  <c r="T110" i="1"/>
  <c r="Y110" i="1" s="1"/>
  <c r="K114" i="1"/>
  <c r="P115" i="1"/>
  <c r="P114" i="1" s="1"/>
  <c r="P113" i="1" s="1"/>
  <c r="P111" i="1" s="1"/>
  <c r="P109" i="1" s="1"/>
  <c r="Z116" i="1"/>
  <c r="P117" i="1"/>
  <c r="P116" i="1" s="1"/>
  <c r="P112" i="1" s="1"/>
  <c r="P110" i="1" s="1"/>
  <c r="Z117" i="1"/>
  <c r="F124" i="1"/>
  <c r="F123" i="1" s="1"/>
  <c r="Y127" i="1"/>
  <c r="G129" i="1"/>
  <c r="K129" i="1" s="1"/>
  <c r="V129" i="1"/>
  <c r="Z143" i="1"/>
  <c r="J152" i="1"/>
  <c r="J151" i="1" s="1"/>
  <c r="V176" i="1"/>
  <c r="Z177" i="1"/>
  <c r="R173" i="1"/>
  <c r="R171" i="1" s="1"/>
  <c r="Z193" i="1"/>
  <c r="V192" i="1"/>
  <c r="X105" i="1"/>
  <c r="Y105" i="1"/>
  <c r="K131" i="1"/>
  <c r="X141" i="1"/>
  <c r="Z166" i="1"/>
  <c r="R166" i="1"/>
  <c r="R165" i="1" s="1"/>
  <c r="R164" i="1" s="1"/>
  <c r="R163" i="1" s="1"/>
  <c r="R162" i="1" s="1"/>
  <c r="R161" i="1" s="1"/>
  <c r="L165" i="1"/>
  <c r="Y166" i="1"/>
  <c r="P166" i="1"/>
  <c r="P165" i="1" s="1"/>
  <c r="P164" i="1" s="1"/>
  <c r="P163" i="1" s="1"/>
  <c r="P162" i="1" s="1"/>
  <c r="P161" i="1" s="1"/>
  <c r="Q167" i="1"/>
  <c r="T168" i="1"/>
  <c r="AA169" i="1"/>
  <c r="J173" i="1"/>
  <c r="J171" i="1" s="1"/>
  <c r="H173" i="1"/>
  <c r="H171" i="1" s="1"/>
  <c r="S173" i="1"/>
  <c r="S171" i="1" s="1"/>
  <c r="AA193" i="1"/>
  <c r="Y193" i="1"/>
  <c r="T138" i="1"/>
  <c r="K155" i="1"/>
  <c r="G154" i="1"/>
  <c r="Y160" i="1"/>
  <c r="P160" i="1"/>
  <c r="P159" i="1" s="1"/>
  <c r="P158" i="1" s="1"/>
  <c r="P157" i="1" s="1"/>
  <c r="P152" i="1" s="1"/>
  <c r="P151" i="1" s="1"/>
  <c r="X160" i="1"/>
  <c r="R160" i="1"/>
  <c r="R159" i="1" s="1"/>
  <c r="R158" i="1" s="1"/>
  <c r="R157" i="1" s="1"/>
  <c r="R152" i="1" s="1"/>
  <c r="R151" i="1" s="1"/>
  <c r="L195" i="1"/>
  <c r="Z195" i="1" s="1"/>
  <c r="AA143" i="1"/>
  <c r="K145" i="1"/>
  <c r="AA149" i="1"/>
  <c r="Y159" i="1"/>
  <c r="S162" i="1"/>
  <c r="S161" i="1" s="1"/>
  <c r="F173" i="1"/>
  <c r="F171" i="1" s="1"/>
  <c r="Z159" i="1"/>
  <c r="V158" i="1"/>
  <c r="Y178" i="1"/>
  <c r="P178" i="1"/>
  <c r="P177" i="1" s="1"/>
  <c r="P176" i="1" s="1"/>
  <c r="P175" i="1" s="1"/>
  <c r="L177" i="1"/>
  <c r="X178" i="1"/>
  <c r="T182" i="1"/>
  <c r="AA183" i="1"/>
  <c r="Z186" i="1"/>
  <c r="R186" i="1"/>
  <c r="R185" i="1" s="1"/>
  <c r="X186" i="1"/>
  <c r="Y195" i="1"/>
  <c r="Y197" i="1"/>
  <c r="L185" i="1"/>
  <c r="Y185" i="1" s="1"/>
  <c r="Y186" i="1"/>
  <c r="Y188" i="1"/>
  <c r="P188" i="1"/>
  <c r="P187" i="1" s="1"/>
  <c r="P181" i="1" s="1"/>
  <c r="P179" i="1" s="1"/>
  <c r="X188" i="1"/>
  <c r="Z188" i="1"/>
  <c r="Q192" i="1"/>
  <c r="Z196" i="1"/>
  <c r="V47" i="1" l="1"/>
  <c r="F40" i="1"/>
  <c r="F10" i="1" s="1"/>
  <c r="F199" i="1" s="1"/>
  <c r="Y43" i="1"/>
  <c r="Y189" i="1"/>
  <c r="AA176" i="1"/>
  <c r="L138" i="1"/>
  <c r="J40" i="1"/>
  <c r="J10" i="1" s="1"/>
  <c r="U48" i="1"/>
  <c r="N119" i="1"/>
  <c r="Z113" i="1"/>
  <c r="X113" i="1"/>
  <c r="L111" i="1"/>
  <c r="S119" i="1"/>
  <c r="U47" i="1"/>
  <c r="U40" i="1" s="1"/>
  <c r="P78" i="1"/>
  <c r="P119" i="1"/>
  <c r="G124" i="1"/>
  <c r="K124" i="1" s="1"/>
  <c r="X189" i="1"/>
  <c r="R74" i="1"/>
  <c r="R67" i="1"/>
  <c r="O10" i="1"/>
  <c r="O199" i="1" s="1"/>
  <c r="S118" i="1"/>
  <c r="Z67" i="1"/>
  <c r="R182" i="1"/>
  <c r="R180" i="1" s="1"/>
  <c r="R174" i="1" s="1"/>
  <c r="R172" i="1" s="1"/>
  <c r="Z127" i="1"/>
  <c r="V124" i="1"/>
  <c r="Y140" i="1"/>
  <c r="Y99" i="1"/>
  <c r="R42" i="1"/>
  <c r="R41" i="1" s="1"/>
  <c r="F47" i="1"/>
  <c r="Y169" i="1"/>
  <c r="Q133" i="1"/>
  <c r="V123" i="1"/>
  <c r="AB47" i="1"/>
  <c r="Q162" i="1"/>
  <c r="Z94" i="1"/>
  <c r="V93" i="1"/>
  <c r="L42" i="1"/>
  <c r="X45" i="1"/>
  <c r="Y45" i="1"/>
  <c r="AA182" i="1"/>
  <c r="T180" i="1"/>
  <c r="G153" i="1"/>
  <c r="K154" i="1"/>
  <c r="Z153" i="1"/>
  <c r="S9" i="1"/>
  <c r="S92" i="1"/>
  <c r="R24" i="1"/>
  <c r="Y168" i="1"/>
  <c r="T167" i="1"/>
  <c r="AA168" i="1"/>
  <c r="X165" i="1"/>
  <c r="Z165" i="1"/>
  <c r="L164" i="1"/>
  <c r="V175" i="1"/>
  <c r="X60" i="1"/>
  <c r="Z60" i="1"/>
  <c r="L157" i="1"/>
  <c r="Y157" i="1" s="1"/>
  <c r="P9" i="1"/>
  <c r="P92" i="1"/>
  <c r="X67" i="1"/>
  <c r="AA64" i="1"/>
  <c r="U10" i="1"/>
  <c r="U199" i="1" s="1"/>
  <c r="X131" i="1"/>
  <c r="Z131" i="1"/>
  <c r="L130" i="1"/>
  <c r="T97" i="1"/>
  <c r="T93" i="1" s="1"/>
  <c r="Y60" i="1"/>
  <c r="T137" i="1"/>
  <c r="Y139" i="1"/>
  <c r="J118" i="1"/>
  <c r="J199" i="1" s="1"/>
  <c r="P124" i="1"/>
  <c r="P123" i="1" s="1"/>
  <c r="Y49" i="1"/>
  <c r="P53" i="1"/>
  <c r="P48" i="1" s="1"/>
  <c r="R33" i="1"/>
  <c r="R32" i="1" s="1"/>
  <c r="N10" i="1"/>
  <c r="Q97" i="1"/>
  <c r="P67" i="1"/>
  <c r="R78" i="1"/>
  <c r="R64" i="1" s="1"/>
  <c r="I118" i="1"/>
  <c r="P24" i="1"/>
  <c r="X14" i="1"/>
  <c r="L13" i="1"/>
  <c r="Y13" i="1" s="1"/>
  <c r="Z14" i="1"/>
  <c r="AB158" i="1"/>
  <c r="Z158" i="1"/>
  <c r="V157" i="1"/>
  <c r="I138" i="1"/>
  <c r="K138" i="1" s="1"/>
  <c r="I136" i="1"/>
  <c r="I134" i="1" s="1"/>
  <c r="I119" i="1" s="1"/>
  <c r="Y24" i="1"/>
  <c r="Q191" i="1"/>
  <c r="X191" i="1" s="1"/>
  <c r="X192" i="1"/>
  <c r="Y113" i="1"/>
  <c r="T111" i="1"/>
  <c r="H11" i="1"/>
  <c r="K12" i="1"/>
  <c r="G119" i="1"/>
  <c r="L48" i="1"/>
  <c r="Q157" i="1"/>
  <c r="X158" i="1"/>
  <c r="P33" i="1"/>
  <c r="P32" i="1" s="1"/>
  <c r="R99" i="1"/>
  <c r="R98" i="1" s="1"/>
  <c r="R97" i="1" s="1"/>
  <c r="R93" i="1" s="1"/>
  <c r="L152" i="1"/>
  <c r="R14" i="1"/>
  <c r="R13" i="1" s="1"/>
  <c r="K139" i="1"/>
  <c r="G137" i="1"/>
  <c r="V40" i="1"/>
  <c r="G47" i="1"/>
  <c r="K47" i="1" s="1"/>
  <c r="L182" i="1"/>
  <c r="Y182" i="1" s="1"/>
  <c r="X185" i="1"/>
  <c r="Z185" i="1"/>
  <c r="X137" i="1"/>
  <c r="Q152" i="1"/>
  <c r="X153" i="1"/>
  <c r="X195" i="1"/>
  <c r="AA195" i="1"/>
  <c r="L167" i="1"/>
  <c r="X167" i="1" s="1"/>
  <c r="Y165" i="1"/>
  <c r="Z24" i="1"/>
  <c r="I10" i="1"/>
  <c r="I199" i="1" s="1"/>
  <c r="Y154" i="1"/>
  <c r="T153" i="1"/>
  <c r="L134" i="1"/>
  <c r="Y134" i="1" s="1"/>
  <c r="L106" i="1"/>
  <c r="X106" i="1" s="1"/>
  <c r="Z107" i="1"/>
  <c r="Y107" i="1"/>
  <c r="R49" i="1"/>
  <c r="K42" i="1"/>
  <c r="V162" i="1"/>
  <c r="Z167" i="1"/>
  <c r="Y136" i="1"/>
  <c r="AA13" i="1"/>
  <c r="T12" i="1"/>
  <c r="AA48" i="1"/>
  <c r="T47" i="1"/>
  <c r="T40" i="1" s="1"/>
  <c r="AA192" i="1"/>
  <c r="R119" i="1"/>
  <c r="P85" i="1"/>
  <c r="Y85" i="1"/>
  <c r="X85" i="1"/>
  <c r="S64" i="1"/>
  <c r="S47" i="1" s="1"/>
  <c r="S40" i="1" s="1"/>
  <c r="S10" i="1" s="1"/>
  <c r="R53" i="1"/>
  <c r="L32" i="1"/>
  <c r="X107" i="1"/>
  <c r="K112" i="1"/>
  <c r="G110" i="1"/>
  <c r="K110" i="1" s="1"/>
  <c r="P173" i="1"/>
  <c r="P171" i="1" s="1"/>
  <c r="AA157" i="1"/>
  <c r="V147" i="1"/>
  <c r="AB148" i="1"/>
  <c r="Y94" i="1"/>
  <c r="Y149" i="1"/>
  <c r="X149" i="1"/>
  <c r="L148" i="1"/>
  <c r="Z148" i="1" s="1"/>
  <c r="AB64" i="1"/>
  <c r="H97" i="1"/>
  <c r="K98" i="1"/>
  <c r="G109" i="1"/>
  <c r="K109" i="1" s="1"/>
  <c r="K111" i="1"/>
  <c r="Z9" i="1"/>
  <c r="T173" i="1"/>
  <c r="AA175" i="1"/>
  <c r="P14" i="1"/>
  <c r="P13" i="1" s="1"/>
  <c r="X181" i="1"/>
  <c r="Q179" i="1"/>
  <c r="Z140" i="1"/>
  <c r="V136" i="1"/>
  <c r="V138" i="1"/>
  <c r="Z138" i="1" s="1"/>
  <c r="T129" i="1"/>
  <c r="Y130" i="1"/>
  <c r="L64" i="1"/>
  <c r="Z64" i="1" s="1"/>
  <c r="Z192" i="1"/>
  <c r="V191" i="1"/>
  <c r="Z191" i="1" s="1"/>
  <c r="P60" i="1"/>
  <c r="T163" i="1"/>
  <c r="Y164" i="1"/>
  <c r="AA164" i="1"/>
  <c r="Q172" i="1"/>
  <c r="Q11" i="1"/>
  <c r="L176" i="1"/>
  <c r="Z176" i="1" s="1"/>
  <c r="Y177" i="1"/>
  <c r="Y138" i="1"/>
  <c r="X168" i="1"/>
  <c r="Z122" i="1"/>
  <c r="R122" i="1"/>
  <c r="R121" i="1" s="1"/>
  <c r="R120" i="1" s="1"/>
  <c r="R118" i="1" s="1"/>
  <c r="X122" i="1"/>
  <c r="P122" i="1"/>
  <c r="P121" i="1" s="1"/>
  <c r="P120" i="1" s="1"/>
  <c r="Y122" i="1"/>
  <c r="L121" i="1"/>
  <c r="L120" i="1" s="1"/>
  <c r="X177" i="1"/>
  <c r="Y158" i="1"/>
  <c r="L179" i="1"/>
  <c r="X49" i="1"/>
  <c r="Z137" i="1"/>
  <c r="X65" i="1"/>
  <c r="Z65" i="1"/>
  <c r="V11" i="1"/>
  <c r="AB12" i="1"/>
  <c r="AA147" i="1"/>
  <c r="K41" i="1"/>
  <c r="Z168" i="1"/>
  <c r="Q136" i="1"/>
  <c r="AA140" i="1"/>
  <c r="Q138" i="1"/>
  <c r="X138" i="1" s="1"/>
  <c r="X140" i="1"/>
  <c r="L126" i="1"/>
  <c r="Q124" i="1"/>
  <c r="AA125" i="1"/>
  <c r="L98" i="1"/>
  <c r="Z99" i="1"/>
  <c r="W64" i="1"/>
  <c r="W47" i="1" s="1"/>
  <c r="W40" i="1" s="1"/>
  <c r="W10" i="1" s="1"/>
  <c r="W199" i="1" s="1"/>
  <c r="Y191" i="1"/>
  <c r="Y9" i="1"/>
  <c r="Z53" i="1"/>
  <c r="Q40" i="1"/>
  <c r="K9" i="1"/>
  <c r="X74" i="1"/>
  <c r="Z74" i="1"/>
  <c r="Z33" i="1"/>
  <c r="G40" i="1" l="1"/>
  <c r="AA138" i="1"/>
  <c r="Y64" i="1"/>
  <c r="R48" i="1"/>
  <c r="R47" i="1" s="1"/>
  <c r="R40" i="1" s="1"/>
  <c r="R10" i="1" s="1"/>
  <c r="R199" i="1" s="1"/>
  <c r="R12" i="1"/>
  <c r="R11" i="1" s="1"/>
  <c r="G123" i="1"/>
  <c r="K123" i="1" s="1"/>
  <c r="N199" i="1"/>
  <c r="Z111" i="1"/>
  <c r="X111" i="1"/>
  <c r="L109" i="1"/>
  <c r="Z179" i="1"/>
  <c r="V161" i="1"/>
  <c r="AB40" i="1"/>
  <c r="V173" i="1"/>
  <c r="X179" i="1"/>
  <c r="Q173" i="1"/>
  <c r="H93" i="1"/>
  <c r="K93" i="1" s="1"/>
  <c r="K97" i="1"/>
  <c r="V10" i="1"/>
  <c r="AB11" i="1"/>
  <c r="P118" i="1"/>
  <c r="T124" i="1"/>
  <c r="AA12" i="1"/>
  <c r="T11" i="1"/>
  <c r="Y12" i="1"/>
  <c r="AA40" i="1"/>
  <c r="L129" i="1"/>
  <c r="Y129" i="1" s="1"/>
  <c r="X130" i="1"/>
  <c r="Z130" i="1"/>
  <c r="L163" i="1"/>
  <c r="X164" i="1"/>
  <c r="Z164" i="1"/>
  <c r="L41" i="1"/>
  <c r="X42" i="1"/>
  <c r="Z42" i="1"/>
  <c r="Y42" i="1"/>
  <c r="Y153" i="1"/>
  <c r="T152" i="1"/>
  <c r="X13" i="1"/>
  <c r="L12" i="1"/>
  <c r="Z13" i="1"/>
  <c r="Q93" i="1"/>
  <c r="K136" i="1"/>
  <c r="L97" i="1"/>
  <c r="X97" i="1" s="1"/>
  <c r="Z98" i="1"/>
  <c r="AA163" i="1"/>
  <c r="T162" i="1"/>
  <c r="Y163" i="1"/>
  <c r="Z106" i="1"/>
  <c r="Y106" i="1"/>
  <c r="X152" i="1"/>
  <c r="Q151" i="1"/>
  <c r="L180" i="1"/>
  <c r="Y180" i="1" s="1"/>
  <c r="Z182" i="1"/>
  <c r="X182" i="1"/>
  <c r="Z157" i="1"/>
  <c r="AB157" i="1"/>
  <c r="Y137" i="1"/>
  <c r="T135" i="1"/>
  <c r="T174" i="1"/>
  <c r="AA180" i="1"/>
  <c r="T109" i="1"/>
  <c r="Y109" i="1" s="1"/>
  <c r="Y111" i="1"/>
  <c r="V152" i="1"/>
  <c r="Q123" i="1"/>
  <c r="L175" i="1"/>
  <c r="X176" i="1"/>
  <c r="Y176" i="1"/>
  <c r="P12" i="1"/>
  <c r="P11" i="1" s="1"/>
  <c r="Y47" i="1"/>
  <c r="AA47" i="1"/>
  <c r="Y179" i="1"/>
  <c r="L125" i="1"/>
  <c r="Z126" i="1"/>
  <c r="Y126" i="1"/>
  <c r="X126" i="1"/>
  <c r="AB147" i="1"/>
  <c r="V135" i="1"/>
  <c r="L151" i="1"/>
  <c r="L47" i="1"/>
  <c r="X48" i="1"/>
  <c r="Z48" i="1"/>
  <c r="S199" i="1"/>
  <c r="X98" i="1"/>
  <c r="Y98" i="1"/>
  <c r="Q161" i="1"/>
  <c r="X64" i="1"/>
  <c r="K134" i="1"/>
  <c r="K119" i="1" s="1"/>
  <c r="AA167" i="1"/>
  <c r="Y167" i="1"/>
  <c r="AA191" i="1"/>
  <c r="X136" i="1"/>
  <c r="Q134" i="1"/>
  <c r="AA136" i="1"/>
  <c r="K40" i="1"/>
  <c r="G10" i="1"/>
  <c r="Z136" i="1"/>
  <c r="V134" i="1"/>
  <c r="T171" i="1"/>
  <c r="AA173" i="1"/>
  <c r="L147" i="1"/>
  <c r="Z147" i="1" s="1"/>
  <c r="Y148" i="1"/>
  <c r="X148" i="1"/>
  <c r="Z32" i="1"/>
  <c r="Y32" i="1"/>
  <c r="X32" i="1"/>
  <c r="Y48" i="1"/>
  <c r="AA179" i="1"/>
  <c r="K137" i="1"/>
  <c r="G135" i="1"/>
  <c r="X157" i="1"/>
  <c r="K11" i="1"/>
  <c r="P64" i="1"/>
  <c r="P47" i="1" s="1"/>
  <c r="P40" i="1" s="1"/>
  <c r="K153" i="1"/>
  <c r="G152" i="1"/>
  <c r="H10" i="1" l="1"/>
  <c r="H199" i="1" s="1"/>
  <c r="Y97" i="1"/>
  <c r="Z109" i="1"/>
  <c r="X109" i="1"/>
  <c r="X151" i="1"/>
  <c r="G151" i="1"/>
  <c r="K151" i="1" s="1"/>
  <c r="K152" i="1"/>
  <c r="AB135" i="1"/>
  <c r="V133" i="1"/>
  <c r="T133" i="1"/>
  <c r="AA135" i="1"/>
  <c r="Z134" i="1"/>
  <c r="V119" i="1"/>
  <c r="AA11" i="1"/>
  <c r="T10" i="1"/>
  <c r="AB10" i="1" s="1"/>
  <c r="Y147" i="1"/>
  <c r="X147" i="1"/>
  <c r="L135" i="1"/>
  <c r="P10" i="1"/>
  <c r="P199" i="1" s="1"/>
  <c r="L173" i="1"/>
  <c r="X173" i="1" s="1"/>
  <c r="X175" i="1"/>
  <c r="Y175" i="1"/>
  <c r="X129" i="1"/>
  <c r="Z129" i="1"/>
  <c r="V171" i="1"/>
  <c r="AB173" i="1"/>
  <c r="Z173" i="1"/>
  <c r="K135" i="1"/>
  <c r="G133" i="1"/>
  <c r="X134" i="1"/>
  <c r="Q119" i="1"/>
  <c r="AA134" i="1"/>
  <c r="X47" i="1"/>
  <c r="Z47" i="1"/>
  <c r="AB152" i="1"/>
  <c r="Z152" i="1"/>
  <c r="V151" i="1"/>
  <c r="T161" i="1"/>
  <c r="AA162" i="1"/>
  <c r="Q10" i="1"/>
  <c r="AA174" i="1"/>
  <c r="T172" i="1"/>
  <c r="AA152" i="1"/>
  <c r="T151" i="1"/>
  <c r="Y152" i="1"/>
  <c r="L162" i="1"/>
  <c r="Z163" i="1"/>
  <c r="X163" i="1"/>
  <c r="Z175" i="1"/>
  <c r="L174" i="1"/>
  <c r="Z180" i="1"/>
  <c r="X180" i="1"/>
  <c r="L124" i="1"/>
  <c r="Y125" i="1"/>
  <c r="Z125" i="1"/>
  <c r="X125" i="1"/>
  <c r="K10" i="1"/>
  <c r="L93" i="1"/>
  <c r="Z97" i="1"/>
  <c r="L11" i="1"/>
  <c r="Y11" i="1" s="1"/>
  <c r="Z12" i="1"/>
  <c r="X12" i="1"/>
  <c r="L40" i="1"/>
  <c r="X41" i="1"/>
  <c r="Z41" i="1"/>
  <c r="Y41" i="1"/>
  <c r="Y124" i="1"/>
  <c r="AA124" i="1"/>
  <c r="T123" i="1"/>
  <c r="AB124" i="1"/>
  <c r="Q171" i="1"/>
  <c r="K133" i="1" l="1"/>
  <c r="K118" i="1" s="1"/>
  <c r="G118" i="1"/>
  <c r="G199" i="1" s="1"/>
  <c r="AA161" i="1"/>
  <c r="Y161" i="1"/>
  <c r="L171" i="1"/>
  <c r="Y173" i="1"/>
  <c r="AA133" i="1"/>
  <c r="AA151" i="1"/>
  <c r="Y151" i="1"/>
  <c r="AB133" i="1"/>
  <c r="V118" i="1"/>
  <c r="Y93" i="1"/>
  <c r="Z93" i="1"/>
  <c r="K199" i="1"/>
  <c r="L123" i="1"/>
  <c r="Y123" i="1" s="1"/>
  <c r="Z124" i="1"/>
  <c r="X124" i="1"/>
  <c r="L172" i="1"/>
  <c r="Z174" i="1"/>
  <c r="X174" i="1"/>
  <c r="L133" i="1"/>
  <c r="Y133" i="1" s="1"/>
  <c r="X135" i="1"/>
  <c r="Z135" i="1"/>
  <c r="Y172" i="1"/>
  <c r="AA172" i="1"/>
  <c r="T119" i="1"/>
  <c r="X93" i="1"/>
  <c r="Y135" i="1"/>
  <c r="L10" i="1"/>
  <c r="X11" i="1"/>
  <c r="Z11" i="1"/>
  <c r="L161" i="1"/>
  <c r="Z162" i="1"/>
  <c r="X162" i="1"/>
  <c r="Y174" i="1"/>
  <c r="Y162" i="1"/>
  <c r="AA171" i="1"/>
  <c r="AB171" i="1"/>
  <c r="Q118" i="1"/>
  <c r="Q199" i="1" s="1"/>
  <c r="AA123" i="1"/>
  <c r="T118" i="1"/>
  <c r="AB123" i="1"/>
  <c r="Z40" i="1"/>
  <c r="X40" i="1"/>
  <c r="Y40" i="1"/>
  <c r="Z151" i="1"/>
  <c r="AB151" i="1"/>
  <c r="AA10" i="1"/>
  <c r="AA118" i="1" l="1"/>
  <c r="Z10" i="1"/>
  <c r="Y171" i="1"/>
  <c r="Z123" i="1"/>
  <c r="L118" i="1"/>
  <c r="X123" i="1"/>
  <c r="AB118" i="1"/>
  <c r="V199" i="1"/>
  <c r="X10" i="1"/>
  <c r="Y10" i="1"/>
  <c r="Z161" i="1"/>
  <c r="X161" i="1"/>
  <c r="Z171" i="1"/>
  <c r="AA119" i="1"/>
  <c r="X133" i="1"/>
  <c r="T199" i="1"/>
  <c r="Z172" i="1"/>
  <c r="X172" i="1"/>
  <c r="L119" i="1"/>
  <c r="Z133" i="1"/>
  <c r="X171" i="1"/>
  <c r="AB199" i="1" l="1"/>
  <c r="AA199" i="1"/>
  <c r="M119" i="1"/>
  <c r="Z119" i="1"/>
  <c r="X119" i="1"/>
  <c r="L199" i="1"/>
  <c r="Z199" i="1" s="1"/>
  <c r="Y119" i="1"/>
  <c r="Z118" i="1"/>
  <c r="X118" i="1"/>
  <c r="Y118" i="1"/>
  <c r="Y199" i="1" l="1"/>
  <c r="M118" i="1"/>
  <c r="M190" i="1"/>
  <c r="M198" i="1"/>
  <c r="M187" i="1"/>
  <c r="M146" i="1"/>
  <c r="M170" i="1"/>
  <c r="M156" i="1"/>
  <c r="M194" i="1"/>
  <c r="M145" i="1"/>
  <c r="M142" i="1"/>
  <c r="M144" i="1"/>
  <c r="M79" i="1"/>
  <c r="M193" i="1"/>
  <c r="M184" i="1"/>
  <c r="M95" i="1"/>
  <c r="M71" i="1"/>
  <c r="M69" i="1"/>
  <c r="M166" i="1"/>
  <c r="M141" i="1"/>
  <c r="M90" i="1"/>
  <c r="M155" i="1"/>
  <c r="M96" i="1"/>
  <c r="M52" i="1"/>
  <c r="M30" i="1"/>
  <c r="M23" i="1"/>
  <c r="M27" i="1"/>
  <c r="M34" i="1"/>
  <c r="M59" i="1"/>
  <c r="M94" i="1"/>
  <c r="M54" i="1"/>
  <c r="M86" i="1"/>
  <c r="M87" i="1"/>
  <c r="M19" i="1"/>
  <c r="M50" i="1"/>
  <c r="M15" i="1"/>
  <c r="M28" i="1"/>
  <c r="M103" i="1"/>
  <c r="M115" i="1"/>
  <c r="M110" i="1"/>
  <c r="M38" i="1"/>
  <c r="M73" i="1"/>
  <c r="M76" i="1"/>
  <c r="M183" i="1"/>
  <c r="M197" i="1"/>
  <c r="M25" i="1"/>
  <c r="M84" i="1"/>
  <c r="M57" i="1"/>
  <c r="M192" i="1"/>
  <c r="M39" i="1"/>
  <c r="M88" i="1"/>
  <c r="M35" i="1"/>
  <c r="M150" i="1"/>
  <c r="M62" i="1"/>
  <c r="M63" i="1"/>
  <c r="M108" i="1"/>
  <c r="M18" i="1"/>
  <c r="M22" i="1"/>
  <c r="M26" i="1"/>
  <c r="M61" i="1"/>
  <c r="M159" i="1"/>
  <c r="M104" i="1"/>
  <c r="M191" i="1"/>
  <c r="M160" i="1"/>
  <c r="M188" i="1"/>
  <c r="M17" i="1"/>
  <c r="M58" i="1"/>
  <c r="M36" i="1"/>
  <c r="M21" i="1"/>
  <c r="M29" i="1"/>
  <c r="M75" i="1"/>
  <c r="M68" i="1"/>
  <c r="M43" i="1"/>
  <c r="M51" i="1"/>
  <c r="M80" i="1"/>
  <c r="M89" i="1"/>
  <c r="M128" i="1"/>
  <c r="M16" i="1"/>
  <c r="M81" i="1"/>
  <c r="M55" i="1"/>
  <c r="M117" i="1"/>
  <c r="M20" i="1"/>
  <c r="M70" i="1"/>
  <c r="M100" i="1"/>
  <c r="M72" i="1"/>
  <c r="M111" i="1"/>
  <c r="M113" i="1"/>
  <c r="M31" i="1"/>
  <c r="M140" i="1"/>
  <c r="M82" i="1"/>
  <c r="M169" i="1"/>
  <c r="M112" i="1"/>
  <c r="M143" i="1"/>
  <c r="M83" i="1"/>
  <c r="M105" i="1"/>
  <c r="M196" i="1"/>
  <c r="M178" i="1"/>
  <c r="M186" i="1"/>
  <c r="M116" i="1"/>
  <c r="M189" i="1"/>
  <c r="M91" i="1"/>
  <c r="M77" i="1"/>
  <c r="M154" i="1"/>
  <c r="M46" i="1"/>
  <c r="M56" i="1"/>
  <c r="M132" i="1"/>
  <c r="M101" i="1"/>
  <c r="M37" i="1"/>
  <c r="M139" i="1"/>
  <c r="M9" i="1"/>
  <c r="M66" i="1"/>
  <c r="M102" i="1"/>
  <c r="M114" i="1"/>
  <c r="M44" i="1"/>
  <c r="M14" i="1"/>
  <c r="M153" i="1"/>
  <c r="M185" i="1"/>
  <c r="M168" i="1"/>
  <c r="M136" i="1"/>
  <c r="M107" i="1"/>
  <c r="M85" i="1"/>
  <c r="M138" i="1"/>
  <c r="M177" i="1"/>
  <c r="M78" i="1"/>
  <c r="M158" i="1"/>
  <c r="M137" i="1"/>
  <c r="M49" i="1"/>
  <c r="M33" i="1"/>
  <c r="M165" i="1"/>
  <c r="M60" i="1"/>
  <c r="M24" i="1"/>
  <c r="M74" i="1"/>
  <c r="M53" i="1"/>
  <c r="M45" i="1"/>
  <c r="M149" i="1"/>
  <c r="M122" i="1"/>
  <c r="M121" i="1" s="1"/>
  <c r="M120" i="1" s="1"/>
  <c r="M99" i="1"/>
  <c r="M109" i="1"/>
  <c r="M195" i="1"/>
  <c r="M92" i="1"/>
  <c r="M65" i="1"/>
  <c r="M67" i="1"/>
  <c r="M131" i="1"/>
  <c r="M181" i="1"/>
  <c r="M127" i="1"/>
  <c r="M157" i="1"/>
  <c r="M134" i="1"/>
  <c r="M152" i="1"/>
  <c r="M179" i="1"/>
  <c r="M130" i="1"/>
  <c r="M182" i="1"/>
  <c r="M176" i="1"/>
  <c r="M42" i="1"/>
  <c r="M98" i="1"/>
  <c r="M148" i="1"/>
  <c r="M13" i="1"/>
  <c r="M106" i="1"/>
  <c r="M167" i="1"/>
  <c r="M48" i="1"/>
  <c r="M32" i="1"/>
  <c r="M164" i="1"/>
  <c r="M126" i="1"/>
  <c r="M64" i="1"/>
  <c r="M125" i="1"/>
  <c r="M97" i="1"/>
  <c r="M147" i="1"/>
  <c r="M175" i="1"/>
  <c r="M129" i="1"/>
  <c r="M151" i="1"/>
  <c r="M180" i="1"/>
  <c r="M47" i="1"/>
  <c r="M163" i="1"/>
  <c r="M12" i="1"/>
  <c r="M41" i="1"/>
  <c r="M124" i="1"/>
  <c r="M40" i="1"/>
  <c r="M93" i="1"/>
  <c r="M173" i="1"/>
  <c r="M11" i="1"/>
  <c r="M135" i="1"/>
  <c r="M162" i="1"/>
  <c r="M174" i="1"/>
  <c r="M172" i="1"/>
  <c r="M161" i="1"/>
  <c r="X199" i="1"/>
  <c r="M133" i="1"/>
  <c r="M171" i="1"/>
  <c r="M10" i="1"/>
  <c r="M123" i="1"/>
  <c r="M199" i="1" l="1"/>
</calcChain>
</file>

<file path=xl/sharedStrings.xml><?xml version="1.0" encoding="utf-8"?>
<sst xmlns="http://schemas.openxmlformats.org/spreadsheetml/2006/main" count="6842" uniqueCount="625">
  <si>
    <t>INFORME  DE EJECUCIÓN DEL PRESUPUESTO DE GASTOS</t>
  </si>
  <si>
    <t xml:space="preserve"> VIGENCIA ACTUAL</t>
  </si>
  <si>
    <t>PERIODO DEL 1/01/2024 AL 31/01/2024</t>
  </si>
  <si>
    <t xml:space="preserve">SECCION:        2413 </t>
  </si>
  <si>
    <t>UNIDAD EJECUTORA:</t>
  </si>
  <si>
    <t>00</t>
  </si>
  <si>
    <t>Código Presupuestal</t>
  </si>
  <si>
    <t>Fuente de 
Financiación</t>
  </si>
  <si>
    <t>Recurso</t>
  </si>
  <si>
    <t>Situado</t>
  </si>
  <si>
    <t>Denominación del Rubro</t>
  </si>
  <si>
    <t>Apropiación Inicial
(1)</t>
  </si>
  <si>
    <t>Modificaciones Presupuestales (2)</t>
  </si>
  <si>
    <t>Apropiación Vigente
(3) = (1) + (2)</t>
  </si>
  <si>
    <t>% Participación en el total
(4)</t>
  </si>
  <si>
    <t>Apropiación Condicionada o Bloqueada
(5)</t>
  </si>
  <si>
    <t>Certificados Acumulados
(6)</t>
  </si>
  <si>
    <t>Apropiación Disponible
(7) =  (3) - (6)</t>
  </si>
  <si>
    <t>Compromisos
Acumulados
(8)</t>
  </si>
  <si>
    <t>Apropiación Vigente sin comprometer
(9) = (3) - (8)</t>
  </si>
  <si>
    <t>Certificados de Disponibilidad Presupuestal sin comprometer
(10) = (8) - (6)</t>
  </si>
  <si>
    <t>Obligaciones
Acumuladas
(11)</t>
  </si>
  <si>
    <t>Compromisos sin obligar
(12) = (8) - (11)</t>
  </si>
  <si>
    <t>Pagos
Acumulados
(13)</t>
  </si>
  <si>
    <t>Obligaciones sin pago
(14) = (11) - (13)</t>
  </si>
  <si>
    <t>Porcentajes de ejecución</t>
  </si>
  <si>
    <t>Adiciones
(a)</t>
  </si>
  <si>
    <t>Reducciones
(b)</t>
  </si>
  <si>
    <t>Créditos
(c)</t>
  </si>
  <si>
    <t>Contracréditos
(d)</t>
  </si>
  <si>
    <t>Total Modificaciones Presupuestales
( e) = (a)-(b)+( c) - (d)</t>
  </si>
  <si>
    <t>Comp, /Aprop, Vig,
(15)=(8)/(3)</t>
  </si>
  <si>
    <t>Oblig,/Aprop,
(16)=(11) / (3)</t>
  </si>
  <si>
    <t>Pagos/Aprop,
(17)=(13) / (3)</t>
  </si>
  <si>
    <t>Oblig,,/Comp,
(18)=(11)/(8)</t>
  </si>
  <si>
    <t>Pagos /Oblig,
(19)=(13) / (11)</t>
  </si>
  <si>
    <t>A</t>
  </si>
  <si>
    <t>NACIÓN</t>
  </si>
  <si>
    <t>CSF</t>
  </si>
  <si>
    <t>FUNCIONAMIENTO</t>
  </si>
  <si>
    <t>N/A</t>
  </si>
  <si>
    <t>PROPIOS</t>
  </si>
  <si>
    <t>A-01</t>
  </si>
  <si>
    <t>GASTOS DE PERSONAL</t>
  </si>
  <si>
    <t>A-01-01</t>
  </si>
  <si>
    <t>PLANTA DE PERSONAL PERMANENTE</t>
  </si>
  <si>
    <t>A-01-01-01</t>
  </si>
  <si>
    <t>SALARIO</t>
  </si>
  <si>
    <t>A-01-01-01-001</t>
  </si>
  <si>
    <t>FACTORES SALARIALES COMUNES</t>
  </si>
  <si>
    <t>A-01-01-01-001-001</t>
  </si>
  <si>
    <t>SUELDO BÁSICO</t>
  </si>
  <si>
    <t>A-01-01-01-001-003</t>
  </si>
  <si>
    <t>PRIMA TÉCNICA SALARIAL</t>
  </si>
  <si>
    <t>A-01-01-01-001-004</t>
  </si>
  <si>
    <t>SUBSIDIO DE ALIMENTACIÓN</t>
  </si>
  <si>
    <t>A-01-01-01-001-005</t>
  </si>
  <si>
    <t>AUXILIO DE TRANSPORTE</t>
  </si>
  <si>
    <t>A-01-01-01-001-006</t>
  </si>
  <si>
    <t>PRIMA DE SERVICIO</t>
  </si>
  <si>
    <t>A-01-01-01-001-007</t>
  </si>
  <si>
    <t>BONIFICACIÓN POR SERVICIOS PRESTADOS</t>
  </si>
  <si>
    <t>A-01-01-01-001-008</t>
  </si>
  <si>
    <t>HORAS EXTRAS DOMINICALES FESTIVOS Y RECARGOS</t>
  </si>
  <si>
    <t>A-01-01-01-001-009</t>
  </si>
  <si>
    <t>PRIMA DE NAVIDAD</t>
  </si>
  <si>
    <t>A-01-01-01-001-010</t>
  </si>
  <si>
    <t>PRIMA DE VACACIONES</t>
  </si>
  <si>
    <t>A-01-01-02</t>
  </si>
  <si>
    <t>CONTRIBUCIONES INHERENTES A LA NÓMINA</t>
  </si>
  <si>
    <t>A-01-01-02-001</t>
  </si>
  <si>
    <t>APORTES A LA SEGURIDAD SOCIAL EN PENSIONES</t>
  </si>
  <si>
    <t>A-01-01-02-002</t>
  </si>
  <si>
    <t>APORTES A LA SEGURIDAD SOCIAL EN SALUD</t>
  </si>
  <si>
    <t>A-01-01-02-003</t>
  </si>
  <si>
    <t>AUXILIO DE CESANTÍAS</t>
  </si>
  <si>
    <t>A-01-01-02-004</t>
  </si>
  <si>
    <t>APORTES A CAJAS DE COMPENSACIÓN FAMILIAR</t>
  </si>
  <si>
    <t>A-01-01-02-005</t>
  </si>
  <si>
    <t>APORTES GENERALES AL SISTEMA DE RIESGOS LABORALES</t>
  </si>
  <si>
    <t>A-01-01-02-006</t>
  </si>
  <si>
    <t>APORTES AL ICBF</t>
  </si>
  <si>
    <t>A-01-01-02-007</t>
  </si>
  <si>
    <t>APORTES AL SENA</t>
  </si>
  <si>
    <t>A-01-01-03</t>
  </si>
  <si>
    <t>REMUNERACIONES NO CONSTITUTIVAS DE FACTOR SALARIAL</t>
  </si>
  <si>
    <t>A-01-01-03-001</t>
  </si>
  <si>
    <t>PRESTACIONES SOCIALES SEGÚN DEFINICIÓN LEGAL</t>
  </si>
  <si>
    <t>A-01-01-03-001-001</t>
  </si>
  <si>
    <t>VACACIONES</t>
  </si>
  <si>
    <t>A-01-01-03-001-002</t>
  </si>
  <si>
    <t>INDEMNIZACIÓN POR VACACIONES</t>
  </si>
  <si>
    <t>A-01-01-03-001-003</t>
  </si>
  <si>
    <t>BONIFICACIÓN ESPECIAL DE RECREACIÓN</t>
  </si>
  <si>
    <t>A-01-01-03-002</t>
  </si>
  <si>
    <t>PRIMA TÉCNICA NO SALARIAL</t>
  </si>
  <si>
    <t>A-01-01-03-030</t>
  </si>
  <si>
    <t>BONIFICACIÓN DE DIRECCIÓN</t>
  </si>
  <si>
    <t>A-01-01-04</t>
  </si>
  <si>
    <t>OTROS GASTOS DE PERSONAL - DISTRIBUCIÓN PREVIO CONCEPTO DGPPN</t>
  </si>
  <si>
    <t>A-02</t>
  </si>
  <si>
    <t>ADQUISICIÓN DE BIENES  Y SERVICIOS</t>
  </si>
  <si>
    <t>A-02-01</t>
  </si>
  <si>
    <t>ADQUISICIÓN DE ACTIVOS NO FINANCIEROS</t>
  </si>
  <si>
    <t>A-02-01-01</t>
  </si>
  <si>
    <t>ACTIVOS FIJOS</t>
  </si>
  <si>
    <t>A-02-01-01-003</t>
  </si>
  <si>
    <t>ACTIVOS FIJOS NO CLASIFICADOS COMO MAQUINARIA Y EQUIPO</t>
  </si>
  <si>
    <t>A-02-01-01-003-008</t>
  </si>
  <si>
    <t>MUEBLES INSTRUMENTOS MUSICALES ARTÍCULOS DE DEPORTE Y ANTIGÜEDADES</t>
  </si>
  <si>
    <t>A-02-01-01-004</t>
  </si>
  <si>
    <t>MAQUINARIA Y EQUIPO</t>
  </si>
  <si>
    <t>A-02-01-01-004-007</t>
  </si>
  <si>
    <t>EQUIPO Y APARATOS DE RADIO TELEVISIÓN Y COMUNICACIONES</t>
  </si>
  <si>
    <t>A-02-02</t>
  </si>
  <si>
    <t>ADQUISICIONES DIFERENTES DE ACTIVOS</t>
  </si>
  <si>
    <t>A-02-02-01</t>
  </si>
  <si>
    <t>MATERIALES Y SUMINISTROS</t>
  </si>
  <si>
    <t>A-02-02-01-002</t>
  </si>
  <si>
    <t>PRODUCTOS ALIMENTICIOS BEBIDAS Y TABACO; TEXTILES PRENDAS DE VESTIR Y PRODUCTOS DE CUERO</t>
  </si>
  <si>
    <t>A-02-02-01-002-003</t>
  </si>
  <si>
    <t>PRODUCTOS DE MOLINERÍA ALMIDONES Y PRODUCTOS DERIVADOS DEL ALMIDÓN; OTROS PRODUCTOS ALIMENTICIOS</t>
  </si>
  <si>
    <t>A-02-02-01-002-007</t>
  </si>
  <si>
    <t>ARTÍCULOS TEXTILES (EXCEPTO PRENDAS DE VESTIR)</t>
  </si>
  <si>
    <t>A-02-02-01-002-008</t>
  </si>
  <si>
    <t>DOTACIÓN (PRENDAS DE VESTIR Y CALZADO)</t>
  </si>
  <si>
    <t>A-02-02-01-003</t>
  </si>
  <si>
    <t>OTROS BIENES TRANSPORTABLES (EXCEPTO PRODUCTOS METÁLICOS MAQUINARIA Y EQUIPO)</t>
  </si>
  <si>
    <t>A-02-02-01-003-002</t>
  </si>
  <si>
    <t>PASTA O PULPA PAPEL Y PRODUCTOS DE PAPEL; IMPRESOS Y ARTÍCULOS SIMILARES</t>
  </si>
  <si>
    <t>A-02-02-01-003-003</t>
  </si>
  <si>
    <t>PRODUCTOS DE HORNOS DE COQUE; PRODUCTOS DE REFINACIÓN DE PETRÓLEO Y COMBUSTIBLE NUCLEAR</t>
  </si>
  <si>
    <t>A-02-02-01-003-005</t>
  </si>
  <si>
    <t>OTROS PRODUCTOS QUÍMICOS; FIBRAS ARTIFICIALES (O FIBRAS INDUSTRIALES HECHAS POR EL HOMBRE)</t>
  </si>
  <si>
    <t>A-02-02-01-003-006</t>
  </si>
  <si>
    <t>PRODUCTOS DE CAUCHO Y PLÁSTICO</t>
  </si>
  <si>
    <t>A-02-02-01-003-007</t>
  </si>
  <si>
    <t>VIDRIO Y PRODUCTOS DE VIDRIO Y OTROS PRODUCTOS NO METÁLICOS N.C.P.</t>
  </si>
  <si>
    <t>A-02-02-01-003-008</t>
  </si>
  <si>
    <t>OTROS BIENES TRANSPORTABLES N.C.P.</t>
  </si>
  <si>
    <t>A-02-02-01-004</t>
  </si>
  <si>
    <t>PRODUCTOS METÁLICOS Y PAQUETES DE SOFTWARE</t>
  </si>
  <si>
    <t>A-02-02-01-004-005</t>
  </si>
  <si>
    <t>MAQUINARIA DE OFICINA CONTABILIDAD E INFORMÁTICA</t>
  </si>
  <si>
    <t>A-02-02-01-004-006</t>
  </si>
  <si>
    <t>MAQUINARIA Y APARATOS ELÉCTRICOS</t>
  </si>
  <si>
    <t>A-02-02-01-004-007</t>
  </si>
  <si>
    <t>EQUIPO Y APARATOS DE RADIO, TELEVISIÓN Y COMUNICACIONES</t>
  </si>
  <si>
    <t>A-02-02-02</t>
  </si>
  <si>
    <t>ADQUISICIÓN DE SERVICIOS</t>
  </si>
  <si>
    <t>A-02-02-02-005</t>
  </si>
  <si>
    <t>SERVICIOS DE LA CONSTRUCCIÓN</t>
  </si>
  <si>
    <t>A-02-02-02-005-004</t>
  </si>
  <si>
    <t>SERVICIOS DE CONSTRUCCIÓN</t>
  </si>
  <si>
    <t>A-02-02-02-006</t>
  </si>
  <si>
    <t>COMERCIO Y DISTRIBUCIÓN; ALOJAMIENTO; SERVICIOS DE SUMINISTRO DE COMIDAS Y BEBIDAS; SERVICIOS DE TRANSPORTE; Y SERVICIOS DE DISTRIBUCIÓN DE ELECTRICIDAD, GAS Y AGUA</t>
  </si>
  <si>
    <t>A-02-02-02-006-003</t>
  </si>
  <si>
    <t>ALOJAMIENTO; SERVICIOS DE SUMINISTROS DE COMIDAS Y BEBIDAS</t>
  </si>
  <si>
    <t>A-02-02-02-006-004</t>
  </si>
  <si>
    <t>SERVICIOS DE TRANSPORTE DE PASAJEROS</t>
  </si>
  <si>
    <t>A-02-02-02-006-005</t>
  </si>
  <si>
    <t>SERVICIOS DE TRANSPORTE DE CARGA</t>
  </si>
  <si>
    <t>A-02-02-02-006-007</t>
  </si>
  <si>
    <t>SERVICIOS DE APOYO AL TRANSPORTE</t>
  </si>
  <si>
    <t>A-02-02-02-006-008</t>
  </si>
  <si>
    <t>SERVICIOS POSTALES Y DE MENSAJERÍA</t>
  </si>
  <si>
    <t>A-02-02-02-006-009</t>
  </si>
  <si>
    <t>SERVICIOS DE DISTRIBUCIÓN DE ELECTRICIDAD GAS Y AGUA (POR CUENTA PROPIA)</t>
  </si>
  <si>
    <t>A-02-02-02-007</t>
  </si>
  <si>
    <t>SERVICIOS FINANCIEROS Y SERVICIOS CONEXOS, SERVICIOS INMOBILIARIOS Y SERVICIOS DE ARRENDAMIENTO Y LEASING</t>
  </si>
  <si>
    <t>A-02-02-02-007-001</t>
  </si>
  <si>
    <t>SERVICIOS FINANCIEROS Y SERVICIOS CONEXOS</t>
  </si>
  <si>
    <t>A-02-02-02-007-002</t>
  </si>
  <si>
    <t>SERVICIOS INMOBILIARIOS</t>
  </si>
  <si>
    <t>A-02-02-02-007-003</t>
  </si>
  <si>
    <t>SERVICIOS DE ARRENDAMIENTO O ALQUILER SIN OPERARIO</t>
  </si>
  <si>
    <t>A-02-02-02-008</t>
  </si>
  <si>
    <t>SERVICIOS PRESTADOS A LAS EMPRESAS Y SERVICIOS DE PRODUCCIÓN</t>
  </si>
  <si>
    <t>A-02-02-02-008-002</t>
  </si>
  <si>
    <t>SERVICIOS JURÍDICOS Y CONTABLES</t>
  </si>
  <si>
    <t>A-02-02-02-008-003</t>
  </si>
  <si>
    <t>SERVICIOS PROFESIONALES, CIENTÍFICOS Y TÉCNICOS (EXCEPTO LOS SERVICIOS DE INVESTIGACION, URBANISMO, JURÍDICOS Y DE CONTABILIDAD)</t>
  </si>
  <si>
    <t>A-02-02-02-008-004</t>
  </si>
  <si>
    <t>SERVICIOS DE TELECOMUNICACIONES TRANSMISIÓN Y SUMINISTRO DE INFORMACIÓN</t>
  </si>
  <si>
    <t>A-02-02-02-008-005</t>
  </si>
  <si>
    <t>SERVICIOS DE SOPORTE</t>
  </si>
  <si>
    <t>A-02-02-02-008-007</t>
  </si>
  <si>
    <t>SERVICIOS DE MANTENIMIENTO REPARACIÓN E INSTALACIÓN (EXCEPTO SERVICIOS DE CONSTRUCCIÓN)</t>
  </si>
  <si>
    <t>A-02-02-02-008-009</t>
  </si>
  <si>
    <t>OTROS SERVICIOS DE FABRICACIÓN; SERVICIOS DE EDICIÓN IMPRESIÓN Y REPRODUCCIÓN; SERVICIOS DE RECUPERACIÓN DE MATERIALES</t>
  </si>
  <si>
    <t>A-02-02-02-009</t>
  </si>
  <si>
    <t>SERVICIOS PARA LA COMUNIDAD SOCIALES Y PERSONALES</t>
  </si>
  <si>
    <t>A-02-02-02-009-002</t>
  </si>
  <si>
    <t>SERVICIOS DE EDUCACIÓN</t>
  </si>
  <si>
    <t>A-02-02-02-009-003</t>
  </si>
  <si>
    <t>SERVICIOS PARA EL CUIDADO DE LA SALUD HUMANA Y SERVICIOS SOCIALES</t>
  </si>
  <si>
    <t>A-02-02-02-009-004</t>
  </si>
  <si>
    <t>SERVICIOS DE ALCANTARILLADO RECOLECCIÓN TRATAMIENTO Y DISPOSICIÓN DE DESECHOS Y OTROS SERVICIOS DE SANEAMIENTO AMBIENTAL</t>
  </si>
  <si>
    <t>A-02-02-02-009-006</t>
  </si>
  <si>
    <t>SERVICIOS RECREATIVOS, CULTURALES Y DEPORTIVOS</t>
  </si>
  <si>
    <t>A-02-02-02-009-007</t>
  </si>
  <si>
    <t>OTROS SERVICIOS</t>
  </si>
  <si>
    <t>A-02-02-02-010</t>
  </si>
  <si>
    <t>VIÁTICOS DE LOS FUNCIONARIOS EN COMISIÓN</t>
  </si>
  <si>
    <t>A-03</t>
  </si>
  <si>
    <t>TRANSFERENCIAS CORRIENTES</t>
  </si>
  <si>
    <t>A-03-03</t>
  </si>
  <si>
    <t>A ENTIDADES DEL GOBIERNO</t>
  </si>
  <si>
    <t>A-03-03-01</t>
  </si>
  <si>
    <t>A ÓRGANOS DEL PGN</t>
  </si>
  <si>
    <t>A-03-03-01-999</t>
  </si>
  <si>
    <t>OTRAS TRANSFERENCIAS - DISTRIBUCIÓN PREVIO CONCEPTO DGPPN</t>
  </si>
  <si>
    <t>A-03-04</t>
  </si>
  <si>
    <t>PRESTACIONES PARA CUBRIR RIESGOS SOCIALES</t>
  </si>
  <si>
    <t>A-03-04-02</t>
  </si>
  <si>
    <t>PRESTACIONES SOCIALES RELACIONADAS CON EL EMPLEO</t>
  </si>
  <si>
    <t>A-03-04-02-012</t>
  </si>
  <si>
    <t>INCAPACIDADES Y LICENCIAS DE MATERNIDAD Y PATERNIDAD (NO DE PENSIONES)</t>
  </si>
  <si>
    <t>A-03-04-02-012-001</t>
  </si>
  <si>
    <t>INCAPACIDADES (NO DE PENSIONES)</t>
  </si>
  <si>
    <t>A-03-04-02-012-002</t>
  </si>
  <si>
    <t>LICENCIAS DE MATERNIDAD Y PATERNIDAD (NO DE PENSIONES)</t>
  </si>
  <si>
    <t>A-03-10</t>
  </si>
  <si>
    <t>SENTENCIAS Y CONCILIACIONES</t>
  </si>
  <si>
    <t>A-03-10-01</t>
  </si>
  <si>
    <t>FALLOS NACIONALES</t>
  </si>
  <si>
    <t>A-03-10-01-001</t>
  </si>
  <si>
    <t>SENTENCIAS</t>
  </si>
  <si>
    <t>A-03-10-01-003</t>
  </si>
  <si>
    <t>LAUDOS ARBITRALES</t>
  </si>
  <si>
    <t>A-08</t>
  </si>
  <si>
    <t>GASTOS POR TRIBUTOS MULTAS SANCIONES E INTERESES DE MORA</t>
  </si>
  <si>
    <t>A-08-04</t>
  </si>
  <si>
    <t>CONTRIBUCIONES</t>
  </si>
  <si>
    <t>A-08-04-01</t>
  </si>
  <si>
    <t>CUOTA DE FISCALIZACIÓN Y AUDITAJE</t>
  </si>
  <si>
    <t>B</t>
  </si>
  <si>
    <t>SSF</t>
  </si>
  <si>
    <t>SERVICIO DE LA DEUDA PÚBLICA</t>
  </si>
  <si>
    <t>B-10</t>
  </si>
  <si>
    <t>SERVICIO DE LA DEUDA PÚBLICA INTERNA</t>
  </si>
  <si>
    <t>B-10-01</t>
  </si>
  <si>
    <t>PRINCIPAL</t>
  </si>
  <si>
    <t>B-10-01-02</t>
  </si>
  <si>
    <t>PRÉSTAMOS</t>
  </si>
  <si>
    <t>B-10-01-02-001</t>
  </si>
  <si>
    <t>B-10-04</t>
  </si>
  <si>
    <t>FONDO DE CONTINGENCIAS</t>
  </si>
  <si>
    <t>B-10-04-01</t>
  </si>
  <si>
    <t>APORTES AL FONDO DE CONTINGENCIAS</t>
  </si>
  <si>
    <t>C</t>
  </si>
  <si>
    <t>INVERSIÓN</t>
  </si>
  <si>
    <t>C-2401</t>
  </si>
  <si>
    <t>INFRAESTRUCTURA RED VIAL PRIMARIA</t>
  </si>
  <si>
    <t>C-2401-0600</t>
  </si>
  <si>
    <t>INTERSUBSECTORIAL TRANSPORTE</t>
  </si>
  <si>
    <t>C-2401-0600-51102d</t>
  </si>
  <si>
    <t>5. CONVERGENCIA REGIONAL / D. 
INTEGRACIÓN DE TERRITORIOS BAJO EL 
PRINCIPIO DE LA CONECTIVIDAD FÍSICA Y 
LA MULTIMODALIDAD</t>
  </si>
  <si>
    <t>C-2403</t>
  </si>
  <si>
    <t>INFRAESTRUCTURA Y SERVICIOS DE TRANSPORTE AÉREO</t>
  </si>
  <si>
    <t>C-2403-0600</t>
  </si>
  <si>
    <t>C-2403-0600-4</t>
  </si>
  <si>
    <t>CONTROL Y SEGUIMIENTO A LA OPERACIÓN DE LOS AEROPUERTOS CONCESIONADOS  NACIONAL</t>
  </si>
  <si>
    <t>C-2403-0600-4-52104e</t>
  </si>
  <si>
    <t>5. CONVERGENCIA REGIONAL / E. INFRAESTRUCTURA Y SERVICIOS LOGÍSTICOS</t>
  </si>
  <si>
    <t>C-2403-0600-4-52104e-2403039</t>
  </si>
  <si>
    <t>DOCUMENTOS DE LINEAMIENTOS TÉCNICOS</t>
  </si>
  <si>
    <t>C-2403-0600-4-52104e-2403039-02</t>
  </si>
  <si>
    <t>ADQUISICIÓN DE BIENES Y SERVICIOS</t>
  </si>
  <si>
    <t>C-2403-0600-5</t>
  </si>
  <si>
    <t>APOYO ESTATAL A LOS AEROPUERTOS A NIVEL NACIONAL  NACIONAL</t>
  </si>
  <si>
    <t>C-2403-0600-5-52104e</t>
  </si>
  <si>
    <t>C-2403-0600-5-52104e-2403039</t>
  </si>
  <si>
    <t>C-2403-0600-5-5210e-2403039-02</t>
  </si>
  <si>
    <t>C-2404</t>
  </si>
  <si>
    <t>INFRAESTRUCTURA DE TRANSPORTE FÉRREO</t>
  </si>
  <si>
    <t>C-2404-0600</t>
  </si>
  <si>
    <t>C-2404-0600-2</t>
  </si>
  <si>
    <t>REHABILITACIÓN CONSTRUCCIÓN Y MANTENIMIENTO DE LA RED FÉRREA A NIVEL NACIONAL  NACIONAL</t>
  </si>
  <si>
    <t>C-2404-0600-2-40201c</t>
  </si>
  <si>
    <t>4. TRANSFORMACIÓN PRODUCTIVA, INTERNACIONALIZACIÓN Y ACCIÓN CLÍMATICA / C. INFRAESTRUCTURA DE PROYECTOS PÚBLICOS Y DE ASOCIACIONES PÚBLICO PRIVADAS ADAPTADAS AL CAMBIO CLIMÁTICO Y CON MENOS EMISIONES</t>
  </si>
  <si>
    <t>C-2404-0600-2-40201c-2404020</t>
  </si>
  <si>
    <t xml:space="preserve">VÍA FÉRREA MANTENIDA </t>
  </si>
  <si>
    <t>C-2404-0600-2-40201c-2404020-02</t>
  </si>
  <si>
    <t>C-2404-0600-2-40201c-2404047</t>
  </si>
  <si>
    <t>VÍA FÉRREA CONCESIONADA</t>
  </si>
  <si>
    <t>C-2404-0600-2-40201c-2404047-02</t>
  </si>
  <si>
    <t>C-2404-0600-4</t>
  </si>
  <si>
    <t>CONTROL Y SEGUIMIENTO A LA OPERACIÓN DE LAS VÍAS FÉRREAS  NACIONAL</t>
  </si>
  <si>
    <t>C-2404-0600-4-40201c</t>
  </si>
  <si>
    <t>C-2404-0600-4-40201c-2404042</t>
  </si>
  <si>
    <t>C-2405</t>
  </si>
  <si>
    <t>INFRAESTRUCTURA DE TRANSPORTE MARÍTIMO</t>
  </si>
  <si>
    <t>C-2405-0600</t>
  </si>
  <si>
    <t>C-2405-0600-2</t>
  </si>
  <si>
    <t>APOYO ESTATAL A LOS PUERTOS A NIVEL NACIONAL   NACIONAL</t>
  </si>
  <si>
    <t>C-2405-0600-2-52104e</t>
  </si>
  <si>
    <t>C-2405-0600-2-52104e-2405021</t>
  </si>
  <si>
    <t>PUERTOS CONCESIONADOS</t>
  </si>
  <si>
    <t>C-2405-0600-2-52104e-2405021-02</t>
  </si>
  <si>
    <t>C-2405-0600-4</t>
  </si>
  <si>
    <t>CONTROL Y SEGUIMIENTO A LA OPERACIÓN DE LOS PUERTOS CONCESIONADOS   NACIONAL</t>
  </si>
  <si>
    <t>C-2405-0600-4-52104e</t>
  </si>
  <si>
    <t>C-2405-0600-4-52104e-2405013</t>
  </si>
  <si>
    <t>C-2405-0600-4-52104e-2405013-02</t>
  </si>
  <si>
    <t>C-2406</t>
  </si>
  <si>
    <t>INFRAESTRUCTURA DE TRANSPORTE FLUVIAL</t>
  </si>
  <si>
    <t>C-2406-0600</t>
  </si>
  <si>
    <t>C-2406-0600-1</t>
  </si>
  <si>
    <t>CONTROL Y SEGUIMIENTO A LAS VIAS FLUVIALES  NACIONAL</t>
  </si>
  <si>
    <t>C-2406-0600-1-51102a</t>
  </si>
  <si>
    <t>5. CONVERGENCIA REGIONAL / A. INTERVENCIÓN DE VÍAS REGIONALES (SECUNDARIAS Y TERCIARIAS), TERMINALES FLUVIALES Y AERÓDROMOS</t>
  </si>
  <si>
    <t>C-2406-0600-1-51102a-2406038</t>
  </si>
  <si>
    <t>DOCUMENTOS DE LINEAMIENTOS TECNICOS</t>
  </si>
  <si>
    <t>C-2406-0600-1-51102a-2406038-02</t>
  </si>
  <si>
    <t>C-2406-0600-3</t>
  </si>
  <si>
    <t>RESTAURACION DE LOS ECOSISTEMAS DEGRADADOS DEL CANAL DEL DIQUE NACIONAL</t>
  </si>
  <si>
    <t>C-2406-0600-3-51102a</t>
  </si>
  <si>
    <t>C-2406-0600-3-51102a-2406023</t>
  </si>
  <si>
    <t>OBRAS DE ADECUACIÓN PARA MEJORAMIENTO DE CANAL FLUVIAL</t>
  </si>
  <si>
    <t>C-2406-0600-3-51102a-2406023-02</t>
  </si>
  <si>
    <t>C-2499</t>
  </si>
  <si>
    <t>FORTALECIMIENTO DE LA GESTIÓN Y DIRECCIÓN DEL SECTOR TRANSPORTE</t>
  </si>
  <si>
    <t>C-2499-0600</t>
  </si>
  <si>
    <t>C-2499-0600-7</t>
  </si>
  <si>
    <t>IMPLEMENTACIÓN DEL SISTEMA INTEGRADO DE GESTIÓN Y CONTROL DE LA AGENCIA NACIONAL DE INFRAESTRUCTURA  NACIONAL</t>
  </si>
  <si>
    <t>C-2499-0600-7-51102d</t>
  </si>
  <si>
    <t>C-2499-0600-7-51102d-2499060</t>
  </si>
  <si>
    <t>SERVICIO DE IMPLEMENTACIÓN SISTEMAS DE GESTIÓN</t>
  </si>
  <si>
    <t>C-2499-0600-7-51102d-2499060-02</t>
  </si>
  <si>
    <t>C-2499-0600-8</t>
  </si>
  <si>
    <t>APOYO PARA LA GESTIÓN DE LA AGENCIA NACIONAL DE INFRAESTRUCTURA A TRAVÉS DE ASESORÍAS Y CONSULTORÍAS  NACIONAL</t>
  </si>
  <si>
    <t>C-2499-0600-8-51102d</t>
  </si>
  <si>
    <t>C-2499-0600-8-51102d-2499053</t>
  </si>
  <si>
    <t>C-2499-0600-8-51102d-2499053-02</t>
  </si>
  <si>
    <t>C-2499-0600-8-51102d-2499066</t>
  </si>
  <si>
    <t>ESTUDIOS DE PREINVERSIÓN</t>
  </si>
  <si>
    <t>C-2499-0600-8-51102d-2499066-02</t>
  </si>
  <si>
    <t>C-2499-0600-9</t>
  </si>
  <si>
    <t>SISTEMATIZACIÓN PARA EL SERVICIO DE INFORMACIÓN DE LA GESTIÓN ADMINISTRATIVA,  NACIONAL</t>
  </si>
  <si>
    <t>C-2499-0600-9-51102d</t>
  </si>
  <si>
    <t>C-2499-0600-9-51102d-2499063</t>
  </si>
  <si>
    <t>SERVICIOS DE INFORMACIÓN IMPLEMENTADOS</t>
  </si>
  <si>
    <t>C-2499-0600-9-51102d-2499063-02</t>
  </si>
  <si>
    <t>C-2499-0600-10</t>
  </si>
  <si>
    <t>IMPLEMENTACION DEL SISTEMA DE GESTION DOCUMENTAL DE LA AGENCIA NACIONAL DE INFRAESTRUCTURA NACIONAL</t>
  </si>
  <si>
    <t>C-2499-0600-10-51102d</t>
  </si>
  <si>
    <t>C-2499-0600-10-51102d-2499052</t>
  </si>
  <si>
    <t>SERVICIO DE GESTIÓN DOCUMENTAL</t>
  </si>
  <si>
    <t>C-2499-0600-10-51102d-2499052-02</t>
  </si>
  <si>
    <t xml:space="preserve">                             TOTAL ACUMULADO (A+B+C):</t>
  </si>
  <si>
    <t>N.A,: No Aplica - División por cero</t>
  </si>
  <si>
    <r>
      <rPr>
        <b/>
        <sz val="14"/>
        <rFont val="Calibri"/>
        <family val="2"/>
        <scheme val="minor"/>
      </rPr>
      <t xml:space="preserve">NOTAS:
</t>
    </r>
    <r>
      <rPr>
        <sz val="14"/>
        <rFont val="Calibri"/>
        <family val="2"/>
        <scheme val="minor"/>
      </rPr>
      <t xml:space="preserve">
a) Mediante la Ley 2342 del 15 de  diciembre 2023, </t>
    </r>
    <r>
      <rPr>
        <i/>
        <sz val="14"/>
        <rFont val="Calibri"/>
        <family val="2"/>
        <scheme val="minor"/>
      </rPr>
      <t>“Por la cual se decreta el Presupuesto de Rentas y Recursos de Capital y Ley de Apropiaciones para la vigencia fiscal del 1º de enero al 31 de diciembre de 2024”</t>
    </r>
    <r>
      <rPr>
        <sz val="14"/>
        <rFont val="Calibri"/>
        <family val="2"/>
        <scheme val="minor"/>
      </rPr>
      <t xml:space="preserve"> y el Decreto 2295 del 29 de diciembre de 2023</t>
    </r>
    <r>
      <rPr>
        <i/>
        <sz val="14"/>
        <rFont val="Calibri"/>
        <family val="2"/>
        <scheme val="minor"/>
      </rPr>
      <t xml:space="preserve"> "Por el cual se líquida el Presupuesto General de la Nación para la vigencia fiscal de 2024, se detallan las apropiaciones y se clasifican y definen los gastos"</t>
    </r>
    <r>
      <rPr>
        <sz val="14"/>
        <rFont val="Calibri"/>
        <family val="2"/>
        <scheme val="minor"/>
      </rPr>
      <t xml:space="preserve"> se asigna el Presupuesto para la Agencia Nacional de Infraestructura.
b) El Decreto 2295 del 29 de diciembre de 2023, condiciona en el Presupuesto de Gastos de Funcionamiento una apropiación al levantamiento de la leyenda de previo concepto de la Dirección General del Presupuesto Público Nacional -DGPPN- del Ministerio de Hacienda y Crédito Público, correspondiente a los rubros: (i) </t>
    </r>
    <r>
      <rPr>
        <i/>
        <sz val="14"/>
        <rFont val="Calibri"/>
        <family val="2"/>
        <scheme val="minor"/>
      </rPr>
      <t>"Otros gastos de personal - Distribución previo concepto DGPPN”</t>
    </r>
    <r>
      <rPr>
        <sz val="14"/>
        <rFont val="Calibri"/>
        <family val="2"/>
        <scheme val="minor"/>
      </rPr>
      <t xml:space="preserve">, por valor de $ 7.134.940.000 y (ii) </t>
    </r>
    <r>
      <rPr>
        <i/>
        <sz val="14"/>
        <rFont val="Calibri"/>
        <family val="2"/>
        <scheme val="minor"/>
      </rPr>
      <t>"Otras Transferencias - Distribución Previo Concepto DGPPN"</t>
    </r>
    <r>
      <rPr>
        <sz val="14"/>
        <rFont val="Calibri"/>
        <family val="2"/>
        <scheme val="minor"/>
      </rPr>
      <t xml:space="preserve"> por la suma de $5.423.125.092.   </t>
    </r>
    <r>
      <rPr>
        <b/>
        <sz val="14"/>
        <color rgb="FFFF0000"/>
        <rFont val="Calibri"/>
        <family val="2"/>
        <scheme val="minor"/>
      </rPr>
      <t xml:space="preserve">
</t>
    </r>
    <r>
      <rPr>
        <sz val="14"/>
        <rFont val="Calibri"/>
        <family val="2"/>
        <scheme val="minor"/>
      </rPr>
      <t xml:space="preserve">
c) El Decreto 2295 del 29 de diciembre de 2023 asignó la apropiación al programa 2401 </t>
    </r>
    <r>
      <rPr>
        <i/>
        <sz val="14"/>
        <rFont val="Calibri"/>
        <family val="2"/>
        <scheme val="minor"/>
      </rPr>
      <t>"Infraestructrua Red Vial Primaria"</t>
    </r>
    <r>
      <rPr>
        <sz val="14"/>
        <rFont val="Calibri"/>
        <family val="2"/>
        <scheme val="minor"/>
      </rPr>
      <t xml:space="preserve">, subprograma 0600 </t>
    </r>
    <r>
      <rPr>
        <i/>
        <sz val="14"/>
        <rFont val="Calibri"/>
        <family val="2"/>
        <scheme val="minor"/>
      </rPr>
      <t>"Intersubsectorial Transporte</t>
    </r>
    <r>
      <rPr>
        <sz val="14"/>
        <rFont val="Calibri"/>
        <family val="2"/>
        <scheme val="minor"/>
      </rPr>
      <t xml:space="preserve">" en el subproyecto 51102d  " </t>
    </r>
    <r>
      <rPr>
        <i/>
        <sz val="14"/>
        <rFont val="Calibri"/>
        <family val="2"/>
        <scheme val="minor"/>
      </rPr>
      <t>5. Convergencia Regional / D. Integración de Territorios Bajo el Principio de la Conectividad Física y la Multimodalidad</t>
    </r>
    <r>
      <rPr>
        <sz val="14"/>
        <rFont val="Calibri"/>
        <family val="2"/>
        <scheme val="minor"/>
      </rPr>
      <t>" , motivo por el cual al cierre del mes de enero de 2024 estos recuros no han sido desagregados en los diferentes proyectos y productos correspondientes, encontrándose así mismo bloqueados en el SIIF Nación II.</t>
    </r>
  </si>
  <si>
    <r>
      <rPr>
        <b/>
        <sz val="12"/>
        <rFont val="Calibri"/>
        <family val="2"/>
        <scheme val="minor"/>
      </rPr>
      <t>Fuente:</t>
    </r>
    <r>
      <rPr>
        <sz val="12"/>
        <rFont val="Calibri"/>
        <family val="2"/>
        <scheme val="minor"/>
      </rPr>
      <t xml:space="preserve"> Información del SIIF Nación al 31 de enero de 2024</t>
    </r>
  </si>
  <si>
    <r>
      <rPr>
        <b/>
        <sz val="12"/>
        <rFont val="Calibri"/>
        <family val="2"/>
        <scheme val="minor"/>
      </rPr>
      <t>Consolidó y elaboró:</t>
    </r>
    <r>
      <rPr>
        <sz val="12"/>
        <rFont val="Calibri"/>
        <family val="2"/>
        <scheme val="minor"/>
      </rPr>
      <t xml:space="preserve"> Área de Presupuesto - GIT Administrativo y Financiero - Vicepresidencia de Gestión Corporativa</t>
    </r>
  </si>
  <si>
    <t>RESERVAS PRESUPUESTALES</t>
  </si>
  <si>
    <t>PERIODO DEL 01/01/2024 AL 31/01/2024</t>
  </si>
  <si>
    <t>Reservas Constituidas
(1)</t>
  </si>
  <si>
    <t>Cancelaciones Reservas Presupuestales
(2)</t>
  </si>
  <si>
    <t>Reservas Constituidas menos cancelaciones
(3) = (1) - (2)</t>
  </si>
  <si>
    <t>Obligaciones Acumuladas
(5)</t>
  </si>
  <si>
    <t>Pagos Acumulados
(6)</t>
  </si>
  <si>
    <t>Obligaciones sin pago
(7) = (5) - (6)</t>
  </si>
  <si>
    <t xml:space="preserve">Porcentaje de ejecución </t>
  </si>
  <si>
    <t>Oblig./Reservas constituidas
(8) = (5) / (3)</t>
  </si>
  <si>
    <t>Pagos / Reservas Constituidas
(9) = (6) / (3)</t>
  </si>
  <si>
    <t>Pagos / Obligaciones
(10) = (6) / (5)</t>
  </si>
  <si>
    <t>A-02-01-01-004-005</t>
  </si>
  <si>
    <t>MAQUINARIA DE OFICINA, CONTABILIDAD E INFORMÁTICA</t>
  </si>
  <si>
    <t>A-02-01-01-004-006</t>
  </si>
  <si>
    <t>A-02-02-01-003-001</t>
  </si>
  <si>
    <t>PRODUCTOS DE MADERA, CORCHO, CESTERÍA Y ESPARTERÍA</t>
  </si>
  <si>
    <t xml:space="preserve">PASTA O PULPA PAPEL Y PRODUCTOS DE PAPEL; IMPRESOS Y ARTÍCULOS SIMILARES </t>
  </si>
  <si>
    <t>A-02-02-01-003-004</t>
  </si>
  <si>
    <t>QUÍMICOS BÁSICOS</t>
  </si>
  <si>
    <t>A-02-02-01-004-001</t>
  </si>
  <si>
    <t>METALES BÁSICOS</t>
  </si>
  <si>
    <t>A-02-02-01-004-002</t>
  </si>
  <si>
    <t>PRODUCTOS METÁLICOS ELABORADOS (EXCEPTO MAQUINARIA Y EQUIPO)</t>
  </si>
  <si>
    <t>SERVICIOS DE MANTENIMIENTO, REPARACIÓN E INSTALACIÓN (EXCEPTO SERVICIOS DE CONSTRUCCIÓN)</t>
  </si>
  <si>
    <t>C-2401-0600-66</t>
  </si>
  <si>
    <t>CONTROL Y SEGUIMIENTO A LA OPERACIÓN DE LAS VÍAS PRIMARIAS CONCESIONADAS  NACIONAL</t>
  </si>
  <si>
    <t>C-2401-0600-66-0</t>
  </si>
  <si>
    <t>C-2401-0600-66-0-2401075</t>
  </si>
  <si>
    <t>DOCUMENTOS DE APOYO TÉCNICO PARA EL DESARROLLO DE INTERVENCIONES EN INFRAESTRUCTURA VIAL</t>
  </si>
  <si>
    <t>C-2401-0600-66-0-2401075-02</t>
  </si>
  <si>
    <t>C-2403-0600-4-0</t>
  </si>
  <si>
    <t>C-2403-0600-4-0-2403039</t>
  </si>
  <si>
    <t>C-2403-0600-4-0-2403039-02</t>
  </si>
  <si>
    <t>C-2403-0600-5-0</t>
  </si>
  <si>
    <t>APOYO ESTATAL A LOS AEROPUERTOS A NIVEL NACIONAL NACIONAL</t>
  </si>
  <si>
    <t>C-2403-0600-5-0-2403039</t>
  </si>
  <si>
    <t>C-2403-0600-5-0-2403039-02</t>
  </si>
  <si>
    <t>C-2404-0600-2-0</t>
  </si>
  <si>
    <t>C-2404-0600-2-0-2404020</t>
  </si>
  <si>
    <t>C-2404-0600-2-0-2404020-02</t>
  </si>
  <si>
    <t>C-2404-0600-2-0-2404047</t>
  </si>
  <si>
    <t>C-2404-0600-2-0-2404047-02</t>
  </si>
  <si>
    <t>C-2404-0600-4-0</t>
  </si>
  <si>
    <t>C-2404-0600-4-0-2404042</t>
  </si>
  <si>
    <t>C-2404-0600-4-0-2404042-02</t>
  </si>
  <si>
    <t>C-2405-0600-2-0</t>
  </si>
  <si>
    <t>C-2405-0600-2-0-2405021</t>
  </si>
  <si>
    <t>C-2405-0600-2-0-2405021-02</t>
  </si>
  <si>
    <t>C-2405-0600-4-0</t>
  </si>
  <si>
    <t>C-2405-0600-4-0-2405013</t>
  </si>
  <si>
    <t>C-2405-0600-4-0-2405013-02</t>
  </si>
  <si>
    <t>C-2499-0600-8-0</t>
  </si>
  <si>
    <t>C-2499-0600-8-0-2499053</t>
  </si>
  <si>
    <t>C-2499-0600-8-0-2499053-02</t>
  </si>
  <si>
    <t>C-2499-0600-8-0-2499066</t>
  </si>
  <si>
    <t>C-2499-0600-8-0-2499066-02</t>
  </si>
  <si>
    <t>C-2499-0600-9-0</t>
  </si>
  <si>
    <t>C-2499-0600-9-0-2499063</t>
  </si>
  <si>
    <t>C-2499-0600-9-0-2499063-02</t>
  </si>
  <si>
    <t>C-2499-0600-10-0</t>
  </si>
  <si>
    <t>C-2499-0600-10-0-2499052</t>
  </si>
  <si>
    <t>C-2499-0600-10-0-2499052-02</t>
  </si>
  <si>
    <r>
      <rPr>
        <b/>
        <sz val="9"/>
        <rFont val="Calibri"/>
        <family val="2"/>
        <scheme val="minor"/>
      </rPr>
      <t>Fuente</t>
    </r>
    <r>
      <rPr>
        <sz val="9"/>
        <rFont val="Calibri"/>
        <family val="2"/>
        <scheme val="minor"/>
      </rPr>
      <t>: Información del SIIF Nación al 31 de enero de 2024</t>
    </r>
  </si>
  <si>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</si>
  <si>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INFORME DE EJECUCION DEL PRESUPUESTO DE GASTOS</t>
  </si>
  <si>
    <t>CUENTAS POR PAGAR</t>
  </si>
  <si>
    <t>PERIODO: 01/01/2024 AL 31/01/2024</t>
  </si>
  <si>
    <t xml:space="preserve">Cuentas por pagar constituidas 
(1) </t>
  </si>
  <si>
    <t>Cancelaciones cuentas por pagar
(2)</t>
  </si>
  <si>
    <t>Cuentas por pagar constituidas menos cancelaciones 
(3)=(1)-(2)</t>
  </si>
  <si>
    <t xml:space="preserve">Pagos acumulados
 (5)
</t>
  </si>
  <si>
    <t xml:space="preserve">Porcentaje de Ejecución
Pagos /CxP constituidas
 (6)=(5)/(3)
</t>
  </si>
  <si>
    <t>SERVICIOS DE TELECOMUNICACIONES, TRANSMISIÓN Y SUMINISTRO DE INFORMACIÓN</t>
  </si>
  <si>
    <t>OTROS SERVICIOS DE FABRICACIÓN; SERVICIOS DE EDICIÓN, IMPRESIÓN Y REPRODUCCIÓN; SERVICIOS DE RECUPERACIÓN DE MATERIALES</t>
  </si>
  <si>
    <t>C-2499-0600-7-0</t>
  </si>
  <si>
    <t>C-2499-0600-7-0-2499060</t>
  </si>
  <si>
    <t>C-2499-0600-7-0-2499060-02</t>
  </si>
  <si>
    <t>PERIODO: 01/01/2024 AL  29/02/2024</t>
  </si>
  <si>
    <r>
      <rPr>
        <b/>
        <sz val="9"/>
        <rFont val="Calibri"/>
        <family val="2"/>
        <scheme val="minor"/>
      </rPr>
      <t>Fuente:</t>
    </r>
    <r>
      <rPr>
        <sz val="9"/>
        <rFont val="Calibri"/>
        <family val="2"/>
        <scheme val="minor"/>
      </rPr>
      <t xml:space="preserve"> Información del SIIF Nación al 29 de febrero 2024</t>
    </r>
  </si>
  <si>
    <r>
      <t xml:space="preserve">Consolidó y elaboró: </t>
    </r>
    <r>
      <rPr>
        <sz val="9"/>
        <rFont val="Calibri"/>
        <family val="2"/>
        <scheme val="minor"/>
      </rPr>
      <t>Área de Presupuesto - GIT Administrativo y Financiero - Vicepresidencia de Gestión Corporativa</t>
    </r>
  </si>
  <si>
    <t>PERIODO DEL 01/01/2024 AL 29/02/2024</t>
  </si>
  <si>
    <r>
      <rPr>
        <b/>
        <sz val="9"/>
        <rFont val="Calibri"/>
        <family val="2"/>
        <scheme val="minor"/>
      </rPr>
      <t>Fuente</t>
    </r>
    <r>
      <rPr>
        <sz val="9"/>
        <rFont val="Calibri"/>
        <family val="2"/>
        <scheme val="minor"/>
      </rPr>
      <t>: Información del SIIF Nación al 29 de febrero de 2024</t>
    </r>
  </si>
  <si>
    <r>
      <rPr>
        <b/>
        <sz val="14"/>
        <rFont val="Calibri"/>
        <family val="2"/>
        <scheme val="minor"/>
      </rPr>
      <t xml:space="preserve">NOTAS:
</t>
    </r>
    <r>
      <rPr>
        <sz val="14"/>
        <rFont val="Calibri"/>
        <family val="2"/>
        <scheme val="minor"/>
      </rPr>
      <t xml:space="preserve">
a) Mediante la Ley 2342 del 15 de  diciembre 2023, </t>
    </r>
    <r>
      <rPr>
        <i/>
        <sz val="14"/>
        <rFont val="Calibri"/>
        <family val="2"/>
        <scheme val="minor"/>
      </rPr>
      <t>“Por la cual se decreta el Presupuesto de Rentas y Recursos de Capital y Ley de Apropiaciones para la vigencia fiscal del 1º de enero al 31 de diciembre de 2024”</t>
    </r>
    <r>
      <rPr>
        <sz val="14"/>
        <rFont val="Calibri"/>
        <family val="2"/>
        <scheme val="minor"/>
      </rPr>
      <t xml:space="preserve"> y el Decreto 2295 del 29 de diciembre de 2023</t>
    </r>
    <r>
      <rPr>
        <i/>
        <sz val="14"/>
        <rFont val="Calibri"/>
        <family val="2"/>
        <scheme val="minor"/>
      </rPr>
      <t xml:space="preserve"> "Por el cual se líquida el Presupuesto General de la Nación para la vigencia fiscal de 2024, se detallan las apropiaciones y se clasifican y definen los gastos"</t>
    </r>
    <r>
      <rPr>
        <sz val="14"/>
        <rFont val="Calibri"/>
        <family val="2"/>
        <scheme val="minor"/>
      </rPr>
      <t xml:space="preserve"> se asigna el Presupuesto para la Agencia Nacional de Infraestructura.
b) El Decreto 2295 del 29 de diciembre de 2023, condiciona en el Presupuesto de Gastos de Funcionamiento una apropiación al levantamiento de la leyenda de previo concepto de la Dirección General del Presupuesto Público Nacional -DGPPN- del Ministerio de Hacienda y Crédito Público, correspondiente a los rubros: (i) </t>
    </r>
    <r>
      <rPr>
        <i/>
        <sz val="14"/>
        <rFont val="Calibri"/>
        <family val="2"/>
        <scheme val="minor"/>
      </rPr>
      <t>"Otros gastos de personal - Distribución previo concepto DGPPN”</t>
    </r>
    <r>
      <rPr>
        <sz val="14"/>
        <rFont val="Calibri"/>
        <family val="2"/>
        <scheme val="minor"/>
      </rPr>
      <t xml:space="preserve">, por valor de $ 7.134.940.000 y (ii) </t>
    </r>
    <r>
      <rPr>
        <i/>
        <sz val="14"/>
        <rFont val="Calibri"/>
        <family val="2"/>
        <scheme val="minor"/>
      </rPr>
      <t>"Otras Transferencias - Distribución Previo Concepto DGPPN"</t>
    </r>
    <r>
      <rPr>
        <sz val="14"/>
        <rFont val="Calibri"/>
        <family val="2"/>
        <scheme val="minor"/>
      </rPr>
      <t xml:space="preserve"> por la suma de $5.423.125.092.   </t>
    </r>
    <r>
      <rPr>
        <b/>
        <sz val="14"/>
        <color rgb="FFFF0000"/>
        <rFont val="Calibri"/>
        <family val="2"/>
        <scheme val="minor"/>
      </rPr>
      <t xml:space="preserve">
</t>
    </r>
    <r>
      <rPr>
        <sz val="14"/>
        <rFont val="Calibri"/>
        <family val="2"/>
        <scheme val="minor"/>
      </rPr>
      <t xml:space="preserve">
c) El Decreto 2295 del 29 de diciembre de 2023 asignó la apropiación al programa 2401 </t>
    </r>
    <r>
      <rPr>
        <i/>
        <sz val="14"/>
        <rFont val="Calibri"/>
        <family val="2"/>
        <scheme val="minor"/>
      </rPr>
      <t>"Infraestructura Red Vial Primaria"</t>
    </r>
    <r>
      <rPr>
        <sz val="14"/>
        <rFont val="Calibri"/>
        <family val="2"/>
        <scheme val="minor"/>
      </rPr>
      <t xml:space="preserve">, subprograma 0600 </t>
    </r>
    <r>
      <rPr>
        <i/>
        <sz val="14"/>
        <rFont val="Calibri"/>
        <family val="2"/>
        <scheme val="minor"/>
      </rPr>
      <t>"Intersubsectorial Transporte</t>
    </r>
    <r>
      <rPr>
        <sz val="14"/>
        <rFont val="Calibri"/>
        <family val="2"/>
        <scheme val="minor"/>
      </rPr>
      <t xml:space="preserve">" en el subproyecto 51102d  " </t>
    </r>
    <r>
      <rPr>
        <i/>
        <sz val="14"/>
        <rFont val="Calibri"/>
        <family val="2"/>
        <scheme val="minor"/>
      </rPr>
      <t>5. Convergencia Regional / D. Integración de Territorios Bajo el Principio de la Conectividad Física y la Multimodalidad</t>
    </r>
    <r>
      <rPr>
        <sz val="14"/>
        <rFont val="Calibri"/>
        <family val="2"/>
        <scheme val="minor"/>
      </rPr>
      <t>" , motivo por el cual al cierre del mes de enero de 2024 estos recursos no han sido desagregados en los diferentes proyectos y productos correspondientes, encontrándose así mismo bloqueados en el SIIF Nación II.</t>
    </r>
  </si>
  <si>
    <t>PERIODO DEL 1/01/2024 AL 29/02/2024</t>
  </si>
  <si>
    <t>C-2401-0600-38</t>
  </si>
  <si>
    <t xml:space="preserve">MEJORAMIENTO APOYO ESTATAL PROYECTO DE CONCESIÓN RUTA DEL SOL SECTOR III   CESAR BOLÍVAR MAGDALENA </t>
  </si>
  <si>
    <t xml:space="preserve">C-2401-0600-38- 51102D </t>
  </si>
  <si>
    <t>C-2401-0600-38- 51102D-2401070</t>
  </si>
  <si>
    <t>VÍA PRIMARIA CONCESIONADA</t>
  </si>
  <si>
    <t>C-2401-0600-38- 51102D-2401070-02</t>
  </si>
  <si>
    <t>C-2401-0600-54</t>
  </si>
  <si>
    <t>MEJORAMIENTO DE LA CONCESIÓN ARMENIA PEREIRA MANIZALES  RISARALDA CALDAS QUINDIO VALLE DEL CAUCA</t>
  </si>
  <si>
    <t>C-2401-0600-54-51102D</t>
  </si>
  <si>
    <t>C-2401-0600-54-51102D-2401070</t>
  </si>
  <si>
    <t>C-2401-0600-54-51102D-2401070-02</t>
  </si>
  <si>
    <t>C-2401-0600-59</t>
  </si>
  <si>
    <t>MEJORAMIENTO CONSTRUCCIÓN REHABILITACIÓN MANTENIMIENTO Y OPERACIÓN DEL CORREDOR VIAL PAMPLONA - CUCÚTA DEPARTAMENTO DE   NORTE DE SANTANDER</t>
  </si>
  <si>
    <t>C-2401-0600-59-51102D</t>
  </si>
  <si>
    <t>C-2401-0600-59-51102D-2401074</t>
  </si>
  <si>
    <t>VÍA PRIMARIA INTERVENIDA Y EN OPERACIÓN</t>
  </si>
  <si>
    <t>C-2401-0600-59-51102D-2401074-02</t>
  </si>
  <si>
    <t>C-2401-0600-60</t>
  </si>
  <si>
    <t>MEJORAMIENTO  CONSTRUCCIÓN REHABILITACIÓN MANTENIMIENTO  Y OPERACIÓN DEL CORREDOR BUCARAMANGA BARRANCABERMEJA YONDÓ EN LOS DEPARTAMENTOS DE   ANTIOQUIA SANTANDER</t>
  </si>
  <si>
    <t>C-2401-0600-60- 51102D</t>
  </si>
  <si>
    <t>C-2401-0600-60- 51102D-2401074</t>
  </si>
  <si>
    <t>C-2401-0600-60- 51102D-2401074-02</t>
  </si>
  <si>
    <t>C-2401-0600-61</t>
  </si>
  <si>
    <t>CONSTRUCCIÓN OPERACIÓN Y MANTENIMIENTO DE LA CONCESIÓN AUTOPISTA CONEXIÓN PACIFICO 1 - AUTOPISTAS PARA LA PROSPERIDAD ANTIOQUIA</t>
  </si>
  <si>
    <t>C-2401-0600-61-51102D</t>
  </si>
  <si>
    <t>C-2401-0600-61-51102D-2401074</t>
  </si>
  <si>
    <t>C-2401-0600-61-51102D-2401074-02</t>
  </si>
  <si>
    <t>C-2401-0600-62</t>
  </si>
  <si>
    <t>REHABILITACIÓN CONSTRUCCIÓN MEJORAMIENTO OPERACIÓN Y MANTENIMIENTO DE LA CONCESIÓN AUTOPISTA AL RIO MAGDALENA 2 DEPARTAMENTOS DE ANTIOQUIA SANTANDER</t>
  </si>
  <si>
    <t>C-2401-0600-62-51102D</t>
  </si>
  <si>
    <t>C-2401-0600-62-51102D-2401074</t>
  </si>
  <si>
    <t>C-2401-0600-62-51102D-2401074-02</t>
  </si>
  <si>
    <t>C-2401-0600-63</t>
  </si>
  <si>
    <t>MEJORAMIENTO REHABILITACIÓN CONSTRUCCIÓN MANTENIMIENTO Y OPERACIÓN DEL CORREDOR SANTANA - MOCOA - NEIVA DEPARTAMENTOS DE  HUILA PUTUMAYO CAUCA</t>
  </si>
  <si>
    <t>C-2401-0600-63-51102D</t>
  </si>
  <si>
    <t>C-2401-0600-63-51102D-2401074</t>
  </si>
  <si>
    <t>C-2401-0600-63-51102D-2401074-02</t>
  </si>
  <si>
    <t>C-2401-0600-64</t>
  </si>
  <si>
    <t>MEJORAMIENTO REHABILITACIÓN CONSTRUCCIÓN  MANTENIMIENTO  Y OPERACIÓN DEL CORREDOR POPAYAN - SANTANDER DE QUILICHAO EN EL DEPARTAMENTO DEL     CAUCA</t>
  </si>
  <si>
    <t>C-2401-0600-64-51102D</t>
  </si>
  <si>
    <t>C-2401-0600-64-51102D-2401074</t>
  </si>
  <si>
    <t>C-2401-0600-64-51102D-2401074-02</t>
  </si>
  <si>
    <t>C-2401-0600-65</t>
  </si>
  <si>
    <t>MEJORAMIENTO CONSTRUCCIÓN MANTENIMIENTO Y OPERACIÓN DEL CORREDOR CONEXIÓN NORTE AUTOPISTAS PARA LA PROSPERIDAD   ANTIOQUIA</t>
  </si>
  <si>
    <t>C-2401-0600-65-51102D</t>
  </si>
  <si>
    <t>C-2401-0600-65-51102D-2401074</t>
  </si>
  <si>
    <t>C-2401-0600-65-51102D-2401074-02</t>
  </si>
  <si>
    <t>C-2401-0600-66-51102D</t>
  </si>
  <si>
    <t>C-2401-0600-66-51102D-2401075</t>
  </si>
  <si>
    <t>C-2401-0600-66-51102D-2401075-02</t>
  </si>
  <si>
    <t>C-2401-0600-67</t>
  </si>
  <si>
    <t>MEJORAMIENTO CONSTRUCCIÓN REHABILITACIÓN Y MANTENIMIENTO DEL CORREDOR VILLAVICENCIO - YOPAL DEPARTAMENTOS DEL   META CASANARE</t>
  </si>
  <si>
    <t>C-2401-0600-67-51102D</t>
  </si>
  <si>
    <t>C-2401-0600-67-51102D-2401074</t>
  </si>
  <si>
    <t>C-2401-0600-67-51102D-2401074-02</t>
  </si>
  <si>
    <t>C-2401-0600-68</t>
  </si>
  <si>
    <t>CONSTRUCCIÓN OPERACIÓN Y MANTENIMIENTO DE LA VÍA MULALO - LOBOGUERRERO DEPARTAMENTO DEL VALLE DEL CAUCA</t>
  </si>
  <si>
    <t>C-2401-0600-68-51102D</t>
  </si>
  <si>
    <t>C-2401-0600-68-51102D-2401074</t>
  </si>
  <si>
    <t>C-2401-0600-68-51102D-2401074-02</t>
  </si>
  <si>
    <t>C-2401-0600-69</t>
  </si>
  <si>
    <t>MEJORAMIENTO REHABILITACIÓN CONSTRUCCIÓN MANTENIMIENTO Y OPERACIÓN DEL CORREDOR BUCARAMANGA PAMPLONA NORTE DE SANTANDER</t>
  </si>
  <si>
    <t>C-2401-0600-69-51102D</t>
  </si>
  <si>
    <t>C-2401-0600-69-51102D-2401074</t>
  </si>
  <si>
    <t>C-2401-0600-69-51102D-2401074-02</t>
  </si>
  <si>
    <t>C-2401-0600-70</t>
  </si>
  <si>
    <t>MEJORAMIENTO REHABILITACIÓN MANTENIMIENTO Y OPERACIÓN DEL CORREDOR TRANSVERSAL DEL SISGA DEPARTAMENTOS DE BOYACÁ CUNDINAMARCA CASANARE</t>
  </si>
  <si>
    <t>C-2401-0600-70-51102D</t>
  </si>
  <si>
    <t>C-2401-0600-70-51102D-2401074</t>
  </si>
  <si>
    <t>C-2401-0600-70-51102D-2401074-02</t>
  </si>
  <si>
    <t>C-2401-0600-71</t>
  </si>
  <si>
    <t>REHABILITACIÓN MEJORAMIENTO CONSTRUCCIÓN MANTENIMIENTO Y OPERACIÓN DEL CORREDOR CARTAGENA - BARRANQUILLA Y CIRCUNVALAR DE LA PROSPERIDAD DEPARTAMENTOS DE   ATLÁNTICO BOLÍVAR</t>
  </si>
  <si>
    <t>C-2401-0600-71-51102D</t>
  </si>
  <si>
    <t>C-2401-0600-71-51102D-2401074</t>
  </si>
  <si>
    <t>C-2401-0600-71-51102D-2401074-02</t>
  </si>
  <si>
    <t>C-2401-0600-72</t>
  </si>
  <si>
    <t>MEJORAMIENTO CONSTRUCCIÓN OPERACIÓN Y MANTENIMIENTO DE LA CONCESIÓN AUTOPISTA CONEXIÓN PACIFICO 2 ANTIOQUIA</t>
  </si>
  <si>
    <t>C-2401-0600-72-51102D</t>
  </si>
  <si>
    <t>C-2401-0600-72-51102D-2401074</t>
  </si>
  <si>
    <t>C-2401-0600-72-51102D-2401074-02</t>
  </si>
  <si>
    <t>C-2401-0600-73</t>
  </si>
  <si>
    <t>MEJORAMIENTO  CONSTRUCCIÓN OPERACIÓN Y MANTENIMIENTO DE LA AUTOPISTA CONEXIÓN PACIFICO 3  AUTOPISTAS PARA LA PROSPERIDAD   ANTIOQUIA</t>
  </si>
  <si>
    <t>C-2401-0600-73-51102D</t>
  </si>
  <si>
    <t>C-2401-0600-73-51102D-2401074</t>
  </si>
  <si>
    <t>C-2401-0600-73-51102D-2401074-02</t>
  </si>
  <si>
    <t>C-2401-0600-74</t>
  </si>
  <si>
    <t>MEJORAMIENTO REHABILITACIÓN CONSTRUCCIÓN MANTENIMIENTO Y OPERACIÓN DEL CORREDOR RUMICHACA - PASTO EN EL DEPARTAMENTO DE    NARIÑO</t>
  </si>
  <si>
    <t>C-2401-0600-74-51102D</t>
  </si>
  <si>
    <t>C-2401-0600-74-51102D-2401074</t>
  </si>
  <si>
    <t>C-2401-0600-74-51102D-2401074-02</t>
  </si>
  <si>
    <t>C-2401-0600-75</t>
  </si>
  <si>
    <t>REHABILITACIÓN MEJORAMIENTO OPERACIÓN Y MANTENIMIENTO DEL CORREDOR PERIMETRAL DE CUNDINAMARCA CENTRO ORIENTE   CUNDINAMARCA</t>
  </si>
  <si>
    <t>C-2401-0600-75-51102D</t>
  </si>
  <si>
    <t>C-2401-0600-75-51102D-2401074</t>
  </si>
  <si>
    <t>C-2401-0600-75-51102D-2401074-02</t>
  </si>
  <si>
    <t>C-2401-0600-76</t>
  </si>
  <si>
    <t>MEJORAMIENTO CONSTRUCCIÓN REHABILITACIÓN OPERACIÓN Y MANTENIMIENTO DE LA CONCESIÓN AUTOPISTA AL MAR 2   ANTIOQUIA</t>
  </si>
  <si>
    <t>C-2401-0600-76-51102D</t>
  </si>
  <si>
    <t>C-2401-0600-76-51102D-2401074</t>
  </si>
  <si>
    <t>C-2401-0600-76-51102D-2401074-02</t>
  </si>
  <si>
    <t>C-2401-0600-77</t>
  </si>
  <si>
    <t>MEJORAMIENTO REHABILITACIÓN Y MANTENIMIENTO DEL CORREDOR HONDA - PUERTO SALGAR - GIRARDOT DEPARTAMENTOS DE    CUNDINAMARCA CALDAS TOLIMA</t>
  </si>
  <si>
    <t>C-2401-0600-77-51102D</t>
  </si>
  <si>
    <t>C-2401-0600-77-51102D-2401074</t>
  </si>
  <si>
    <t>C-2401-0600-77-51102D-2401074-02</t>
  </si>
  <si>
    <t>C-2401-0600-78</t>
  </si>
  <si>
    <t>MEJORAMIENTO CONSTRUCCIÓN REHABILITACIÓN OPERACIÓN Y MANTENIMIENTO DE LA CONCESIÓN AUTOPISTA AL MAR 1 DEPARTAMENTO DE ANTIOQUIA</t>
  </si>
  <si>
    <t>C-2401-0600-78-51102D</t>
  </si>
  <si>
    <t>C-2401-0600-78-51102D-2401074</t>
  </si>
  <si>
    <t>C-2401-0600-78-51102D-2401074-02</t>
  </si>
  <si>
    <t>C-2401-0600-79</t>
  </si>
  <si>
    <t>MEJORAMIENTO DEL CORREDOR PUERTA DE HIERRO - PALMAR DE VARELA Y CARRETO - CRUZ DEL VISO EN LOS DEPARTAMENTOS DE    ATLÁNTICO BOLÍVAR SUCRE</t>
  </si>
  <si>
    <t>C-2401-0600-79-51102D</t>
  </si>
  <si>
    <t>C-2401-0600-79-51102D-2401074</t>
  </si>
  <si>
    <t>C-2401-0600-79-51102D-2401074-02</t>
  </si>
  <si>
    <t>C-2401-0600-80</t>
  </si>
  <si>
    <t>DESARROLLO DE OBRAS COMPLEMENTARIAS GESTIÓN SOCIAL AMBIENTAL Y PREDIAL DE LOS CONTRATOS DE CONCESIÓN VIAL,   NACIONAL</t>
  </si>
  <si>
    <t>C-2401-0600-80-51102D</t>
  </si>
  <si>
    <t>C-2401-0600-80-51102D-2401074</t>
  </si>
  <si>
    <t>C-2401-0600-80-51102D-2401074-02</t>
  </si>
  <si>
    <t>n/A</t>
  </si>
  <si>
    <t>C-2401-0600-81</t>
  </si>
  <si>
    <t>MEJORAMIENTO CONSTRUCCIÓN, REHABILITACIÓN, OPERACIÓN Y MANTENIMIENTO DE LA VÍA PUERTO SALGAR-BARRANCABERMEJA EN LOS DEPARTAMENTOS CUNDINAMARCA, BOYACÁ Y SANTANDER</t>
  </si>
  <si>
    <t>C-2401-0600-81-51102D</t>
  </si>
  <si>
    <t>C-2401-0600-81-51102D-2401074</t>
  </si>
  <si>
    <t>C-2401-0600-81-51102D-2401074-02</t>
  </si>
  <si>
    <t>C-2401-0600-82</t>
  </si>
  <si>
    <t>MEJORAMIENTO CONSTRUCCIÓN, REHABILITACIÓN, OPERACIÓN Y MANTENIMIENTO DE LA VÍA SABANA DE TORRES-CURUMANI EN LOS DEPARTAMENTOS SANTANDER, CESAR</t>
  </si>
  <si>
    <t>C-2401-0600-82-51102D</t>
  </si>
  <si>
    <t>C-2401-0600-82-51102D-2401074</t>
  </si>
  <si>
    <t>C-2401-0600-82-51102D-2401074-02</t>
  </si>
  <si>
    <t>C-2401-0600-84</t>
  </si>
  <si>
    <t>REHABILITACIÓN , MEJORAMIENTO, CONSTRUCCIÓN, MANTENIMIENTO Y OPERACIÓN DE LA RED VIAL PRIMARIA CONCESIONADA A NIVEL NACIONAL</t>
  </si>
  <si>
    <t>C-2401-0600-84-51102D</t>
  </si>
  <si>
    <t>5. CONVERGENCIA REGIONAL /D. INTEGRACIÓN DE TERRITORIOS BAJO EL PRINCIPIO DE LA CONECTIVIDAD FÍSICA Y LA MULTIMODALIDAD</t>
  </si>
  <si>
    <t>C-2401-0600-84-51102D-2401074</t>
  </si>
  <si>
    <t>C-2401-0600-84-51102D-2401074-02</t>
  </si>
  <si>
    <t>C-2403-0600-4-52104E</t>
  </si>
  <si>
    <t>C-2403-0600-4-52104E-2403039</t>
  </si>
  <si>
    <t>C-2403-0600-4-52104E-2403039-02</t>
  </si>
  <si>
    <t>C-2403-0600-5-52104E</t>
  </si>
  <si>
    <t>C-2403-0600-5-52104E-2403039</t>
  </si>
  <si>
    <t>C-2403-0600-5-52104E-2403039-02</t>
  </si>
  <si>
    <t>C-2404-0600-2-40201C</t>
  </si>
  <si>
    <t>C-2404-0600-2-40201C-2404020</t>
  </si>
  <si>
    <t>C-2404-0600-2-40201C-2404020-02</t>
  </si>
  <si>
    <t>C-2404-0600-2-40201C-2404047</t>
  </si>
  <si>
    <t>C-2404-0600-2-40201C-2404047-02</t>
  </si>
  <si>
    <t>C-2404-0600-4-40201C</t>
  </si>
  <si>
    <t>C-2404-0600-4-40201C-2404042</t>
  </si>
  <si>
    <t>C-2404-0600-4-40201C-2404042-02</t>
  </si>
  <si>
    <t>C-2405-0600-2-52104E</t>
  </si>
  <si>
    <t>C-2405-0600-2-52104E-2405021</t>
  </si>
  <si>
    <t>C-2405-0600-2-52104E-2405021-02</t>
  </si>
  <si>
    <t>C-2405-0600-4-52104E</t>
  </si>
  <si>
    <t>C-2405-0600-4-52104E-2405013</t>
  </si>
  <si>
    <t>C-2405-0600-4-52104E-2405013-02</t>
  </si>
  <si>
    <t>C-2406-0600-1-51102A</t>
  </si>
  <si>
    <t>C-2406-0600-1-51102A-2406038</t>
  </si>
  <si>
    <t>C-2406-0600-1-51102A-2406038-02</t>
  </si>
  <si>
    <t>C-2406-0600-3-51102A</t>
  </si>
  <si>
    <t>C-2406-0600-3-51102A-2406023</t>
  </si>
  <si>
    <t>C-2406-0600-3-51102A-2406023-02</t>
  </si>
  <si>
    <t>C-2499-0600-7-51102D</t>
  </si>
  <si>
    <t>C-2499-0600-7-51102D-2499060</t>
  </si>
  <si>
    <t>C-2499-0600-7-51102D-2499060-02</t>
  </si>
  <si>
    <t>C-2499-0600-8-51102D</t>
  </si>
  <si>
    <t>C-2499-0600-8-51102D-2499053</t>
  </si>
  <si>
    <t>C-2499-0600-8-51102D-2499053-02</t>
  </si>
  <si>
    <t>C-2499-0600-8-51102D-2499066</t>
  </si>
  <si>
    <t>C-2499-0600-8-51102D-2499066-02</t>
  </si>
  <si>
    <t>C-2499-0600-9-51102D</t>
  </si>
  <si>
    <t>C-2499-0600-9-51102D-2499063</t>
  </si>
  <si>
    <t>C-2499-0600-9-51102D-2499063-02</t>
  </si>
  <si>
    <t>C-2499-0600-10-51102D</t>
  </si>
  <si>
    <t>C-2499-0600-10-51102D-2499052</t>
  </si>
  <si>
    <t>C-2499-0600-10-51102D-2499052-02</t>
  </si>
  <si>
    <r>
      <rPr>
        <b/>
        <sz val="12"/>
        <rFont val="Calibri"/>
        <family val="2"/>
        <scheme val="minor"/>
      </rPr>
      <t>Fuente:</t>
    </r>
    <r>
      <rPr>
        <sz val="12"/>
        <rFont val="Calibri"/>
        <family val="2"/>
        <scheme val="minor"/>
      </rPr>
      <t xml:space="preserve"> Información del SIIF Nación al 29 de febrero de 2024</t>
    </r>
  </si>
  <si>
    <r>
      <rPr>
        <b/>
        <sz val="14"/>
        <rFont val="Calibri"/>
        <family val="2"/>
        <scheme val="minor"/>
      </rPr>
      <t xml:space="preserve">NOTAS:
</t>
    </r>
    <r>
      <rPr>
        <sz val="14"/>
        <rFont val="Calibri"/>
        <family val="2"/>
        <scheme val="minor"/>
      </rPr>
      <t xml:space="preserve">
a) Mediante la Ley 2342 del 15 de  diciembre 2023, </t>
    </r>
    <r>
      <rPr>
        <i/>
        <sz val="14"/>
        <rFont val="Calibri"/>
        <family val="2"/>
        <scheme val="minor"/>
      </rPr>
      <t>“Por la cual se decreta el Presupuesto de Rentas y Recursos de Capital y Ley de Apropiaciones para la vigencia fiscal del 1º de enero al 31 de diciembre de 2024”</t>
    </r>
    <r>
      <rPr>
        <sz val="14"/>
        <rFont val="Calibri"/>
        <family val="2"/>
        <scheme val="minor"/>
      </rPr>
      <t xml:space="preserve"> y el Decreto 2295 del 29 de diciembre de 2023</t>
    </r>
    <r>
      <rPr>
        <i/>
        <sz val="14"/>
        <rFont val="Calibri"/>
        <family val="2"/>
        <scheme val="minor"/>
      </rPr>
      <t xml:space="preserve"> "Por el cual se líquida el Presupuesto General de la Nación para la vigencia fiscal de 2024, se detallan las apropiaciones y se clasifican y definen los gastos"</t>
    </r>
    <r>
      <rPr>
        <sz val="14"/>
        <rFont val="Calibri"/>
        <family val="2"/>
        <scheme val="minor"/>
      </rPr>
      <t xml:space="preserve"> se asigna el Presupuesto para la Agencia Nacional de Infraestructura.
b) El Decreto 2295 del 29 de diciembre de 2023, condiciona en el Presupuesto de Gastos de Funcionamiento una apropiación al levantamiento de la leyenda de previo concepto de la Dirección General del Presupuesto Público Nacional -DGPPN- del Ministerio de Hacienda y Crédito Público, correspondiente a los rubros: (i) </t>
    </r>
    <r>
      <rPr>
        <i/>
        <sz val="14"/>
        <rFont val="Calibri"/>
        <family val="2"/>
        <scheme val="minor"/>
      </rPr>
      <t>"Otros gastos de personal - Distribución previo concepto DGPPN”</t>
    </r>
    <r>
      <rPr>
        <sz val="14"/>
        <rFont val="Calibri"/>
        <family val="2"/>
        <scheme val="minor"/>
      </rPr>
      <t xml:space="preserve">, por valor de $ 7.134.940.000 y (ii) </t>
    </r>
    <r>
      <rPr>
        <i/>
        <sz val="14"/>
        <rFont val="Calibri"/>
        <family val="2"/>
        <scheme val="minor"/>
      </rPr>
      <t>"Otras Transferencias - Distribución Previo Concepto DGPPN"</t>
    </r>
    <r>
      <rPr>
        <sz val="14"/>
        <rFont val="Calibri"/>
        <family val="2"/>
        <scheme val="minor"/>
      </rPr>
      <t xml:space="preserve"> por la suma de $5.423.125.092.   </t>
    </r>
    <r>
      <rPr>
        <b/>
        <sz val="14"/>
        <color rgb="FFFF0000"/>
        <rFont val="Calibri"/>
        <family val="2"/>
        <scheme val="minor"/>
      </rPr>
      <t xml:space="preserve">
</t>
    </r>
    <r>
      <rPr>
        <sz val="14"/>
        <rFont val="Calibri"/>
        <family val="2"/>
        <scheme val="minor"/>
      </rPr>
      <t xml:space="preserve">
c) El Decreto 2295 del 29 de diciembre de 2023 asignó la apropiación al programa 2401 </t>
    </r>
    <r>
      <rPr>
        <i/>
        <sz val="14"/>
        <rFont val="Calibri"/>
        <family val="2"/>
        <scheme val="minor"/>
      </rPr>
      <t>"Infraestructura Red Vial Primaria</t>
    </r>
    <r>
      <rPr>
        <sz val="14"/>
        <rFont val="Calibri"/>
        <family val="2"/>
        <scheme val="minor"/>
      </rPr>
      <t>", subprograma 0600 "</t>
    </r>
    <r>
      <rPr>
        <i/>
        <sz val="14"/>
        <rFont val="Calibri"/>
        <family val="2"/>
        <scheme val="minor"/>
      </rPr>
      <t>Intersubsectorial Transporte</t>
    </r>
    <r>
      <rPr>
        <sz val="14"/>
        <rFont val="Calibri"/>
        <family val="2"/>
        <scheme val="minor"/>
      </rPr>
      <t xml:space="preserve">" en el subproyecto 51102d  " </t>
    </r>
    <r>
      <rPr>
        <i/>
        <sz val="14"/>
        <rFont val="Calibri"/>
        <family val="2"/>
        <scheme val="minor"/>
      </rPr>
      <t>5. Convergencia Regional / D. Integración de Territorios Bajo el Principio de la Conectividad Física y la Multimodalidad</t>
    </r>
    <r>
      <rPr>
        <sz val="14"/>
        <rFont val="Calibri"/>
        <family val="2"/>
        <scheme val="minor"/>
      </rPr>
      <t>" , motivo por el cual al cierre del mes de enero de 2024 estos recursos no habían sido desagregados en los diferentes proyectos y productos correspondientes, encontrándose así mismo bloqueados en el SIIF Nación II.
d) Mediante el Decreto 0163 del 14 de febrero de 2024, “</t>
    </r>
    <r>
      <rPr>
        <i/>
        <sz val="14"/>
        <rFont val="Calibri"/>
        <family val="2"/>
        <scheme val="minor"/>
      </rPr>
      <t>por el cual se modifica el Decreto 2295 de 2023</t>
    </r>
    <r>
      <rPr>
        <sz val="14"/>
        <rFont val="Calibri"/>
        <family val="2"/>
        <scheme val="minor"/>
      </rPr>
      <t>" "</t>
    </r>
    <r>
      <rPr>
        <i/>
        <sz val="14"/>
        <rFont val="Calibri"/>
        <family val="2"/>
        <scheme val="minor"/>
      </rPr>
      <t>Por el cual se liquida el Presupuesto General de la Nación para la vigencia fiscal de 2024, se detallan las apropiaciones y se clasifican y definen los gastos</t>
    </r>
    <r>
      <rPr>
        <sz val="14"/>
        <rFont val="Calibri"/>
        <family val="2"/>
        <scheme val="minor"/>
      </rPr>
      <t>", se desagregan los proyectos del programa 2401 "</t>
    </r>
    <r>
      <rPr>
        <i/>
        <sz val="14"/>
        <rFont val="Calibri"/>
        <family val="2"/>
        <scheme val="minor"/>
      </rPr>
      <t>Infraestructura Red Vial Primaria</t>
    </r>
    <r>
      <rPr>
        <sz val="14"/>
        <rFont val="Calibri"/>
        <family val="2"/>
        <scheme val="minor"/>
      </rPr>
      <t>", subprograma 0600 "</t>
    </r>
    <r>
      <rPr>
        <i/>
        <sz val="14"/>
        <rFont val="Calibri"/>
        <family val="2"/>
        <scheme val="minor"/>
      </rPr>
      <t>Intersubsectorial Transporte</t>
    </r>
    <r>
      <rPr>
        <sz val="14"/>
        <rFont val="Calibri"/>
        <family val="2"/>
        <scheme val="minor"/>
      </rPr>
      <t>", subproyecto 51102d  "</t>
    </r>
    <r>
      <rPr>
        <i/>
        <sz val="14"/>
        <rFont val="Calibri"/>
        <family val="2"/>
        <scheme val="minor"/>
      </rPr>
      <t>5. Convergencia Regional / D. Integración de Territorios Bajo el Principio de la Conectividad Física y la Multimodalidad</t>
    </r>
    <r>
      <rPr>
        <sz val="14"/>
        <rFont val="Calibri"/>
        <family val="2"/>
        <scheme val="minor"/>
      </rPr>
      <t xml:space="preserve">", del Presupuesto de Gastos de Inversión de la Agencia Nacional de Infraestructura. 
</t>
    </r>
  </si>
  <si>
    <t>PERIODO DEL 1/01/2024 AL 31/03/2024</t>
  </si>
  <si>
    <r>
      <t xml:space="preserve">NOTAS:
</t>
    </r>
    <r>
      <rPr>
        <sz val="14"/>
        <rFont val="Calibri"/>
        <family val="2"/>
        <scheme val="minor"/>
      </rPr>
      <t xml:space="preserve">a) Mediante la Ley 2342 del 15 de diciembre 2023, </t>
    </r>
    <r>
      <rPr>
        <i/>
        <sz val="14"/>
        <rFont val="Calibri"/>
        <family val="2"/>
        <scheme val="minor"/>
      </rPr>
      <t>“Por la cual se decreta el Presupuesto de Rentas y Recursos de Capital y Ley de Apropiaciones para la vigencia fiscal del 1º de enero al 31 de diciembre de 2024”</t>
    </r>
    <r>
      <rPr>
        <sz val="14"/>
        <rFont val="Calibri"/>
        <family val="2"/>
        <scheme val="minor"/>
      </rPr>
      <t xml:space="preserve"> y el Decreto 2295 del 29 de diciembre de 2023 </t>
    </r>
    <r>
      <rPr>
        <i/>
        <sz val="14"/>
        <rFont val="Calibri"/>
        <family val="2"/>
        <scheme val="minor"/>
      </rPr>
      <t>"Por el cual se líquida el Presupuesto General de la Nación para la vigencia fiscal de 2024, se detallan las apropiaciones y se clasifican y definen los gastos"</t>
    </r>
    <r>
      <rPr>
        <sz val="14"/>
        <rFont val="Calibri"/>
        <family val="2"/>
        <scheme val="minor"/>
      </rPr>
      <t xml:space="preserve"> se asigna el Presupuesto para la Agencia Nacional de Infraestructura.
b) El Decreto 2295 del 29 de diciembre de 2023, condiciona en el Presupuesto de Gastos de Funcionamiento una apropiación al levantamiento de la leyenda de previo concepto de la Dirección General del Presupuesto Público Nacional -DGPPN- del Ministerio de Hacienda y Crédito Público, correspondiente a los rubros: (i) </t>
    </r>
    <r>
      <rPr>
        <i/>
        <sz val="14"/>
        <rFont val="Calibri"/>
        <family val="2"/>
        <scheme val="minor"/>
      </rPr>
      <t>"Otros gastos de personal - Distribución previo concepto DGPPN”</t>
    </r>
    <r>
      <rPr>
        <sz val="14"/>
        <rFont val="Calibri"/>
        <family val="2"/>
        <scheme val="minor"/>
      </rPr>
      <t xml:space="preserve">, por valor de $ 7.134.940.000 y (ii) </t>
    </r>
    <r>
      <rPr>
        <i/>
        <sz val="14"/>
        <rFont val="Calibri"/>
        <family val="2"/>
        <scheme val="minor"/>
      </rPr>
      <t>"Otras Transferencias - Distribución Previo Concepto DGPPN"</t>
    </r>
    <r>
      <rPr>
        <sz val="14"/>
        <rFont val="Calibri"/>
        <family val="2"/>
        <scheme val="minor"/>
      </rPr>
      <t xml:space="preserve"> por la suma de $5.423.125.092.   
c) Con el Decreto 2295 del 29 de diciembre de 2023 se asignó la apropiación al programa 2401 </t>
    </r>
    <r>
      <rPr>
        <i/>
        <sz val="14"/>
        <rFont val="Calibri"/>
        <family val="2"/>
        <scheme val="minor"/>
      </rPr>
      <t>"Infraestructura Red Vial Primaria"</t>
    </r>
    <r>
      <rPr>
        <sz val="14"/>
        <rFont val="Calibri"/>
        <family val="2"/>
        <scheme val="minor"/>
      </rPr>
      <t xml:space="preserve">, subprograma 0600 </t>
    </r>
    <r>
      <rPr>
        <i/>
        <sz val="14"/>
        <rFont val="Calibri"/>
        <family val="2"/>
        <scheme val="minor"/>
      </rPr>
      <t>"Intersubsectorial Transporte"</t>
    </r>
    <r>
      <rPr>
        <sz val="14"/>
        <rFont val="Calibri"/>
        <family val="2"/>
        <scheme val="minor"/>
      </rPr>
      <t xml:space="preserve"> en el subproyecto 51102d </t>
    </r>
    <r>
      <rPr>
        <i/>
        <sz val="14"/>
        <rFont val="Calibri"/>
        <family val="2"/>
        <scheme val="minor"/>
      </rPr>
      <t>"5. Convergencia Regional / D. Integración de Territorios Bajo el Principio de la Conectividad Física y la Multimodalidad"</t>
    </r>
    <r>
      <rPr>
        <sz val="14"/>
        <rFont val="Calibri"/>
        <family val="2"/>
        <scheme val="minor"/>
      </rPr>
      <t xml:space="preserve">, motivo por el cual al cierre del mes de enero de 2024 estos recursos no habían sido desagregados en los diferentes proyectos y productos correspondientes, encontrándose así mismo bloqueados en el SIIF Nación II.
d) Mediante el Decreto 0163 del 14 de febrero de 2024, </t>
    </r>
    <r>
      <rPr>
        <i/>
        <sz val="14"/>
        <rFont val="Calibri"/>
        <family val="2"/>
        <scheme val="minor"/>
      </rPr>
      <t>“por el cual se modifica el Decreto 2295 de 2023 por el cual se liquida el Presupuesto General de la Nación para la vigencia fiscal de 2024, se detallan las apropiaciones y se clasifican y definen los gastos"</t>
    </r>
    <r>
      <rPr>
        <sz val="14"/>
        <rFont val="Calibri"/>
        <family val="2"/>
        <scheme val="minor"/>
      </rPr>
      <t xml:space="preserve">, se detalla el gasto para la vigencia fiscal de 2024 del programa 2401 </t>
    </r>
    <r>
      <rPr>
        <i/>
        <sz val="14"/>
        <rFont val="Calibri"/>
        <family val="2"/>
        <scheme val="minor"/>
      </rPr>
      <t>"Infraestructura Red Vial Primaria"</t>
    </r>
    <r>
      <rPr>
        <sz val="14"/>
        <rFont val="Calibri"/>
        <family val="2"/>
        <scheme val="minor"/>
      </rPr>
      <t xml:space="preserve">, subprograma 0600 </t>
    </r>
    <r>
      <rPr>
        <i/>
        <sz val="14"/>
        <rFont val="Calibri"/>
        <family val="2"/>
        <scheme val="minor"/>
      </rPr>
      <t>"Intersubsectorial Transporte"</t>
    </r>
    <r>
      <rPr>
        <sz val="14"/>
        <rFont val="Calibri"/>
        <family val="2"/>
        <scheme val="minor"/>
      </rPr>
      <t xml:space="preserve">, subproyecto 51102d </t>
    </r>
    <r>
      <rPr>
        <i/>
        <sz val="14"/>
        <rFont val="Calibri"/>
        <family val="2"/>
        <scheme val="minor"/>
      </rPr>
      <t>"5. Convergencia Regional / D. Integración de Territorios Bajo el Principio de la Conectividad Física y la Multimodalidad"</t>
    </r>
    <r>
      <rPr>
        <sz val="14"/>
        <rFont val="Calibri"/>
        <family val="2"/>
        <scheme val="minor"/>
      </rPr>
      <t xml:space="preserve">, del Presupuesto de Gastos de Inversión de la Agencia Nacional de Infraestructura. 
e) El Decreto 0312 del 6 de marzo de 2024 </t>
    </r>
    <r>
      <rPr>
        <i/>
        <sz val="14"/>
        <rFont val="Calibri"/>
        <family val="2"/>
        <scheme val="minor"/>
      </rPr>
      <t>“Por el cual se modifica el Decreto 2295 de 2023 Por el cual se líquida el Presupuesto General de la Nación para la vigencia fiscal de 2024, se detallan las apropiaciones y se clasifican y definen los gastos"</t>
    </r>
    <r>
      <rPr>
        <sz val="14"/>
        <rFont val="Calibri"/>
        <family val="2"/>
        <scheme val="minor"/>
      </rPr>
      <t>, y se derogan los Decretos 103 Y 163 de 2024, modifica los artículos 1º y 92 y adiciona el artículo 94 del Decreto 2295 de 2023, incluyendo en este decreto el detalle del gasto para la vigencia fiscal del 2024 de todas las entidades que forman parte del  Presupuesto General de la Nación, entre ellas la Agencia Nacional de Infraestructura, de acuerdo con lo dispuesto en el artículo 67 del Estatuto Orgánico de Presupuesto.</t>
    </r>
  </si>
  <si>
    <r>
      <rPr>
        <b/>
        <sz val="12"/>
        <rFont val="Calibri"/>
        <family val="2"/>
        <scheme val="minor"/>
      </rPr>
      <t>Fuente:</t>
    </r>
    <r>
      <rPr>
        <sz val="12"/>
        <rFont val="Calibri"/>
        <family val="2"/>
        <scheme val="minor"/>
      </rPr>
      <t xml:space="preserve"> Información del SIIF Nación al 31 de marzo de 2024</t>
    </r>
  </si>
  <si>
    <t>PERIODO: 01/01/2024 AL  31/03/2024</t>
  </si>
  <si>
    <r>
      <rPr>
        <b/>
        <sz val="9"/>
        <rFont val="Calibri"/>
        <family val="2"/>
        <scheme val="minor"/>
      </rPr>
      <t>Fuente</t>
    </r>
    <r>
      <rPr>
        <sz val="9"/>
        <rFont val="Calibri"/>
        <family val="2"/>
        <scheme val="minor"/>
      </rPr>
      <t>: Información del SIIF Nación al 31 de marzo de 2024</t>
    </r>
  </si>
  <si>
    <t>Fuente: Información del SIIF Nación al 31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</si>
</sst>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_ ;\-#,##0.00\ "/>
    <numFmt numFmtId="166" formatCode="0.0%"/>
    <numFmt numFmtId="167" formatCode="0.00000%"/>
    <numFmt numFmtId="168" formatCode="0.0000%"/>
    <numFmt numFmtId="169" formatCode="0.000%"/>
    <numFmt numFmtId="170" formatCode="#,##0_ ;\-#,##0\ "/>
    <numFmt numFmtId="171" formatCode="0.0"/>
    <numFmt numFmtId="172" formatCode="0.00000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8"/>
      <name val="Calibri"/>
      <family val="2"/>
      <scheme val="minor"/>
    </font>
    <font>
      <sz val="12"/>
      <name val="Calibri"/>
      <family val="2"/>
      <scheme val="minor"/>
    </font>
    <font>
      <sz val="11"/>
      <name val="Calibri"/>
      <family val="2"/>
      <scheme val="minor"/>
    </font>
    <font>
      <sz val="12"/>
      <color theme="1"/>
      <name val="Calibri"/>
      <family val="2"/>
      <scheme val="minor"/>
    </font>
    <font>
      <b/>
      <sz val="12"/>
      <name val="Calibri"/>
      <family val="2"/>
      <scheme val="minor"/>
    </font>
    <font>
      <b/>
      <sz val="16"/>
      <name val="Calibri"/>
      <family val="2"/>
      <scheme val="minor"/>
    </font>
    <font>
      <b/>
      <sz val="14"/>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4"/>
      <color theme="0"/>
      <name val="Calibri"/>
      <family val="2"/>
      <scheme val="minor"/>
    </font>
    <font>
      <sz val="8"/>
      <name val="Calibri"/>
      <family val="2"/>
      <scheme val="minor"/>
    </font>
    <font>
      <b/>
      <sz val="14"/>
      <color theme="1"/>
      <name val="Calibri"/>
      <family val="2"/>
      <scheme val="minor"/>
    </font>
    <font>
      <sz val="14"/>
      <name val="Calibri"/>
      <family val="2"/>
      <scheme val="minor"/>
    </font>
    <font>
      <i/>
      <sz val="14"/>
      <name val="Calibri"/>
      <family val="2"/>
      <scheme val="minor"/>
    </font>
    <font>
      <b/>
      <sz val="14"/>
      <color rgb="FFFF0000"/>
      <name val="Calibri"/>
      <family val="2"/>
      <scheme val="minor"/>
    </font>
    <font>
      <sz val="9"/>
      <name val="Calibri"/>
      <family val="2"/>
      <scheme val="minor"/>
    </font>
    <font>
      <b/>
      <sz val="9"/>
      <name val="Calibri"/>
      <family val="2"/>
      <scheme val="minor"/>
    </font>
    <font>
      <b/>
      <sz val="13"/>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45">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theme="0"/>
      </left>
      <right style="thin">
        <color theme="0"/>
      </right>
      <top style="medium">
        <color indexed="64"/>
      </top>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diagonal/>
    </border>
    <border>
      <left style="thin">
        <color theme="0"/>
      </left>
      <right style="medium">
        <color indexed="64"/>
      </right>
      <top/>
      <bottom/>
      <diagonal/>
    </border>
    <border>
      <left style="thin">
        <color theme="0"/>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7">
    <xf numFmtId="0" fontId="0"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426">
    <xf numFmtId="0" fontId="0" fillId="0" borderId="0" xfId="0"/>
    <xf numFmtId="0" fontId="4" fillId="2" borderId="0" xfId="1" applyFont="1" applyFill="1" applyAlignment="1">
      <alignment vertical="center"/>
    </xf>
    <xf numFmtId="0" fontId="5" fillId="2" borderId="0" xfId="1" applyFont="1" applyFill="1" applyAlignment="1">
      <alignment vertical="center"/>
    </xf>
    <xf numFmtId="0" fontId="4" fillId="2" borderId="0" xfId="1" applyFont="1" applyFill="1" applyAlignment="1">
      <alignment vertical="center" wrapText="1"/>
    </xf>
    <xf numFmtId="0" fontId="6" fillId="2" borderId="0" xfId="1" applyFont="1" applyFill="1" applyAlignment="1">
      <alignment vertical="center" wrapText="1"/>
    </xf>
    <xf numFmtId="164" fontId="4" fillId="2" borderId="0" xfId="2" applyFont="1" applyFill="1" applyAlignment="1">
      <alignment vertical="center"/>
    </xf>
    <xf numFmtId="0" fontId="7" fillId="2" borderId="0" xfId="1" applyFont="1" applyFill="1" applyAlignment="1">
      <alignment vertical="center"/>
    </xf>
    <xf numFmtId="4" fontId="4" fillId="2" borderId="0" xfId="1" applyNumberFormat="1" applyFont="1" applyFill="1" applyAlignment="1">
      <alignment vertical="center"/>
    </xf>
    <xf numFmtId="39" fontId="4" fillId="2" borderId="0" xfId="1" applyNumberFormat="1" applyFont="1" applyFill="1" applyAlignment="1">
      <alignment vertical="center"/>
    </xf>
    <xf numFmtId="4" fontId="4" fillId="2" borderId="0" xfId="1" applyNumberFormat="1" applyFont="1" applyFill="1" applyAlignment="1">
      <alignment vertical="center" wrapText="1"/>
    </xf>
    <xf numFmtId="4" fontId="6" fillId="2" borderId="0" xfId="1" applyNumberFormat="1" applyFont="1" applyFill="1" applyAlignment="1">
      <alignment vertical="center" wrapText="1"/>
    </xf>
    <xf numFmtId="164" fontId="4" fillId="2" borderId="0" xfId="2" applyFont="1" applyFill="1" applyBorder="1" applyAlignment="1">
      <alignment vertical="center"/>
    </xf>
    <xf numFmtId="4" fontId="7" fillId="2" borderId="0" xfId="2" applyNumberFormat="1" applyFont="1" applyFill="1" applyBorder="1" applyAlignment="1">
      <alignment vertical="center"/>
    </xf>
    <xf numFmtId="165" fontId="4" fillId="2" borderId="0" xfId="1" applyNumberFormat="1" applyFont="1" applyFill="1" applyAlignment="1">
      <alignment vertical="center"/>
    </xf>
    <xf numFmtId="4" fontId="7" fillId="2" borderId="0" xfId="1" applyNumberFormat="1" applyFont="1" applyFill="1" applyAlignment="1">
      <alignment vertical="center"/>
    </xf>
    <xf numFmtId="0" fontId="7" fillId="2" borderId="0" xfId="1" applyFont="1" applyFill="1" applyAlignment="1">
      <alignment horizontal="center" vertical="center" wrapText="1"/>
    </xf>
    <xf numFmtId="49" fontId="7" fillId="2" borderId="0" xfId="1" applyNumberFormat="1" applyFont="1" applyFill="1" applyAlignment="1">
      <alignment horizontal="center" vertical="center" wrapText="1"/>
    </xf>
    <xf numFmtId="39" fontId="7" fillId="2" borderId="0" xfId="1" applyNumberFormat="1" applyFont="1" applyFill="1" applyAlignment="1">
      <alignment horizontal="center" vertical="center" wrapText="1"/>
    </xf>
    <xf numFmtId="10" fontId="9" fillId="2" borderId="0" xfId="1" applyNumberFormat="1" applyFont="1" applyFill="1" applyAlignment="1">
      <alignment vertical="center"/>
    </xf>
    <xf numFmtId="0" fontId="10" fillId="3" borderId="6" xfId="3" applyFont="1" applyFill="1" applyBorder="1" applyAlignment="1">
      <alignment horizontal="center" vertical="center" wrapText="1"/>
    </xf>
    <xf numFmtId="0" fontId="2" fillId="3" borderId="6" xfId="3" applyFont="1" applyFill="1" applyBorder="1" applyAlignment="1">
      <alignment horizontal="center" vertical="center" wrapText="1"/>
    </xf>
    <xf numFmtId="10" fontId="2" fillId="3" borderId="6" xfId="4" applyNumberFormat="1" applyFont="1" applyFill="1" applyBorder="1" applyAlignment="1">
      <alignment horizontal="center" vertical="center" wrapText="1"/>
    </xf>
    <xf numFmtId="10" fontId="2" fillId="3" borderId="7" xfId="4" applyNumberFormat="1" applyFont="1" applyFill="1" applyBorder="1" applyAlignment="1">
      <alignment horizontal="center" vertical="center" wrapText="1"/>
    </xf>
    <xf numFmtId="49" fontId="7" fillId="4" borderId="10" xfId="5" applyNumberFormat="1" applyFont="1" applyFill="1" applyBorder="1" applyAlignment="1">
      <alignment horizontal="left" vertical="center"/>
    </xf>
    <xf numFmtId="0" fontId="7" fillId="4" borderId="11" xfId="5" applyFont="1" applyFill="1" applyBorder="1" applyAlignment="1">
      <alignment horizontal="center" vertical="center"/>
    </xf>
    <xf numFmtId="0" fontId="7" fillId="4" borderId="11" xfId="1" applyFont="1" applyFill="1" applyBorder="1" applyAlignment="1">
      <alignment vertical="center" wrapText="1"/>
    </xf>
    <xf numFmtId="39" fontId="7" fillId="4" borderId="11" xfId="2" applyNumberFormat="1" applyFont="1" applyFill="1" applyBorder="1" applyAlignment="1">
      <alignment horizontal="right" vertical="center"/>
    </xf>
    <xf numFmtId="166" fontId="7" fillId="4" borderId="11" xfId="6" applyNumberFormat="1" applyFont="1" applyFill="1" applyBorder="1" applyAlignment="1">
      <alignment vertical="center" wrapText="1"/>
    </xf>
    <xf numFmtId="166" fontId="7" fillId="4" borderId="10" xfId="6" applyNumberFormat="1" applyFont="1" applyFill="1" applyBorder="1" applyAlignment="1">
      <alignment horizontal="right" vertical="center"/>
    </xf>
    <xf numFmtId="166" fontId="7" fillId="4" borderId="11" xfId="6" applyNumberFormat="1" applyFont="1" applyFill="1" applyBorder="1" applyAlignment="1">
      <alignment horizontal="right" vertical="center"/>
    </xf>
    <xf numFmtId="166" fontId="7" fillId="4" borderId="12" xfId="6" applyNumberFormat="1" applyFont="1" applyFill="1" applyBorder="1" applyAlignment="1">
      <alignment horizontal="right" vertical="center"/>
    </xf>
    <xf numFmtId="49" fontId="7" fillId="2" borderId="13" xfId="5" applyNumberFormat="1" applyFont="1" applyFill="1" applyBorder="1" applyAlignment="1">
      <alignment horizontal="left" vertical="center"/>
    </xf>
    <xf numFmtId="0" fontId="7" fillId="2" borderId="14" xfId="5" applyFont="1" applyFill="1" applyBorder="1" applyAlignment="1">
      <alignment horizontal="center" vertical="center"/>
    </xf>
    <xf numFmtId="0" fontId="7" fillId="2" borderId="13" xfId="1" applyFont="1" applyFill="1" applyBorder="1" applyAlignment="1">
      <alignment vertical="center" wrapText="1"/>
    </xf>
    <xf numFmtId="4" fontId="7" fillId="2" borderId="13" xfId="1" applyNumberFormat="1" applyFont="1" applyFill="1" applyBorder="1" applyAlignment="1">
      <alignment vertical="center" wrapText="1"/>
    </xf>
    <xf numFmtId="10" fontId="7" fillId="2" borderId="13" xfId="6" applyNumberFormat="1" applyFont="1" applyFill="1" applyBorder="1" applyAlignment="1">
      <alignment vertical="center" wrapText="1"/>
    </xf>
    <xf numFmtId="166" fontId="7" fillId="2" borderId="13" xfId="6" applyNumberFormat="1" applyFont="1" applyFill="1" applyBorder="1" applyAlignment="1">
      <alignment horizontal="right" vertical="center"/>
    </xf>
    <xf numFmtId="4" fontId="11" fillId="2" borderId="13" xfId="1" applyNumberFormat="1" applyFont="1" applyFill="1" applyBorder="1" applyAlignment="1">
      <alignment vertical="center" wrapText="1"/>
    </xf>
    <xf numFmtId="49" fontId="7" fillId="2" borderId="14" xfId="5" applyNumberFormat="1" applyFont="1" applyFill="1" applyBorder="1" applyAlignment="1">
      <alignment horizontal="left" vertical="center"/>
    </xf>
    <xf numFmtId="0" fontId="7" fillId="2" borderId="14" xfId="1" applyFont="1" applyFill="1" applyBorder="1" applyAlignment="1">
      <alignment vertical="center" wrapText="1"/>
    </xf>
    <xf numFmtId="4" fontId="7" fillId="2" borderId="14" xfId="1" applyNumberFormat="1" applyFont="1" applyFill="1" applyBorder="1" applyAlignment="1">
      <alignment vertical="center" wrapText="1"/>
    </xf>
    <xf numFmtId="4" fontId="11" fillId="2" borderId="14" xfId="1" applyNumberFormat="1" applyFont="1" applyFill="1" applyBorder="1" applyAlignment="1">
      <alignment vertical="center" wrapText="1"/>
    </xf>
    <xf numFmtId="49" fontId="4" fillId="2" borderId="14" xfId="5" applyNumberFormat="1" applyFont="1" applyFill="1" applyBorder="1" applyAlignment="1">
      <alignment horizontal="left" vertical="center"/>
    </xf>
    <xf numFmtId="0" fontId="4" fillId="2" borderId="14" xfId="5" applyFont="1" applyFill="1" applyBorder="1" applyAlignment="1">
      <alignment horizontal="center" vertical="center"/>
    </xf>
    <xf numFmtId="0" fontId="4" fillId="2" borderId="14" xfId="1" applyFont="1" applyFill="1" applyBorder="1" applyAlignment="1">
      <alignment vertical="center" wrapText="1"/>
    </xf>
    <xf numFmtId="4" fontId="12" fillId="2" borderId="14" xfId="1" applyNumberFormat="1" applyFont="1" applyFill="1" applyBorder="1" applyAlignment="1">
      <alignment horizontal="right" vertical="center" wrapText="1" readingOrder="1"/>
    </xf>
    <xf numFmtId="4" fontId="6" fillId="2" borderId="14" xfId="1" applyNumberFormat="1" applyFont="1" applyFill="1" applyBorder="1" applyAlignment="1">
      <alignment vertical="center" wrapText="1"/>
    </xf>
    <xf numFmtId="10" fontId="4" fillId="2" borderId="14" xfId="6" applyNumberFormat="1" applyFont="1" applyFill="1" applyBorder="1" applyAlignment="1">
      <alignment vertical="center" wrapText="1"/>
    </xf>
    <xf numFmtId="39" fontId="4" fillId="2" borderId="14" xfId="2" applyNumberFormat="1" applyFont="1" applyFill="1" applyBorder="1" applyAlignment="1">
      <alignment horizontal="right" vertical="center"/>
    </xf>
    <xf numFmtId="166" fontId="4" fillId="2" borderId="13" xfId="6" applyNumberFormat="1" applyFont="1" applyFill="1" applyBorder="1" applyAlignment="1">
      <alignment horizontal="right" vertical="center"/>
    </xf>
    <xf numFmtId="167" fontId="4" fillId="2" borderId="14" xfId="6" applyNumberFormat="1" applyFont="1" applyFill="1" applyBorder="1" applyAlignment="1">
      <alignment vertical="center" wrapText="1"/>
    </xf>
    <xf numFmtId="168" fontId="4" fillId="2" borderId="14" xfId="6" applyNumberFormat="1" applyFont="1" applyFill="1" applyBorder="1" applyAlignment="1">
      <alignment vertical="center" wrapText="1"/>
    </xf>
    <xf numFmtId="169" fontId="4" fillId="2" borderId="14" xfId="6" applyNumberFormat="1" applyFont="1" applyFill="1" applyBorder="1" applyAlignment="1">
      <alignment vertical="center" wrapText="1"/>
    </xf>
    <xf numFmtId="10" fontId="4" fillId="2" borderId="13" xfId="6" applyNumberFormat="1" applyFont="1" applyFill="1" applyBorder="1" applyAlignment="1">
      <alignment horizontal="right" vertical="center"/>
    </xf>
    <xf numFmtId="10" fontId="4" fillId="2" borderId="14" xfId="6" applyNumberFormat="1" applyFont="1" applyFill="1" applyBorder="1" applyAlignment="1">
      <alignment horizontal="right" vertical="center"/>
    </xf>
    <xf numFmtId="9" fontId="4" fillId="2" borderId="13" xfId="6" applyFont="1" applyFill="1" applyBorder="1" applyAlignment="1">
      <alignment horizontal="right" vertical="center"/>
    </xf>
    <xf numFmtId="4" fontId="6" fillId="2" borderId="14" xfId="1" applyNumberFormat="1" applyFont="1" applyFill="1" applyBorder="1" applyAlignment="1">
      <alignment horizontal="right" vertical="center" wrapText="1" readingOrder="1"/>
    </xf>
    <xf numFmtId="166" fontId="4" fillId="2" borderId="14" xfId="6" applyNumberFormat="1" applyFont="1" applyFill="1" applyBorder="1" applyAlignment="1">
      <alignment horizontal="right" vertical="center"/>
    </xf>
    <xf numFmtId="4" fontId="4" fillId="2" borderId="14" xfId="1" applyNumberFormat="1" applyFont="1" applyFill="1" applyBorder="1" applyAlignment="1">
      <alignment horizontal="right" vertical="center" wrapText="1" readingOrder="1"/>
    </xf>
    <xf numFmtId="4" fontId="13" fillId="2" borderId="14" xfId="1" applyNumberFormat="1" applyFont="1" applyFill="1" applyBorder="1" applyAlignment="1">
      <alignment horizontal="right" vertical="center" wrapText="1" readingOrder="1"/>
    </xf>
    <xf numFmtId="4" fontId="7" fillId="2" borderId="14" xfId="1" applyNumberFormat="1" applyFont="1" applyFill="1" applyBorder="1" applyAlignment="1">
      <alignment horizontal="right" vertical="center" wrapText="1" readingOrder="1"/>
    </xf>
    <xf numFmtId="39" fontId="7" fillId="2" borderId="14" xfId="2" applyNumberFormat="1" applyFont="1" applyFill="1" applyBorder="1" applyAlignment="1">
      <alignment horizontal="right" vertical="center"/>
    </xf>
    <xf numFmtId="4" fontId="11" fillId="2" borderId="14" xfId="1" applyNumberFormat="1" applyFont="1" applyFill="1" applyBorder="1" applyAlignment="1">
      <alignment horizontal="right" vertical="center" wrapText="1" readingOrder="1"/>
    </xf>
    <xf numFmtId="169" fontId="7" fillId="2" borderId="13" xfId="6" applyNumberFormat="1" applyFont="1" applyFill="1" applyBorder="1" applyAlignment="1">
      <alignment vertical="center" wrapText="1"/>
    </xf>
    <xf numFmtId="167" fontId="7" fillId="2" borderId="13" xfId="6" applyNumberFormat="1" applyFont="1" applyFill="1" applyBorder="1" applyAlignment="1">
      <alignment vertical="center" wrapText="1"/>
    </xf>
    <xf numFmtId="0" fontId="7" fillId="2" borderId="14" xfId="5" applyFont="1" applyFill="1" applyBorder="1" applyAlignment="1">
      <alignment horizontal="left" vertical="center"/>
    </xf>
    <xf numFmtId="0" fontId="4" fillId="2" borderId="14" xfId="5" applyFont="1" applyFill="1" applyBorder="1" applyAlignment="1">
      <alignment horizontal="left" vertical="center"/>
    </xf>
    <xf numFmtId="168" fontId="7" fillId="2" borderId="13" xfId="6" applyNumberFormat="1" applyFont="1" applyFill="1" applyBorder="1" applyAlignment="1">
      <alignment vertical="center" wrapText="1"/>
    </xf>
    <xf numFmtId="166" fontId="7" fillId="2" borderId="13" xfId="6" applyNumberFormat="1" applyFont="1" applyFill="1" applyBorder="1" applyAlignment="1">
      <alignment vertical="center" wrapText="1"/>
    </xf>
    <xf numFmtId="166" fontId="7" fillId="2" borderId="14" xfId="6" applyNumberFormat="1" applyFont="1" applyFill="1" applyBorder="1" applyAlignment="1">
      <alignment horizontal="right" vertical="center"/>
    </xf>
    <xf numFmtId="49" fontId="11" fillId="2" borderId="14" xfId="5" applyNumberFormat="1" applyFont="1" applyFill="1" applyBorder="1" applyAlignment="1">
      <alignment horizontal="left" vertical="center"/>
    </xf>
    <xf numFmtId="0" fontId="11" fillId="2" borderId="14" xfId="5" applyFont="1" applyFill="1" applyBorder="1" applyAlignment="1">
      <alignment horizontal="center" vertical="center"/>
    </xf>
    <xf numFmtId="0" fontId="11" fillId="2" borderId="14" xfId="1" applyFont="1" applyFill="1" applyBorder="1" applyAlignment="1">
      <alignment vertical="center" wrapText="1"/>
    </xf>
    <xf numFmtId="4" fontId="11" fillId="0" borderId="14" xfId="1" applyNumberFormat="1" applyFont="1" applyBorder="1" applyAlignment="1">
      <alignment horizontal="right" vertical="center" wrapText="1" readingOrder="1"/>
    </xf>
    <xf numFmtId="10" fontId="11" fillId="2" borderId="13" xfId="6" applyNumberFormat="1" applyFont="1" applyFill="1" applyBorder="1" applyAlignment="1">
      <alignment vertical="center" wrapText="1"/>
    </xf>
    <xf numFmtId="166" fontId="11" fillId="2" borderId="13" xfId="6" applyNumberFormat="1" applyFont="1" applyFill="1" applyBorder="1" applyAlignment="1">
      <alignment horizontal="right" vertical="center"/>
    </xf>
    <xf numFmtId="0" fontId="6" fillId="2" borderId="0" xfId="1" applyFont="1" applyFill="1" applyAlignment="1">
      <alignment vertical="center"/>
    </xf>
    <xf numFmtId="0" fontId="6" fillId="2" borderId="14" xfId="1" applyFont="1" applyFill="1" applyBorder="1" applyAlignment="1">
      <alignment vertical="center" wrapText="1"/>
    </xf>
    <xf numFmtId="0" fontId="7" fillId="0" borderId="14" xfId="1" applyFont="1" applyBorder="1" applyAlignment="1">
      <alignment vertical="center" wrapText="1"/>
    </xf>
    <xf numFmtId="49" fontId="7" fillId="0" borderId="14" xfId="5" applyNumberFormat="1" applyFont="1" applyBorder="1" applyAlignment="1">
      <alignment horizontal="left" vertical="center"/>
    </xf>
    <xf numFmtId="0" fontId="7" fillId="0" borderId="14" xfId="5" applyFont="1" applyBorder="1" applyAlignment="1">
      <alignment horizontal="center" vertical="center"/>
    </xf>
    <xf numFmtId="4" fontId="7" fillId="0" borderId="14" xfId="1" applyNumberFormat="1" applyFont="1" applyBorder="1" applyAlignment="1">
      <alignment horizontal="right" vertical="center" wrapText="1" readingOrder="1"/>
    </xf>
    <xf numFmtId="49" fontId="4" fillId="0" borderId="14" xfId="5" applyNumberFormat="1" applyFont="1" applyBorder="1" applyAlignment="1">
      <alignment horizontal="left" vertical="center"/>
    </xf>
    <xf numFmtId="0" fontId="4" fillId="0" borderId="14" xfId="5" applyFont="1" applyBorder="1" applyAlignment="1">
      <alignment horizontal="center" vertical="center"/>
    </xf>
    <xf numFmtId="0" fontId="4" fillId="0" borderId="14" xfId="1" applyFont="1" applyBorder="1" applyAlignment="1">
      <alignment vertical="center" wrapText="1"/>
    </xf>
    <xf numFmtId="4" fontId="4" fillId="0" borderId="14" xfId="1" applyNumberFormat="1" applyFont="1" applyBorder="1" applyAlignment="1">
      <alignment horizontal="right" vertical="center" wrapText="1" readingOrder="1"/>
    </xf>
    <xf numFmtId="166" fontId="4" fillId="2" borderId="14" xfId="6" applyNumberFormat="1" applyFont="1" applyFill="1" applyBorder="1" applyAlignment="1">
      <alignment vertical="center" wrapText="1"/>
    </xf>
    <xf numFmtId="0" fontId="7" fillId="2" borderId="15" xfId="5" applyFont="1" applyFill="1" applyBorder="1" applyAlignment="1">
      <alignment horizontal="center" vertical="center"/>
    </xf>
    <xf numFmtId="49" fontId="4" fillId="2" borderId="15" xfId="5" applyNumberFormat="1" applyFont="1" applyFill="1" applyBorder="1" applyAlignment="1">
      <alignment horizontal="left" vertical="center"/>
    </xf>
    <xf numFmtId="0" fontId="4" fillId="2" borderId="15" xfId="5" applyFont="1" applyFill="1" applyBorder="1" applyAlignment="1">
      <alignment horizontal="center" vertical="center"/>
    </xf>
    <xf numFmtId="0" fontId="4" fillId="2" borderId="15" xfId="1" applyFont="1" applyFill="1" applyBorder="1" applyAlignment="1">
      <alignment vertical="center" wrapText="1"/>
    </xf>
    <xf numFmtId="4" fontId="12" fillId="2" borderId="15" xfId="1" applyNumberFormat="1" applyFont="1" applyFill="1" applyBorder="1" applyAlignment="1">
      <alignment horizontal="right" vertical="center" wrapText="1" readingOrder="1"/>
    </xf>
    <xf numFmtId="4" fontId="6" fillId="2" borderId="15" xfId="1" applyNumberFormat="1" applyFont="1" applyFill="1" applyBorder="1" applyAlignment="1">
      <alignment vertical="center" wrapText="1"/>
    </xf>
    <xf numFmtId="39" fontId="4" fillId="2" borderId="15" xfId="2" applyNumberFormat="1" applyFont="1" applyFill="1" applyBorder="1" applyAlignment="1">
      <alignment horizontal="right" vertical="center"/>
    </xf>
    <xf numFmtId="166" fontId="4" fillId="2" borderId="15" xfId="6" applyNumberFormat="1" applyFont="1" applyFill="1" applyBorder="1" applyAlignment="1">
      <alignment horizontal="right" vertical="center"/>
    </xf>
    <xf numFmtId="166" fontId="4" fillId="2" borderId="16" xfId="6" applyNumberFormat="1" applyFont="1" applyFill="1" applyBorder="1" applyAlignment="1">
      <alignment horizontal="right" vertical="center"/>
    </xf>
    <xf numFmtId="39" fontId="7" fillId="4" borderId="11" xfId="2" applyNumberFormat="1" applyFont="1" applyFill="1" applyBorder="1" applyAlignment="1">
      <alignment horizontal="center" vertical="center"/>
    </xf>
    <xf numFmtId="170" fontId="7" fillId="4" borderId="11" xfId="2" applyNumberFormat="1" applyFont="1" applyFill="1" applyBorder="1" applyAlignment="1">
      <alignment horizontal="center" vertical="center"/>
    </xf>
    <xf numFmtId="166" fontId="7" fillId="4" borderId="17" xfId="6" applyNumberFormat="1" applyFont="1" applyFill="1" applyBorder="1" applyAlignment="1">
      <alignment horizontal="right" vertical="center"/>
    </xf>
    <xf numFmtId="49" fontId="7" fillId="4" borderId="18" xfId="5" applyNumberFormat="1" applyFont="1" applyFill="1" applyBorder="1" applyAlignment="1">
      <alignment horizontal="left" vertical="center"/>
    </xf>
    <xf numFmtId="39" fontId="7" fillId="4" borderId="19" xfId="2" applyNumberFormat="1" applyFont="1" applyFill="1" applyBorder="1" applyAlignment="1">
      <alignment horizontal="center" vertical="center"/>
    </xf>
    <xf numFmtId="170" fontId="7" fillId="4" borderId="19" xfId="2" applyNumberFormat="1" applyFont="1" applyFill="1" applyBorder="1" applyAlignment="1">
      <alignment horizontal="center" vertical="center"/>
    </xf>
    <xf numFmtId="0" fontId="7" fillId="4" borderId="19" xfId="1" applyFont="1" applyFill="1" applyBorder="1" applyAlignment="1">
      <alignment vertical="center" wrapText="1"/>
    </xf>
    <xf numFmtId="39" fontId="7" fillId="4" borderId="19" xfId="2" applyNumberFormat="1" applyFont="1" applyFill="1" applyBorder="1" applyAlignment="1">
      <alignment horizontal="right" vertical="center"/>
    </xf>
    <xf numFmtId="166" fontId="7" fillId="4" borderId="18" xfId="6" applyNumberFormat="1" applyFont="1" applyFill="1" applyBorder="1" applyAlignment="1">
      <alignment horizontal="right" vertical="center"/>
    </xf>
    <xf numFmtId="9" fontId="7" fillId="2" borderId="13" xfId="6" applyFont="1" applyFill="1" applyBorder="1" applyAlignment="1">
      <alignment vertical="center" wrapText="1"/>
    </xf>
    <xf numFmtId="4" fontId="12" fillId="2" borderId="14" xfId="7" applyNumberFormat="1" applyFont="1" applyFill="1" applyBorder="1" applyAlignment="1">
      <alignment horizontal="right" vertical="center" wrapText="1" readingOrder="1"/>
    </xf>
    <xf numFmtId="4" fontId="6" fillId="2" borderId="15" xfId="1" applyNumberFormat="1" applyFont="1" applyFill="1" applyBorder="1" applyAlignment="1">
      <alignment horizontal="right" vertical="center" wrapText="1" readingOrder="1"/>
    </xf>
    <xf numFmtId="39" fontId="7" fillId="4" borderId="11" xfId="8" applyNumberFormat="1" applyFont="1" applyFill="1" applyBorder="1" applyAlignment="1">
      <alignment horizontal="right" vertical="center"/>
    </xf>
    <xf numFmtId="171" fontId="7" fillId="4" borderId="11" xfId="6" applyNumberFormat="1" applyFont="1" applyFill="1" applyBorder="1" applyAlignment="1">
      <alignment vertical="center" wrapText="1"/>
    </xf>
    <xf numFmtId="49" fontId="7" fillId="2" borderId="20" xfId="5" applyNumberFormat="1" applyFont="1" applyFill="1" applyBorder="1" applyAlignment="1">
      <alignment horizontal="left" vertical="center"/>
    </xf>
    <xf numFmtId="0" fontId="7" fillId="2" borderId="13" xfId="5" applyFont="1" applyFill="1" applyBorder="1" applyAlignment="1">
      <alignment horizontal="center" vertical="center"/>
    </xf>
    <xf numFmtId="4" fontId="13" fillId="2" borderId="13" xfId="1" applyNumberFormat="1" applyFont="1" applyFill="1" applyBorder="1" applyAlignment="1">
      <alignment horizontal="right" vertical="center" wrapText="1" readingOrder="1"/>
    </xf>
    <xf numFmtId="49" fontId="7" fillId="2" borderId="21" xfId="5" applyNumberFormat="1" applyFont="1" applyFill="1" applyBorder="1" applyAlignment="1">
      <alignment horizontal="left" vertical="center"/>
    </xf>
    <xf numFmtId="49" fontId="4" fillId="2" borderId="21" xfId="5" applyNumberFormat="1" applyFont="1" applyFill="1" applyBorder="1" applyAlignment="1">
      <alignment horizontal="left" vertical="center"/>
    </xf>
    <xf numFmtId="166" fontId="4" fillId="2" borderId="13" xfId="6" applyNumberFormat="1" applyFont="1" applyFill="1" applyBorder="1" applyAlignment="1">
      <alignment vertical="center" wrapText="1"/>
    </xf>
    <xf numFmtId="49" fontId="7" fillId="2" borderId="21" xfId="9" applyNumberFormat="1" applyFont="1" applyFill="1" applyBorder="1" applyAlignment="1">
      <alignment horizontal="left" vertical="center"/>
    </xf>
    <xf numFmtId="49" fontId="4" fillId="2" borderId="21" xfId="9" applyNumberFormat="1" applyFont="1" applyFill="1" applyBorder="1" applyAlignment="1">
      <alignment horizontal="left" vertical="center"/>
    </xf>
    <xf numFmtId="10" fontId="7" fillId="2" borderId="13" xfId="6" applyNumberFormat="1" applyFont="1" applyFill="1" applyBorder="1" applyAlignment="1">
      <alignment horizontal="right" vertical="center"/>
    </xf>
    <xf numFmtId="166" fontId="11" fillId="2" borderId="13" xfId="6" applyNumberFormat="1" applyFont="1" applyFill="1" applyBorder="1" applyAlignment="1">
      <alignment vertical="center" wrapText="1"/>
    </xf>
    <xf numFmtId="0" fontId="11" fillId="2" borderId="0" xfId="1" applyFont="1" applyFill="1" applyAlignment="1">
      <alignment vertical="center"/>
    </xf>
    <xf numFmtId="4" fontId="13" fillId="0" borderId="14" xfId="1" applyNumberFormat="1" applyFont="1" applyBorder="1" applyAlignment="1">
      <alignment horizontal="right" vertical="center" wrapText="1" readingOrder="1"/>
    </xf>
    <xf numFmtId="4" fontId="12" fillId="2" borderId="0" xfId="1" applyNumberFormat="1" applyFont="1" applyFill="1" applyAlignment="1">
      <alignment horizontal="right" vertical="center" wrapText="1" readingOrder="1"/>
    </xf>
    <xf numFmtId="4" fontId="4" fillId="2" borderId="13" xfId="1" applyNumberFormat="1" applyFont="1" applyFill="1" applyBorder="1" applyAlignment="1">
      <alignment vertical="center" wrapText="1"/>
    </xf>
    <xf numFmtId="0" fontId="6" fillId="2" borderId="14" xfId="5" applyFont="1" applyFill="1" applyBorder="1" applyAlignment="1">
      <alignment horizontal="center" vertical="center"/>
    </xf>
    <xf numFmtId="4" fontId="6" fillId="2" borderId="13" xfId="1" applyNumberFormat="1" applyFont="1" applyFill="1" applyBorder="1" applyAlignment="1">
      <alignment vertical="center" wrapText="1"/>
    </xf>
    <xf numFmtId="4" fontId="12" fillId="0" borderId="14" xfId="1" applyNumberFormat="1" applyFont="1" applyBorder="1" applyAlignment="1">
      <alignment horizontal="right" vertical="center" wrapText="1" readingOrder="1"/>
    </xf>
    <xf numFmtId="4" fontId="6" fillId="0" borderId="14" xfId="1" applyNumberFormat="1" applyFont="1" applyBorder="1" applyAlignment="1">
      <alignment horizontal="right" vertical="center" wrapText="1" readingOrder="1"/>
    </xf>
    <xf numFmtId="4" fontId="6" fillId="0" borderId="14" xfId="1" applyNumberFormat="1" applyFont="1" applyBorder="1" applyAlignment="1">
      <alignment vertical="center" wrapText="1"/>
    </xf>
    <xf numFmtId="10" fontId="4" fillId="0" borderId="14" xfId="6" applyNumberFormat="1" applyFont="1" applyFill="1" applyBorder="1" applyAlignment="1">
      <alignment vertical="center" wrapText="1"/>
    </xf>
    <xf numFmtId="39" fontId="4" fillId="0" borderId="14" xfId="2" applyNumberFormat="1" applyFont="1" applyFill="1" applyBorder="1" applyAlignment="1">
      <alignment horizontal="right" vertical="center"/>
    </xf>
    <xf numFmtId="166" fontId="4" fillId="0" borderId="13" xfId="6" applyNumberFormat="1" applyFont="1" applyFill="1" applyBorder="1" applyAlignment="1">
      <alignment horizontal="right" vertical="center"/>
    </xf>
    <xf numFmtId="10" fontId="4" fillId="0" borderId="13" xfId="6" applyNumberFormat="1" applyFont="1" applyFill="1" applyBorder="1" applyAlignment="1">
      <alignment horizontal="right" vertical="center"/>
    </xf>
    <xf numFmtId="0" fontId="4" fillId="0" borderId="0" xfId="1" applyFont="1" applyAlignment="1">
      <alignment vertical="center"/>
    </xf>
    <xf numFmtId="0" fontId="11" fillId="2" borderId="21" xfId="9" applyFont="1" applyFill="1" applyBorder="1" applyAlignment="1">
      <alignment horizontal="left" vertical="center"/>
    </xf>
    <xf numFmtId="0" fontId="11" fillId="2" borderId="14" xfId="5" applyFont="1" applyFill="1" applyBorder="1" applyAlignment="1">
      <alignment horizontal="center" vertical="center" wrapText="1"/>
    </xf>
    <xf numFmtId="49" fontId="11" fillId="2" borderId="21" xfId="9" applyNumberFormat="1" applyFont="1" applyFill="1" applyBorder="1" applyAlignment="1">
      <alignment horizontal="left" vertical="center"/>
    </xf>
    <xf numFmtId="0" fontId="11" fillId="0" borderId="14" xfId="5" applyFont="1" applyBorder="1" applyAlignment="1">
      <alignment horizontal="center" vertical="center" wrapText="1"/>
    </xf>
    <xf numFmtId="10" fontId="7" fillId="0" borderId="13" xfId="6" applyNumberFormat="1" applyFont="1" applyFill="1" applyBorder="1" applyAlignment="1">
      <alignment vertical="center" wrapText="1"/>
    </xf>
    <xf numFmtId="166" fontId="7" fillId="0" borderId="13" xfId="6" applyNumberFormat="1" applyFont="1" applyFill="1" applyBorder="1" applyAlignment="1">
      <alignment horizontal="right" vertical="center"/>
    </xf>
    <xf numFmtId="10" fontId="7" fillId="0" borderId="13" xfId="6" applyNumberFormat="1" applyFont="1" applyFill="1" applyBorder="1" applyAlignment="1">
      <alignment horizontal="right" vertical="center"/>
    </xf>
    <xf numFmtId="0" fontId="11" fillId="0" borderId="14" xfId="1" applyFont="1" applyBorder="1" applyAlignment="1">
      <alignment vertical="center" wrapText="1"/>
    </xf>
    <xf numFmtId="0" fontId="6" fillId="0" borderId="14" xfId="5" applyFont="1" applyBorder="1" applyAlignment="1">
      <alignment horizontal="center" vertical="center" wrapText="1"/>
    </xf>
    <xf numFmtId="49" fontId="6" fillId="2" borderId="21" xfId="9" applyNumberFormat="1" applyFont="1" applyFill="1" applyBorder="1" applyAlignment="1">
      <alignment horizontal="left" vertical="center"/>
    </xf>
    <xf numFmtId="0" fontId="6" fillId="0" borderId="14" xfId="1" applyFont="1" applyBorder="1" applyAlignment="1">
      <alignment vertical="center" wrapText="1"/>
    </xf>
    <xf numFmtId="166" fontId="4" fillId="0" borderId="14" xfId="6" applyNumberFormat="1" applyFont="1" applyFill="1" applyBorder="1" applyAlignment="1">
      <alignment vertical="center" wrapText="1"/>
    </xf>
    <xf numFmtId="0" fontId="11" fillId="0" borderId="14" xfId="5" applyFont="1" applyBorder="1" applyAlignment="1">
      <alignment horizontal="center" vertical="center"/>
    </xf>
    <xf numFmtId="166" fontId="7" fillId="0" borderId="13" xfId="6" applyNumberFormat="1" applyFont="1" applyFill="1" applyBorder="1" applyAlignment="1">
      <alignment vertical="center" wrapText="1"/>
    </xf>
    <xf numFmtId="0" fontId="6" fillId="2" borderId="14" xfId="5" applyFont="1" applyFill="1" applyBorder="1" applyAlignment="1">
      <alignment horizontal="center" vertical="center" wrapText="1"/>
    </xf>
    <xf numFmtId="49" fontId="4" fillId="2" borderId="22" xfId="9" applyNumberFormat="1" applyFont="1" applyFill="1" applyBorder="1" applyAlignment="1">
      <alignment horizontal="left" vertical="center"/>
    </xf>
    <xf numFmtId="39" fontId="14" fillId="3" borderId="9" xfId="2" applyNumberFormat="1" applyFont="1" applyFill="1" applyBorder="1" applyAlignment="1">
      <alignment horizontal="right" vertical="center"/>
    </xf>
    <xf numFmtId="10" fontId="14" fillId="3" borderId="9" xfId="2" applyNumberFormat="1" applyFont="1" applyFill="1" applyBorder="1" applyAlignment="1">
      <alignment horizontal="right" vertical="center"/>
    </xf>
    <xf numFmtId="10" fontId="14" fillId="3" borderId="9" xfId="6" applyNumberFormat="1" applyFont="1" applyFill="1" applyBorder="1" applyAlignment="1">
      <alignment horizontal="right" vertical="center"/>
    </xf>
    <xf numFmtId="0" fontId="15" fillId="2" borderId="0" xfId="1" applyFont="1" applyFill="1" applyAlignment="1">
      <alignment vertical="center"/>
    </xf>
    <xf numFmtId="0" fontId="15" fillId="2" borderId="0" xfId="1" applyFont="1" applyFill="1" applyAlignment="1">
      <alignment vertical="center" wrapText="1"/>
    </xf>
    <xf numFmtId="39" fontId="14" fillId="2" borderId="0" xfId="2" applyNumberFormat="1" applyFont="1" applyFill="1" applyBorder="1" applyAlignment="1">
      <alignment horizontal="right" vertical="center"/>
    </xf>
    <xf numFmtId="39" fontId="16" fillId="2" borderId="0" xfId="2" applyNumberFormat="1" applyFont="1" applyFill="1" applyBorder="1" applyAlignment="1">
      <alignment horizontal="right" vertical="center"/>
    </xf>
    <xf numFmtId="10" fontId="14" fillId="2" borderId="0" xfId="6" applyNumberFormat="1" applyFont="1" applyFill="1" applyBorder="1" applyAlignment="1">
      <alignment vertical="center" wrapText="1"/>
    </xf>
    <xf numFmtId="10" fontId="14" fillId="2" borderId="0" xfId="6" applyNumberFormat="1" applyFont="1" applyFill="1" applyBorder="1" applyAlignment="1">
      <alignment horizontal="right" vertical="center"/>
    </xf>
    <xf numFmtId="0" fontId="17" fillId="2" borderId="0" xfId="1" applyFont="1" applyFill="1" applyAlignment="1">
      <alignment vertical="center"/>
    </xf>
    <xf numFmtId="0" fontId="20" fillId="0" borderId="0" xfId="1" applyFont="1" applyAlignment="1">
      <alignment vertical="center"/>
    </xf>
    <xf numFmtId="10" fontId="4" fillId="2" borderId="0" xfId="1" applyNumberFormat="1" applyFont="1" applyFill="1" applyAlignment="1">
      <alignment horizontal="right" vertical="center"/>
    </xf>
    <xf numFmtId="0" fontId="4" fillId="2" borderId="0" xfId="5" applyFont="1" applyFill="1" applyAlignment="1">
      <alignment vertical="center"/>
    </xf>
    <xf numFmtId="0" fontId="4" fillId="2" borderId="0" xfId="5" applyFont="1" applyFill="1" applyAlignment="1">
      <alignment horizontal="center" vertical="center"/>
    </xf>
    <xf numFmtId="4" fontId="4" fillId="2" borderId="0" xfId="5" applyNumberFormat="1" applyFont="1" applyFill="1" applyAlignment="1">
      <alignment vertical="center"/>
    </xf>
    <xf numFmtId="164" fontId="4" fillId="2" borderId="0" xfId="11" applyFont="1" applyFill="1" applyAlignment="1">
      <alignment vertical="center"/>
    </xf>
    <xf numFmtId="0" fontId="9" fillId="2" borderId="0" xfId="1" applyFont="1" applyFill="1" applyAlignment="1">
      <alignment vertical="center"/>
    </xf>
    <xf numFmtId="0" fontId="7" fillId="2" borderId="0" xfId="5" applyFont="1" applyFill="1" applyAlignment="1">
      <alignment vertical="center"/>
    </xf>
    <xf numFmtId="0" fontId="7" fillId="2" borderId="0" xfId="5" applyFont="1" applyFill="1" applyAlignment="1">
      <alignment horizontal="center" vertical="center" wrapText="1"/>
    </xf>
    <xf numFmtId="49" fontId="7" fillId="2" borderId="0" xfId="5" applyNumberFormat="1" applyFont="1" applyFill="1" applyAlignment="1">
      <alignment horizontal="center" vertical="center" wrapText="1"/>
    </xf>
    <xf numFmtId="10" fontId="22" fillId="3" borderId="28" xfId="11" applyNumberFormat="1" applyFont="1" applyFill="1" applyBorder="1" applyAlignment="1">
      <alignment horizontal="center" vertical="center" wrapText="1"/>
    </xf>
    <xf numFmtId="10" fontId="22" fillId="3" borderId="29" xfId="11" applyNumberFormat="1" applyFont="1" applyFill="1" applyBorder="1" applyAlignment="1">
      <alignment horizontal="center" vertical="center" wrapText="1"/>
    </xf>
    <xf numFmtId="10" fontId="7" fillId="4" borderId="11" xfId="6" applyNumberFormat="1" applyFont="1" applyFill="1" applyBorder="1" applyAlignment="1">
      <alignment horizontal="right" vertical="center"/>
    </xf>
    <xf numFmtId="10" fontId="9" fillId="4" borderId="11" xfId="6" applyNumberFormat="1" applyFont="1" applyFill="1" applyBorder="1" applyAlignment="1">
      <alignment horizontal="right" vertical="center"/>
    </xf>
    <xf numFmtId="10" fontId="9" fillId="4" borderId="12" xfId="6" applyNumberFormat="1" applyFont="1" applyFill="1" applyBorder="1" applyAlignment="1">
      <alignment horizontal="right" vertical="center"/>
    </xf>
    <xf numFmtId="10" fontId="7" fillId="2" borderId="30" xfId="6" applyNumberFormat="1" applyFont="1" applyFill="1" applyBorder="1" applyAlignment="1">
      <alignment horizontal="right" vertical="center"/>
    </xf>
    <xf numFmtId="10" fontId="7" fillId="2" borderId="14" xfId="6" applyNumberFormat="1" applyFont="1" applyFill="1" applyBorder="1" applyAlignment="1">
      <alignment horizontal="right" vertical="center"/>
    </xf>
    <xf numFmtId="10" fontId="7" fillId="2" borderId="31" xfId="6" applyNumberFormat="1" applyFont="1" applyFill="1" applyBorder="1" applyAlignment="1">
      <alignment horizontal="right" vertical="center"/>
    </xf>
    <xf numFmtId="10" fontId="4" fillId="2" borderId="31" xfId="6" applyNumberFormat="1" applyFont="1" applyFill="1" applyBorder="1" applyAlignment="1">
      <alignment horizontal="right" vertical="center"/>
    </xf>
    <xf numFmtId="168" fontId="4" fillId="2" borderId="14" xfId="6" applyNumberFormat="1" applyFont="1" applyFill="1" applyBorder="1" applyAlignment="1">
      <alignment horizontal="right" vertical="center"/>
    </xf>
    <xf numFmtId="0" fontId="7" fillId="2" borderId="21" xfId="5" applyFont="1" applyFill="1" applyBorder="1" applyAlignment="1">
      <alignment horizontal="left" vertical="center"/>
    </xf>
    <xf numFmtId="0" fontId="4" fillId="2" borderId="21" xfId="5" applyFont="1" applyFill="1" applyBorder="1" applyAlignment="1">
      <alignment horizontal="left" vertical="center"/>
    </xf>
    <xf numFmtId="169" fontId="4" fillId="2" borderId="14" xfId="6" applyNumberFormat="1" applyFont="1" applyFill="1" applyBorder="1" applyAlignment="1">
      <alignment horizontal="right" vertical="center"/>
    </xf>
    <xf numFmtId="169" fontId="7" fillId="2" borderId="14" xfId="6" applyNumberFormat="1" applyFont="1" applyFill="1" applyBorder="1" applyAlignment="1">
      <alignment horizontal="right" vertical="center"/>
    </xf>
    <xf numFmtId="49" fontId="4" fillId="2" borderId="22" xfId="5" applyNumberFormat="1" applyFont="1" applyFill="1" applyBorder="1" applyAlignment="1">
      <alignment horizontal="left" vertical="center"/>
    </xf>
    <xf numFmtId="169" fontId="4" fillId="2" borderId="15" xfId="6" applyNumberFormat="1" applyFont="1" applyFill="1" applyBorder="1" applyAlignment="1">
      <alignment horizontal="right" vertical="center"/>
    </xf>
    <xf numFmtId="10" fontId="4" fillId="2" borderId="15" xfId="6" applyNumberFormat="1" applyFont="1" applyFill="1" applyBorder="1" applyAlignment="1">
      <alignment horizontal="right" vertical="center"/>
    </xf>
    <xf numFmtId="10" fontId="4" fillId="2" borderId="32" xfId="6" applyNumberFormat="1" applyFont="1" applyFill="1" applyBorder="1" applyAlignment="1">
      <alignment horizontal="right" vertical="center"/>
    </xf>
    <xf numFmtId="49" fontId="7" fillId="4" borderId="33" xfId="5" applyNumberFormat="1" applyFont="1" applyFill="1" applyBorder="1" applyAlignment="1">
      <alignment horizontal="left" vertical="center"/>
    </xf>
    <xf numFmtId="39" fontId="7" fillId="4" borderId="34" xfId="2" applyNumberFormat="1" applyFont="1" applyFill="1" applyBorder="1" applyAlignment="1">
      <alignment horizontal="center" vertical="center"/>
    </xf>
    <xf numFmtId="170" fontId="7" fillId="4" borderId="34" xfId="2" applyNumberFormat="1" applyFont="1" applyFill="1" applyBorder="1" applyAlignment="1">
      <alignment horizontal="center" vertical="center"/>
    </xf>
    <xf numFmtId="0" fontId="7" fillId="4" borderId="34" xfId="1" applyFont="1" applyFill="1" applyBorder="1" applyAlignment="1">
      <alignment vertical="center" wrapText="1"/>
    </xf>
    <xf numFmtId="39" fontId="7" fillId="4" borderId="34" xfId="2" applyNumberFormat="1" applyFont="1" applyFill="1" applyBorder="1" applyAlignment="1">
      <alignment horizontal="right" vertical="center"/>
    </xf>
    <xf numFmtId="10" fontId="7" fillId="4" borderId="34" xfId="6" applyNumberFormat="1" applyFont="1" applyFill="1" applyBorder="1" applyAlignment="1">
      <alignment horizontal="right" vertical="center"/>
    </xf>
    <xf numFmtId="10" fontId="9" fillId="4" borderId="34" xfId="6" applyNumberFormat="1" applyFont="1" applyFill="1" applyBorder="1" applyAlignment="1">
      <alignment horizontal="right" vertical="center"/>
    </xf>
    <xf numFmtId="10" fontId="9" fillId="4" borderId="35" xfId="6" applyNumberFormat="1" applyFont="1" applyFill="1" applyBorder="1" applyAlignment="1">
      <alignment horizontal="right" vertical="center"/>
    </xf>
    <xf numFmtId="10" fontId="9" fillId="4" borderId="36" xfId="6" applyNumberFormat="1" applyFont="1" applyFill="1" applyBorder="1" applyAlignment="1">
      <alignment horizontal="right" vertical="center"/>
    </xf>
    <xf numFmtId="10" fontId="7" fillId="4" borderId="19" xfId="6" applyNumberFormat="1" applyFont="1" applyFill="1" applyBorder="1" applyAlignment="1">
      <alignment horizontal="right" vertical="center"/>
    </xf>
    <xf numFmtId="10" fontId="9" fillId="4" borderId="19" xfId="6" applyNumberFormat="1" applyFont="1" applyFill="1" applyBorder="1" applyAlignment="1">
      <alignment horizontal="right" vertical="center"/>
    </xf>
    <xf numFmtId="49" fontId="11" fillId="2" borderId="21" xfId="5" applyNumberFormat="1" applyFont="1" applyFill="1" applyBorder="1" applyAlignment="1">
      <alignment horizontal="left" vertical="center"/>
    </xf>
    <xf numFmtId="0" fontId="4" fillId="2" borderId="14" xfId="1" applyFont="1" applyFill="1" applyBorder="1" applyAlignment="1">
      <alignment vertical="center"/>
    </xf>
    <xf numFmtId="0" fontId="11" fillId="2" borderId="21" xfId="5" applyFont="1" applyFill="1" applyBorder="1" applyAlignment="1">
      <alignment horizontal="left" vertical="center"/>
    </xf>
    <xf numFmtId="49" fontId="6" fillId="2" borderId="21" xfId="5" applyNumberFormat="1" applyFont="1" applyFill="1" applyBorder="1" applyAlignment="1">
      <alignment horizontal="left" vertical="center"/>
    </xf>
    <xf numFmtId="4" fontId="4" fillId="2" borderId="14" xfId="1" applyNumberFormat="1" applyFont="1" applyFill="1" applyBorder="1" applyAlignment="1">
      <alignment vertical="center"/>
    </xf>
    <xf numFmtId="0" fontId="6" fillId="2" borderId="15" xfId="5" applyFont="1" applyFill="1" applyBorder="1" applyAlignment="1">
      <alignment horizontal="center" vertical="center" wrapText="1"/>
    </xf>
    <xf numFmtId="0" fontId="6" fillId="2" borderId="15" xfId="1" applyFont="1" applyFill="1" applyBorder="1" applyAlignment="1">
      <alignment vertical="center" wrapText="1"/>
    </xf>
    <xf numFmtId="4" fontId="4" fillId="2" borderId="15" xfId="1" applyNumberFormat="1" applyFont="1" applyFill="1" applyBorder="1" applyAlignment="1">
      <alignment vertical="center"/>
    </xf>
    <xf numFmtId="39" fontId="14" fillId="3" borderId="38" xfId="2" applyNumberFormat="1" applyFont="1" applyFill="1" applyBorder="1" applyAlignment="1">
      <alignment horizontal="right" vertical="center"/>
    </xf>
    <xf numFmtId="10" fontId="14" fillId="3" borderId="38" xfId="2" applyNumberFormat="1" applyFont="1" applyFill="1" applyBorder="1" applyAlignment="1">
      <alignment horizontal="right" vertical="center"/>
    </xf>
    <xf numFmtId="10" fontId="14" fillId="3" borderId="11" xfId="2" applyNumberFormat="1" applyFont="1" applyFill="1" applyBorder="1" applyAlignment="1">
      <alignment horizontal="right" vertical="center"/>
    </xf>
    <xf numFmtId="10" fontId="14" fillId="3" borderId="12" xfId="2" applyNumberFormat="1" applyFont="1" applyFill="1" applyBorder="1" applyAlignment="1">
      <alignment horizontal="right" vertical="center"/>
    </xf>
    <xf numFmtId="0" fontId="4" fillId="2" borderId="0" xfId="13" applyFont="1" applyFill="1" applyAlignment="1">
      <alignment vertical="center"/>
    </xf>
    <xf numFmtId="0" fontId="7" fillId="2" borderId="0" xfId="12" applyFont="1" applyFill="1" applyAlignment="1">
      <alignment horizontal="center" vertical="center"/>
    </xf>
    <xf numFmtId="0" fontId="11" fillId="2" borderId="0" xfId="12" applyFont="1" applyFill="1" applyAlignment="1">
      <alignment horizontal="center" vertical="center"/>
    </xf>
    <xf numFmtId="10" fontId="4" fillId="2" borderId="0" xfId="14" applyNumberFormat="1" applyFont="1" applyFill="1" applyBorder="1" applyAlignment="1">
      <alignment vertical="center"/>
    </xf>
    <xf numFmtId="0" fontId="9" fillId="2" borderId="0" xfId="13" applyFont="1" applyFill="1" applyAlignment="1">
      <alignment vertical="center"/>
    </xf>
    <xf numFmtId="0" fontId="4" fillId="2" borderId="0" xfId="12" applyFont="1" applyFill="1" applyAlignment="1">
      <alignment vertical="center"/>
    </xf>
    <xf numFmtId="0" fontId="6" fillId="2" borderId="0" xfId="12" applyFont="1" applyFill="1" applyAlignment="1">
      <alignment horizontal="center" vertical="center"/>
    </xf>
    <xf numFmtId="0" fontId="4" fillId="2" borderId="0" xfId="12" applyFont="1" applyFill="1" applyAlignment="1">
      <alignment horizontal="center" vertical="center"/>
    </xf>
    <xf numFmtId="164" fontId="4" fillId="2" borderId="0" xfId="15" applyFont="1" applyFill="1" applyBorder="1" applyAlignment="1">
      <alignment vertical="center"/>
    </xf>
    <xf numFmtId="0" fontId="7" fillId="2" borderId="0" xfId="12" applyFont="1" applyFill="1" applyAlignment="1">
      <alignment vertical="center"/>
    </xf>
    <xf numFmtId="0" fontId="7" fillId="2" borderId="0" xfId="12" applyFont="1" applyFill="1" applyAlignment="1">
      <alignment horizontal="center" vertical="center" wrapText="1"/>
    </xf>
    <xf numFmtId="49" fontId="7" fillId="2" borderId="0" xfId="12" applyNumberFormat="1" applyFont="1" applyFill="1" applyAlignment="1">
      <alignment horizontal="center" vertical="center" wrapText="1"/>
    </xf>
    <xf numFmtId="0" fontId="7" fillId="4" borderId="11" xfId="13" applyFont="1" applyFill="1" applyBorder="1" applyAlignment="1">
      <alignment vertical="center" wrapText="1"/>
    </xf>
    <xf numFmtId="4" fontId="7" fillId="4" borderId="11" xfId="2" applyNumberFormat="1" applyFont="1" applyFill="1" applyBorder="1" applyAlignment="1">
      <alignment horizontal="right" vertical="center"/>
    </xf>
    <xf numFmtId="10" fontId="7" fillId="4" borderId="12" xfId="16" applyNumberFormat="1" applyFont="1" applyFill="1" applyBorder="1" applyAlignment="1">
      <alignment horizontal="right" vertical="center"/>
    </xf>
    <xf numFmtId="0" fontId="7" fillId="2" borderId="0" xfId="13" applyFont="1" applyFill="1" applyAlignment="1">
      <alignment vertical="center"/>
    </xf>
    <xf numFmtId="0" fontId="7" fillId="4" borderId="19" xfId="5" applyFont="1" applyFill="1" applyBorder="1" applyAlignment="1">
      <alignment horizontal="center" vertical="center"/>
    </xf>
    <xf numFmtId="0" fontId="7" fillId="4" borderId="19" xfId="13" applyFont="1" applyFill="1" applyBorder="1" applyAlignment="1">
      <alignment vertical="center" wrapText="1"/>
    </xf>
    <xf numFmtId="4" fontId="7" fillId="4" borderId="19" xfId="2" applyNumberFormat="1" applyFont="1" applyFill="1" applyBorder="1" applyAlignment="1">
      <alignment horizontal="right" vertical="center"/>
    </xf>
    <xf numFmtId="10" fontId="7" fillId="4" borderId="36" xfId="16" applyNumberFormat="1" applyFont="1" applyFill="1" applyBorder="1" applyAlignment="1">
      <alignment horizontal="right" vertical="center"/>
    </xf>
    <xf numFmtId="0" fontId="7" fillId="2" borderId="13" xfId="13" applyFont="1" applyFill="1" applyBorder="1" applyAlignment="1">
      <alignment vertical="center" wrapText="1"/>
    </xf>
    <xf numFmtId="4" fontId="7" fillId="2" borderId="13" xfId="13" applyNumberFormat="1" applyFont="1" applyFill="1" applyBorder="1" applyAlignment="1">
      <alignment vertical="center" wrapText="1"/>
    </xf>
    <xf numFmtId="10" fontId="7" fillId="2" borderId="30" xfId="16" applyNumberFormat="1" applyFont="1" applyFill="1" applyBorder="1" applyAlignment="1">
      <alignment horizontal="right" vertical="center"/>
    </xf>
    <xf numFmtId="0" fontId="7" fillId="2" borderId="14" xfId="13" applyFont="1" applyFill="1" applyBorder="1" applyAlignment="1">
      <alignment vertical="center" wrapText="1"/>
    </xf>
    <xf numFmtId="4" fontId="7" fillId="2" borderId="14" xfId="13" applyNumberFormat="1" applyFont="1" applyFill="1" applyBorder="1" applyAlignment="1">
      <alignment vertical="center" wrapText="1"/>
    </xf>
    <xf numFmtId="10" fontId="7" fillId="2" borderId="31" xfId="16" applyNumberFormat="1" applyFont="1" applyFill="1" applyBorder="1" applyAlignment="1">
      <alignment horizontal="right" vertical="center"/>
    </xf>
    <xf numFmtId="0" fontId="4" fillId="2" borderId="14" xfId="13" applyFont="1" applyFill="1" applyBorder="1" applyAlignment="1">
      <alignment vertical="center" wrapText="1"/>
    </xf>
    <xf numFmtId="4" fontId="6" fillId="2" borderId="14" xfId="13" applyNumberFormat="1" applyFont="1" applyFill="1" applyBorder="1" applyAlignment="1">
      <alignment vertical="center" wrapText="1"/>
    </xf>
    <xf numFmtId="4" fontId="4" fillId="2" borderId="14" xfId="13" applyNumberFormat="1" applyFont="1" applyFill="1" applyBorder="1" applyAlignment="1">
      <alignment vertical="center"/>
    </xf>
    <xf numFmtId="39" fontId="4" fillId="2" borderId="14" xfId="16" applyNumberFormat="1" applyFont="1" applyFill="1" applyBorder="1" applyAlignment="1">
      <alignment horizontal="right" vertical="center"/>
    </xf>
    <xf numFmtId="10" fontId="4" fillId="2" borderId="31" xfId="16" applyNumberFormat="1" applyFont="1" applyFill="1" applyBorder="1" applyAlignment="1">
      <alignment horizontal="right" vertical="center"/>
    </xf>
    <xf numFmtId="4" fontId="13" fillId="2" borderId="14" xfId="13" applyNumberFormat="1" applyFont="1" applyFill="1" applyBorder="1" applyAlignment="1">
      <alignment horizontal="right" vertical="center" wrapText="1" readingOrder="1"/>
    </xf>
    <xf numFmtId="4" fontId="11" fillId="2" borderId="14" xfId="13" applyNumberFormat="1" applyFont="1" applyFill="1" applyBorder="1" applyAlignment="1">
      <alignment horizontal="right" vertical="center" wrapText="1" readingOrder="1"/>
    </xf>
    <xf numFmtId="4" fontId="6" fillId="2" borderId="14" xfId="13" applyNumberFormat="1" applyFont="1" applyFill="1" applyBorder="1" applyAlignment="1">
      <alignment horizontal="right" vertical="center" wrapText="1" readingOrder="1"/>
    </xf>
    <xf numFmtId="49" fontId="7" fillId="0" borderId="21" xfId="5" applyNumberFormat="1" applyFont="1" applyBorder="1" applyAlignment="1">
      <alignment horizontal="left" vertical="center"/>
    </xf>
    <xf numFmtId="0" fontId="7" fillId="0" borderId="14" xfId="13" applyFont="1" applyBorder="1" applyAlignment="1">
      <alignment vertical="center" wrapText="1"/>
    </xf>
    <xf numFmtId="49" fontId="4" fillId="0" borderId="22" xfId="5" applyNumberFormat="1" applyFont="1" applyBorder="1" applyAlignment="1">
      <alignment horizontal="left" vertical="center"/>
    </xf>
    <xf numFmtId="0" fontId="4" fillId="0" borderId="15" xfId="5" applyFont="1" applyBorder="1" applyAlignment="1">
      <alignment horizontal="center" vertical="center"/>
    </xf>
    <xf numFmtId="0" fontId="4" fillId="0" borderId="15" xfId="13" applyFont="1" applyBorder="1" applyAlignment="1">
      <alignment vertical="center" wrapText="1"/>
    </xf>
    <xf numFmtId="4" fontId="6" fillId="2" borderId="15" xfId="13" applyNumberFormat="1" applyFont="1" applyFill="1" applyBorder="1" applyAlignment="1">
      <alignment horizontal="right" vertical="center" wrapText="1" readingOrder="1"/>
    </xf>
    <xf numFmtId="4" fontId="4" fillId="2" borderId="15" xfId="13" applyNumberFormat="1" applyFont="1" applyFill="1" applyBorder="1" applyAlignment="1">
      <alignment vertical="center"/>
    </xf>
    <xf numFmtId="39" fontId="4" fillId="2" borderId="15" xfId="16" applyNumberFormat="1" applyFont="1" applyFill="1" applyBorder="1" applyAlignment="1">
      <alignment horizontal="right" vertical="center"/>
    </xf>
    <xf numFmtId="10" fontId="4" fillId="2" borderId="32" xfId="16" applyNumberFormat="1" applyFont="1" applyFill="1" applyBorder="1" applyAlignment="1">
      <alignment horizontal="right" vertical="center"/>
    </xf>
    <xf numFmtId="4" fontId="13" fillId="2" borderId="13" xfId="13" applyNumberFormat="1" applyFont="1" applyFill="1" applyBorder="1" applyAlignment="1">
      <alignment horizontal="right" vertical="center" wrapText="1" readingOrder="1"/>
    </xf>
    <xf numFmtId="4" fontId="6" fillId="0" borderId="14" xfId="13" applyNumberFormat="1" applyFont="1" applyBorder="1" applyAlignment="1">
      <alignment horizontal="right" vertical="center" wrapText="1" readingOrder="1"/>
    </xf>
    <xf numFmtId="0" fontId="11" fillId="2" borderId="14" xfId="13" applyFont="1" applyFill="1" applyBorder="1" applyAlignment="1">
      <alignment vertical="center" wrapText="1"/>
    </xf>
    <xf numFmtId="4" fontId="7" fillId="2" borderId="14" xfId="13" applyNumberFormat="1" applyFont="1" applyFill="1" applyBorder="1" applyAlignment="1">
      <alignment horizontal="right" vertical="center" wrapText="1" readingOrder="1"/>
    </xf>
    <xf numFmtId="0" fontId="6" fillId="2" borderId="14" xfId="13" applyFont="1" applyFill="1" applyBorder="1" applyAlignment="1">
      <alignment vertical="center" wrapText="1"/>
    </xf>
    <xf numFmtId="0" fontId="6" fillId="2" borderId="15" xfId="13" applyFont="1" applyFill="1" applyBorder="1" applyAlignment="1">
      <alignment vertical="center" wrapText="1"/>
    </xf>
    <xf numFmtId="39" fontId="14" fillId="3" borderId="11" xfId="2" applyNumberFormat="1" applyFont="1" applyFill="1" applyBorder="1" applyAlignment="1">
      <alignment horizontal="right" vertical="center"/>
    </xf>
    <xf numFmtId="39" fontId="14" fillId="3" borderId="11" xfId="16" applyNumberFormat="1" applyFont="1" applyFill="1" applyBorder="1" applyAlignment="1">
      <alignment horizontal="right" vertical="center"/>
    </xf>
    <xf numFmtId="10" fontId="14" fillId="3" borderId="11" xfId="14" applyNumberFormat="1" applyFont="1" applyFill="1" applyBorder="1" applyAlignment="1">
      <alignment horizontal="right" vertical="center"/>
    </xf>
    <xf numFmtId="10" fontId="14" fillId="3" borderId="12" xfId="14" applyNumberFormat="1" applyFont="1" applyFill="1" applyBorder="1" applyAlignment="1">
      <alignment horizontal="right" vertical="center"/>
    </xf>
    <xf numFmtId="0" fontId="17" fillId="2" borderId="0" xfId="13" applyFont="1" applyFill="1" applyAlignment="1">
      <alignment vertical="center"/>
    </xf>
    <xf numFmtId="0" fontId="20" fillId="0" borderId="0" xfId="13" applyFont="1" applyAlignment="1">
      <alignment vertical="center"/>
    </xf>
    <xf numFmtId="0" fontId="15" fillId="2" borderId="0" xfId="13" applyFont="1" applyFill="1" applyAlignment="1">
      <alignment vertical="center"/>
    </xf>
    <xf numFmtId="0" fontId="15" fillId="2" borderId="0" xfId="13" applyFont="1" applyFill="1" applyAlignment="1">
      <alignment vertical="center" wrapText="1"/>
    </xf>
    <xf numFmtId="0" fontId="5" fillId="2" borderId="0" xfId="13" applyFont="1" applyFill="1" applyAlignment="1">
      <alignment vertical="center"/>
    </xf>
    <xf numFmtId="0" fontId="4" fillId="2" borderId="0" xfId="13" applyFont="1" applyFill="1" applyAlignment="1">
      <alignment vertical="center" wrapText="1"/>
    </xf>
    <xf numFmtId="0" fontId="6" fillId="2" borderId="0" xfId="13" applyFont="1" applyFill="1" applyAlignment="1">
      <alignment vertical="center" wrapText="1"/>
    </xf>
    <xf numFmtId="10" fontId="7" fillId="4" borderId="11" xfId="16" applyNumberFormat="1" applyFont="1" applyFill="1" applyBorder="1" applyAlignment="1">
      <alignment horizontal="right" vertical="center"/>
    </xf>
    <xf numFmtId="10" fontId="7" fillId="4" borderId="19" xfId="16" applyNumberFormat="1" applyFont="1" applyFill="1" applyBorder="1" applyAlignment="1">
      <alignment horizontal="right" vertical="center"/>
    </xf>
    <xf numFmtId="10" fontId="7" fillId="2" borderId="13" xfId="16" applyNumberFormat="1" applyFont="1" applyFill="1" applyBorder="1" applyAlignment="1">
      <alignment horizontal="right" vertical="center"/>
    </xf>
    <xf numFmtId="10" fontId="7" fillId="2" borderId="14" xfId="16" applyNumberFormat="1" applyFont="1" applyFill="1" applyBorder="1" applyAlignment="1">
      <alignment horizontal="right" vertical="center"/>
    </xf>
    <xf numFmtId="10" fontId="4" fillId="2" borderId="14" xfId="16" applyNumberFormat="1" applyFont="1" applyFill="1" applyBorder="1" applyAlignment="1">
      <alignment horizontal="right" vertical="center"/>
    </xf>
    <xf numFmtId="10" fontId="4" fillId="2" borderId="15" xfId="16" applyNumberFormat="1" applyFont="1" applyFill="1" applyBorder="1" applyAlignment="1">
      <alignment horizontal="right" vertical="center"/>
    </xf>
    <xf numFmtId="9" fontId="7" fillId="4" borderId="11" xfId="16" applyNumberFormat="1" applyFont="1" applyFill="1" applyBorder="1" applyAlignment="1">
      <alignment horizontal="right" vertical="center"/>
    </xf>
    <xf numFmtId="9" fontId="7" fillId="4" borderId="19" xfId="16" applyNumberFormat="1" applyFont="1" applyFill="1" applyBorder="1" applyAlignment="1">
      <alignment horizontal="right" vertical="center"/>
    </xf>
    <xf numFmtId="9" fontId="7" fillId="2" borderId="13" xfId="16" applyNumberFormat="1" applyFont="1" applyFill="1" applyBorder="1" applyAlignment="1">
      <alignment horizontal="right" vertical="center"/>
    </xf>
    <xf numFmtId="9" fontId="7" fillId="2" borderId="14" xfId="16" applyNumberFormat="1" applyFont="1" applyFill="1" applyBorder="1" applyAlignment="1">
      <alignment horizontal="right" vertical="center"/>
    </xf>
    <xf numFmtId="166" fontId="4" fillId="2" borderId="14" xfId="16" applyNumberFormat="1" applyFont="1" applyFill="1" applyBorder="1" applyAlignment="1">
      <alignment horizontal="right" vertical="center"/>
    </xf>
    <xf numFmtId="166" fontId="7" fillId="2" borderId="14" xfId="16" applyNumberFormat="1" applyFont="1" applyFill="1" applyBorder="1" applyAlignment="1">
      <alignment horizontal="right" vertical="center"/>
    </xf>
    <xf numFmtId="166" fontId="4" fillId="2" borderId="15" xfId="16" applyNumberFormat="1" applyFont="1" applyFill="1" applyBorder="1" applyAlignment="1">
      <alignment horizontal="right" vertical="center"/>
    </xf>
    <xf numFmtId="166" fontId="7" fillId="4" borderId="11" xfId="16" applyNumberFormat="1" applyFont="1" applyFill="1" applyBorder="1" applyAlignment="1">
      <alignment horizontal="right" vertical="center"/>
    </xf>
    <xf numFmtId="166" fontId="7" fillId="4" borderId="19" xfId="16" applyNumberFormat="1" applyFont="1" applyFill="1" applyBorder="1" applyAlignment="1">
      <alignment horizontal="right" vertical="center"/>
    </xf>
    <xf numFmtId="166" fontId="7" fillId="2" borderId="13" xfId="16" applyNumberFormat="1" applyFont="1" applyFill="1" applyBorder="1" applyAlignment="1">
      <alignment horizontal="right" vertical="center"/>
    </xf>
    <xf numFmtId="0" fontId="20" fillId="2" borderId="0" xfId="13" applyFont="1" applyFill="1" applyAlignment="1">
      <alignment vertical="center"/>
    </xf>
    <xf numFmtId="0" fontId="21" fillId="2" borderId="0" xfId="13" applyFont="1" applyFill="1" applyAlignment="1">
      <alignment vertical="center"/>
    </xf>
    <xf numFmtId="10" fontId="7" fillId="4" borderId="11" xfId="14" applyNumberFormat="1" applyFont="1" applyFill="1" applyBorder="1" applyAlignment="1">
      <alignment horizontal="right" vertical="center"/>
    </xf>
    <xf numFmtId="10" fontId="9" fillId="4" borderId="11" xfId="14" applyNumberFormat="1" applyFont="1" applyFill="1" applyBorder="1" applyAlignment="1">
      <alignment horizontal="right" vertical="center"/>
    </xf>
    <xf numFmtId="10" fontId="9" fillId="4" borderId="12" xfId="14" applyNumberFormat="1" applyFont="1" applyFill="1" applyBorder="1" applyAlignment="1">
      <alignment horizontal="right" vertical="center"/>
    </xf>
    <xf numFmtId="10" fontId="7" fillId="2" borderId="13" xfId="14" applyNumberFormat="1" applyFont="1" applyFill="1" applyBorder="1" applyAlignment="1">
      <alignment horizontal="right" vertical="center"/>
    </xf>
    <xf numFmtId="10" fontId="7" fillId="2" borderId="30" xfId="14" applyNumberFormat="1" applyFont="1" applyFill="1" applyBorder="1" applyAlignment="1">
      <alignment horizontal="right" vertical="center"/>
    </xf>
    <xf numFmtId="10" fontId="7" fillId="2" borderId="14" xfId="14" applyNumberFormat="1" applyFont="1" applyFill="1" applyBorder="1" applyAlignment="1">
      <alignment horizontal="right" vertical="center"/>
    </xf>
    <xf numFmtId="10" fontId="7" fillId="2" borderId="31" xfId="14" applyNumberFormat="1" applyFont="1" applyFill="1" applyBorder="1" applyAlignment="1">
      <alignment horizontal="right" vertical="center"/>
    </xf>
    <xf numFmtId="4" fontId="12" fillId="2" borderId="14" xfId="13" applyNumberFormat="1" applyFont="1" applyFill="1" applyBorder="1" applyAlignment="1">
      <alignment horizontal="right" vertical="center" wrapText="1" readingOrder="1"/>
    </xf>
    <xf numFmtId="10" fontId="4" fillId="2" borderId="14" xfId="14" applyNumberFormat="1" applyFont="1" applyFill="1" applyBorder="1" applyAlignment="1">
      <alignment horizontal="right" vertical="center"/>
    </xf>
    <xf numFmtId="10" fontId="4" fillId="2" borderId="31" xfId="14" applyNumberFormat="1" applyFont="1" applyFill="1" applyBorder="1" applyAlignment="1">
      <alignment horizontal="right" vertical="center"/>
    </xf>
    <xf numFmtId="168" fontId="4" fillId="2" borderId="14" xfId="14" applyNumberFormat="1" applyFont="1" applyFill="1" applyBorder="1" applyAlignment="1">
      <alignment horizontal="right" vertical="center"/>
    </xf>
    <xf numFmtId="169" fontId="4" fillId="2" borderId="14" xfId="14" applyNumberFormat="1" applyFont="1" applyFill="1" applyBorder="1" applyAlignment="1">
      <alignment horizontal="right" vertical="center"/>
    </xf>
    <xf numFmtId="169" fontId="7" fillId="2" borderId="14" xfId="14" applyNumberFormat="1" applyFont="1" applyFill="1" applyBorder="1" applyAlignment="1">
      <alignment horizontal="right" vertical="center"/>
    </xf>
    <xf numFmtId="0" fontId="4" fillId="2" borderId="15" xfId="13" applyFont="1" applyFill="1" applyBorder="1" applyAlignment="1">
      <alignment vertical="center" wrapText="1"/>
    </xf>
    <xf numFmtId="4" fontId="12" fillId="2" borderId="15" xfId="13" applyNumberFormat="1" applyFont="1" applyFill="1" applyBorder="1" applyAlignment="1">
      <alignment horizontal="right" vertical="center" wrapText="1" readingOrder="1"/>
    </xf>
    <xf numFmtId="169" fontId="4" fillId="2" borderId="15" xfId="14" applyNumberFormat="1" applyFont="1" applyFill="1" applyBorder="1" applyAlignment="1">
      <alignment horizontal="right" vertical="center"/>
    </xf>
    <xf numFmtId="0" fontId="7" fillId="4" borderId="34" xfId="13" applyFont="1" applyFill="1" applyBorder="1" applyAlignment="1">
      <alignment vertical="center" wrapText="1"/>
    </xf>
    <xf numFmtId="10" fontId="7" fillId="4" borderId="34" xfId="14" applyNumberFormat="1" applyFont="1" applyFill="1" applyBorder="1" applyAlignment="1">
      <alignment horizontal="right" vertical="center"/>
    </xf>
    <xf numFmtId="10" fontId="9" fillId="4" borderId="34" xfId="14" applyNumberFormat="1" applyFont="1" applyFill="1" applyBorder="1" applyAlignment="1">
      <alignment horizontal="right" vertical="center"/>
    </xf>
    <xf numFmtId="10" fontId="9" fillId="4" borderId="35" xfId="14" applyNumberFormat="1" applyFont="1" applyFill="1" applyBorder="1" applyAlignment="1">
      <alignment horizontal="right" vertical="center"/>
    </xf>
    <xf numFmtId="10" fontId="7" fillId="4" borderId="19" xfId="14" applyNumberFormat="1" applyFont="1" applyFill="1" applyBorder="1" applyAlignment="1">
      <alignment horizontal="right" vertical="center"/>
    </xf>
    <xf numFmtId="10" fontId="9" fillId="4" borderId="19" xfId="14" applyNumberFormat="1" applyFont="1" applyFill="1" applyBorder="1" applyAlignment="1">
      <alignment horizontal="right" vertical="center"/>
    </xf>
    <xf numFmtId="10" fontId="4" fillId="2" borderId="15" xfId="14" applyNumberFormat="1" applyFont="1" applyFill="1" applyBorder="1" applyAlignment="1">
      <alignment horizontal="right" vertical="center"/>
    </xf>
    <xf numFmtId="0" fontId="10" fillId="3" borderId="28" xfId="3" applyFont="1" applyFill="1" applyBorder="1" applyAlignment="1">
      <alignment horizontal="center" vertical="center" wrapText="1"/>
    </xf>
    <xf numFmtId="0" fontId="2" fillId="3" borderId="28" xfId="3" applyFont="1" applyFill="1" applyBorder="1" applyAlignment="1">
      <alignment horizontal="center" vertical="center" wrapText="1"/>
    </xf>
    <xf numFmtId="10" fontId="2" fillId="3" borderId="28" xfId="4" applyNumberFormat="1" applyFont="1" applyFill="1" applyBorder="1" applyAlignment="1">
      <alignment horizontal="center" vertical="center" wrapText="1"/>
    </xf>
    <xf numFmtId="10" fontId="2" fillId="3" borderId="29" xfId="4" applyNumberFormat="1" applyFont="1" applyFill="1" applyBorder="1" applyAlignment="1">
      <alignment horizontal="center" vertical="center" wrapText="1"/>
    </xf>
    <xf numFmtId="10" fontId="7" fillId="4" borderId="10" xfId="6" applyNumberFormat="1" applyFont="1" applyFill="1" applyBorder="1" applyAlignment="1">
      <alignment horizontal="right" vertical="center"/>
    </xf>
    <xf numFmtId="10" fontId="7" fillId="4" borderId="12" xfId="6" applyNumberFormat="1" applyFont="1" applyFill="1" applyBorder="1" applyAlignment="1">
      <alignment horizontal="right" vertical="center"/>
    </xf>
    <xf numFmtId="10" fontId="7" fillId="2" borderId="14" xfId="6" applyNumberFormat="1" applyFont="1" applyFill="1" applyBorder="1" applyAlignment="1">
      <alignment vertical="center" wrapText="1"/>
    </xf>
    <xf numFmtId="169" fontId="7" fillId="2" borderId="14" xfId="6" applyNumberFormat="1" applyFont="1" applyFill="1" applyBorder="1" applyAlignment="1">
      <alignment vertical="center" wrapText="1"/>
    </xf>
    <xf numFmtId="167" fontId="7" fillId="2" borderId="14" xfId="6" applyNumberFormat="1" applyFont="1" applyFill="1" applyBorder="1" applyAlignment="1">
      <alignment vertical="center" wrapText="1"/>
    </xf>
    <xf numFmtId="10" fontId="4" fillId="5" borderId="14" xfId="6" applyNumberFormat="1" applyFont="1" applyFill="1" applyBorder="1" applyAlignment="1">
      <alignment horizontal="right" vertical="center"/>
    </xf>
    <xf numFmtId="168" fontId="7" fillId="2" borderId="14" xfId="6" applyNumberFormat="1" applyFont="1" applyFill="1" applyBorder="1" applyAlignment="1">
      <alignment vertical="center" wrapText="1"/>
    </xf>
    <xf numFmtId="166" fontId="7" fillId="2" borderId="14" xfId="6" applyNumberFormat="1" applyFont="1" applyFill="1" applyBorder="1" applyAlignment="1">
      <alignment vertical="center" wrapText="1"/>
    </xf>
    <xf numFmtId="10" fontId="11" fillId="2" borderId="14" xfId="6" applyNumberFormat="1" applyFont="1" applyFill="1" applyBorder="1" applyAlignment="1">
      <alignment vertical="center" wrapText="1"/>
    </xf>
    <xf numFmtId="10" fontId="7" fillId="5" borderId="14" xfId="6" applyNumberFormat="1" applyFont="1" applyFill="1" applyBorder="1" applyAlignment="1">
      <alignment horizontal="right" vertical="center"/>
    </xf>
    <xf numFmtId="166" fontId="4" fillId="2" borderId="15" xfId="6" applyNumberFormat="1" applyFont="1" applyFill="1" applyBorder="1" applyAlignment="1">
      <alignment vertical="center" wrapText="1"/>
    </xf>
    <xf numFmtId="166" fontId="7" fillId="4" borderId="19" xfId="6" applyNumberFormat="1" applyFont="1" applyFill="1" applyBorder="1" applyAlignment="1">
      <alignment vertical="center" wrapText="1"/>
    </xf>
    <xf numFmtId="10" fontId="7" fillId="4" borderId="36" xfId="6" applyNumberFormat="1" applyFont="1" applyFill="1" applyBorder="1" applyAlignment="1">
      <alignment horizontal="right" vertical="center"/>
    </xf>
    <xf numFmtId="39" fontId="7" fillId="2" borderId="13" xfId="2" applyNumberFormat="1" applyFont="1" applyFill="1" applyBorder="1" applyAlignment="1">
      <alignment horizontal="right" vertical="center"/>
    </xf>
    <xf numFmtId="9" fontId="7" fillId="2" borderId="14" xfId="6" applyFont="1" applyFill="1" applyBorder="1" applyAlignment="1">
      <alignment vertical="center" wrapText="1"/>
    </xf>
    <xf numFmtId="4" fontId="12" fillId="2" borderId="15" xfId="7" applyNumberFormat="1" applyFont="1" applyFill="1" applyBorder="1" applyAlignment="1">
      <alignment horizontal="right" vertical="center" wrapText="1" readingOrder="1"/>
    </xf>
    <xf numFmtId="171" fontId="7" fillId="4" borderId="34" xfId="6" applyNumberFormat="1" applyFont="1" applyFill="1" applyBorder="1" applyAlignment="1">
      <alignment vertical="center" wrapText="1"/>
    </xf>
    <xf numFmtId="10" fontId="7" fillId="4" borderId="35" xfId="6" applyNumberFormat="1" applyFont="1" applyFill="1" applyBorder="1" applyAlignment="1">
      <alignment horizontal="right" vertical="center"/>
    </xf>
    <xf numFmtId="0" fontId="7" fillId="2" borderId="15" xfId="1" applyFont="1" applyFill="1" applyBorder="1" applyAlignment="1">
      <alignment vertical="center" wrapText="1"/>
    </xf>
    <xf numFmtId="0" fontId="7" fillId="0" borderId="0" xfId="1" applyFont="1" applyAlignment="1">
      <alignment vertical="center"/>
    </xf>
    <xf numFmtId="4" fontId="13" fillId="6" borderId="14" xfId="1" applyNumberFormat="1" applyFont="1" applyFill="1" applyBorder="1" applyAlignment="1">
      <alignment horizontal="right" vertical="center" wrapText="1" readingOrder="1"/>
    </xf>
    <xf numFmtId="49" fontId="6" fillId="2" borderId="14" xfId="5" applyNumberFormat="1" applyFont="1" applyFill="1" applyBorder="1" applyAlignment="1">
      <alignment horizontal="left" vertical="center"/>
    </xf>
    <xf numFmtId="166" fontId="11" fillId="2" borderId="14" xfId="6" applyNumberFormat="1" applyFont="1" applyFill="1" applyBorder="1" applyAlignment="1">
      <alignment vertical="center" wrapText="1"/>
    </xf>
    <xf numFmtId="4" fontId="4" fillId="2" borderId="14" xfId="1" applyNumberFormat="1" applyFont="1" applyFill="1" applyBorder="1" applyAlignment="1">
      <alignment vertical="center" wrapText="1"/>
    </xf>
    <xf numFmtId="10" fontId="4" fillId="0" borderId="14" xfId="6" applyNumberFormat="1" applyFont="1" applyFill="1" applyBorder="1" applyAlignment="1">
      <alignment horizontal="right" vertical="center"/>
    </xf>
    <xf numFmtId="0" fontId="11" fillId="2" borderId="14" xfId="5" applyFont="1" applyFill="1" applyBorder="1" applyAlignment="1">
      <alignment horizontal="left" vertical="center"/>
    </xf>
    <xf numFmtId="49" fontId="11" fillId="0" borderId="14" xfId="5" applyNumberFormat="1" applyFont="1" applyBorder="1" applyAlignment="1">
      <alignment horizontal="left" vertical="center"/>
    </xf>
    <xf numFmtId="10" fontId="7" fillId="0" borderId="14" xfId="6" applyNumberFormat="1" applyFont="1" applyFill="1" applyBorder="1" applyAlignment="1">
      <alignment vertical="center" wrapText="1"/>
    </xf>
    <xf numFmtId="49" fontId="6" fillId="0" borderId="14" xfId="5" applyNumberFormat="1" applyFont="1" applyBorder="1" applyAlignment="1">
      <alignment horizontal="left" vertical="center"/>
    </xf>
    <xf numFmtId="166" fontId="7" fillId="0" borderId="14" xfId="6" applyNumberFormat="1" applyFont="1" applyFill="1" applyBorder="1" applyAlignment="1">
      <alignment vertical="center" wrapText="1"/>
    </xf>
    <xf numFmtId="10" fontId="7" fillId="0" borderId="14" xfId="6" applyNumberFormat="1" applyFont="1" applyFill="1" applyBorder="1" applyAlignment="1">
      <alignment horizontal="right" vertical="center"/>
    </xf>
    <xf numFmtId="10" fontId="4" fillId="2" borderId="15" xfId="6" applyNumberFormat="1" applyFont="1" applyFill="1" applyBorder="1" applyAlignment="1">
      <alignment vertical="center" wrapText="1"/>
    </xf>
    <xf numFmtId="10" fontId="14" fillId="3" borderId="38" xfId="6" applyNumberFormat="1" applyFont="1" applyFill="1" applyBorder="1" applyAlignment="1">
      <alignment horizontal="right" vertical="center"/>
    </xf>
    <xf numFmtId="10" fontId="14" fillId="3" borderId="41" xfId="6" applyNumberFormat="1" applyFont="1" applyFill="1" applyBorder="1" applyAlignment="1">
      <alignment horizontal="right" vertical="center"/>
    </xf>
    <xf numFmtId="172" fontId="4" fillId="2" borderId="14" xfId="6" applyNumberFormat="1" applyFont="1" applyFill="1" applyBorder="1" applyAlignment="1">
      <alignment horizontal="right" vertical="center"/>
    </xf>
    <xf numFmtId="49" fontId="4" fillId="0" borderId="21" xfId="5" applyNumberFormat="1" applyFont="1" applyBorder="1" applyAlignment="1">
      <alignment horizontal="left" vertical="center"/>
    </xf>
    <xf numFmtId="168" fontId="7" fillId="2" borderId="14" xfId="6" applyNumberFormat="1" applyFont="1" applyFill="1" applyBorder="1" applyAlignment="1">
      <alignment horizontal="right" vertical="center"/>
    </xf>
    <xf numFmtId="10" fontId="4" fillId="0" borderId="31" xfId="6" applyNumberFormat="1" applyFont="1" applyFill="1" applyBorder="1" applyAlignment="1">
      <alignment horizontal="right" vertical="center"/>
    </xf>
    <xf numFmtId="10" fontId="7" fillId="0" borderId="31" xfId="6" applyNumberFormat="1" applyFont="1" applyFill="1" applyBorder="1" applyAlignment="1">
      <alignment horizontal="right" vertical="center"/>
    </xf>
    <xf numFmtId="49" fontId="11" fillId="0" borderId="21" xfId="5" applyNumberFormat="1" applyFont="1" applyBorder="1" applyAlignment="1">
      <alignment horizontal="left" vertical="center"/>
    </xf>
    <xf numFmtId="49" fontId="6" fillId="0" borderId="21" xfId="5" applyNumberFormat="1" applyFont="1" applyBorder="1" applyAlignment="1">
      <alignment horizontal="left" vertical="center"/>
    </xf>
    <xf numFmtId="49" fontId="4" fillId="2" borderId="42" xfId="5" applyNumberFormat="1" applyFont="1" applyFill="1" applyBorder="1" applyAlignment="1">
      <alignment horizontal="left" vertical="center"/>
    </xf>
    <xf numFmtId="0" fontId="6" fillId="2" borderId="43" xfId="5" applyFont="1" applyFill="1" applyBorder="1" applyAlignment="1">
      <alignment horizontal="center" vertical="center" wrapText="1"/>
    </xf>
    <xf numFmtId="0" fontId="4" fillId="2" borderId="43" xfId="5" applyFont="1" applyFill="1" applyBorder="1" applyAlignment="1">
      <alignment horizontal="center" vertical="center"/>
    </xf>
    <xf numFmtId="0" fontId="6" fillId="2" borderId="43" xfId="1" applyFont="1" applyFill="1" applyBorder="1" applyAlignment="1">
      <alignment vertical="center" wrapText="1"/>
    </xf>
    <xf numFmtId="4" fontId="6" fillId="2" borderId="43" xfId="1" applyNumberFormat="1" applyFont="1" applyFill="1" applyBorder="1" applyAlignment="1">
      <alignment horizontal="right" vertical="center" wrapText="1" readingOrder="1"/>
    </xf>
    <xf numFmtId="4" fontId="12" fillId="2" borderId="43" xfId="1" applyNumberFormat="1" applyFont="1" applyFill="1" applyBorder="1" applyAlignment="1">
      <alignment horizontal="right" vertical="center" wrapText="1" readingOrder="1"/>
    </xf>
    <xf numFmtId="4" fontId="6" fillId="2" borderId="43" xfId="1" applyNumberFormat="1" applyFont="1" applyFill="1" applyBorder="1" applyAlignment="1">
      <alignment vertical="center" wrapText="1"/>
    </xf>
    <xf numFmtId="10" fontId="4" fillId="2" borderId="43" xfId="6" applyNumberFormat="1" applyFont="1" applyFill="1" applyBorder="1" applyAlignment="1">
      <alignment vertical="center" wrapText="1"/>
    </xf>
    <xf numFmtId="39" fontId="4" fillId="2" borderId="43" xfId="2" applyNumberFormat="1" applyFont="1" applyFill="1" applyBorder="1" applyAlignment="1">
      <alignment horizontal="right" vertical="center"/>
    </xf>
    <xf numFmtId="10" fontId="4" fillId="2" borderId="43" xfId="6" applyNumberFormat="1" applyFont="1" applyFill="1" applyBorder="1" applyAlignment="1">
      <alignment horizontal="right" vertical="center"/>
    </xf>
    <xf numFmtId="10" fontId="4" fillId="2" borderId="44" xfId="6" applyNumberFormat="1" applyFont="1" applyFill="1" applyBorder="1" applyAlignment="1">
      <alignment horizontal="right" vertical="center"/>
    </xf>
    <xf numFmtId="0" fontId="14" fillId="3" borderId="8" xfId="1" applyFont="1" applyFill="1" applyBorder="1" applyAlignment="1">
      <alignment horizontal="left" vertical="center"/>
    </xf>
    <xf numFmtId="0" fontId="14" fillId="3" borderId="9" xfId="1" applyFont="1" applyFill="1" applyBorder="1" applyAlignment="1">
      <alignment horizontal="left" vertical="center"/>
    </xf>
    <xf numFmtId="4" fontId="17" fillId="2" borderId="23" xfId="10" applyNumberFormat="1" applyFont="1" applyFill="1" applyBorder="1" applyAlignment="1">
      <alignment horizontal="left" vertical="top" wrapText="1"/>
    </xf>
    <xf numFmtId="4" fontId="17" fillId="2" borderId="24" xfId="10" applyNumberFormat="1" applyFont="1" applyFill="1" applyBorder="1" applyAlignment="1">
      <alignment horizontal="left" vertical="top" wrapText="1"/>
    </xf>
    <xf numFmtId="4" fontId="17" fillId="2" borderId="25" xfId="10" applyNumberFormat="1" applyFont="1" applyFill="1" applyBorder="1" applyAlignment="1">
      <alignment horizontal="left" vertical="top" wrapText="1"/>
    </xf>
    <xf numFmtId="10" fontId="2" fillId="3" borderId="2" xfId="4" applyNumberFormat="1" applyFont="1" applyFill="1" applyBorder="1" applyAlignment="1">
      <alignment horizontal="center" vertical="center" wrapText="1"/>
    </xf>
    <xf numFmtId="10" fontId="2" fillId="3" borderId="3" xfId="4" applyNumberFormat="1" applyFont="1" applyFill="1" applyBorder="1" applyAlignment="1">
      <alignment horizontal="center" vertical="center" wrapText="1"/>
    </xf>
    <xf numFmtId="164" fontId="2" fillId="3" borderId="2" xfId="4" applyFont="1" applyFill="1" applyBorder="1" applyAlignment="1">
      <alignment horizontal="center" vertical="center" wrapText="1"/>
    </xf>
    <xf numFmtId="164" fontId="2" fillId="3" borderId="6" xfId="4" applyFont="1" applyFill="1" applyBorder="1" applyAlignment="1">
      <alignment horizontal="center" vertical="center" wrapText="1"/>
    </xf>
    <xf numFmtId="4" fontId="2" fillId="3" borderId="2" xfId="4" applyNumberFormat="1" applyFont="1" applyFill="1" applyBorder="1" applyAlignment="1">
      <alignment horizontal="center" vertical="center" wrapText="1"/>
    </xf>
    <xf numFmtId="4" fontId="2" fillId="3" borderId="6" xfId="4" applyNumberFormat="1" applyFont="1" applyFill="1" applyBorder="1" applyAlignment="1">
      <alignment horizontal="center" vertical="center" wrapText="1"/>
    </xf>
    <xf numFmtId="0" fontId="3" fillId="2" borderId="0" xfId="1" applyFont="1" applyFill="1" applyAlignment="1">
      <alignment horizontal="center" vertical="center"/>
    </xf>
    <xf numFmtId="0" fontId="8" fillId="2" borderId="0" xfId="1" applyFont="1" applyFill="1" applyAlignment="1">
      <alignment horizontal="center" vertical="center"/>
    </xf>
    <xf numFmtId="0" fontId="7" fillId="2" borderId="0" xfId="1" applyFont="1" applyFill="1" applyAlignment="1">
      <alignment horizontal="center" vertical="center"/>
    </xf>
    <xf numFmtId="0" fontId="10" fillId="3" borderId="1" xfId="3" applyFont="1" applyFill="1" applyBorder="1" applyAlignment="1">
      <alignment horizontal="center" vertical="center" wrapText="1"/>
    </xf>
    <xf numFmtId="0" fontId="10" fillId="3" borderId="5" xfId="3" applyFont="1" applyFill="1" applyBorder="1" applyAlignment="1">
      <alignment horizontal="center" vertical="center" wrapText="1"/>
    </xf>
    <xf numFmtId="0" fontId="10" fillId="3" borderId="2" xfId="3" applyFont="1" applyFill="1" applyBorder="1" applyAlignment="1">
      <alignment horizontal="center" vertical="center" wrapText="1"/>
    </xf>
    <xf numFmtId="0" fontId="10" fillId="3" borderId="6" xfId="3" applyFont="1" applyFill="1" applyBorder="1" applyAlignment="1">
      <alignment horizontal="center" vertical="center" wrapText="1"/>
    </xf>
    <xf numFmtId="0" fontId="2" fillId="3" borderId="2" xfId="3" applyFont="1" applyFill="1" applyBorder="1" applyAlignment="1">
      <alignment horizontal="center" vertical="center" wrapText="1"/>
    </xf>
    <xf numFmtId="0" fontId="14" fillId="3" borderId="37" xfId="1" applyFont="1" applyFill="1" applyBorder="1" applyAlignment="1">
      <alignment horizontal="left" vertical="center"/>
    </xf>
    <xf numFmtId="0" fontId="14" fillId="3" borderId="38" xfId="1" applyFont="1" applyFill="1" applyBorder="1" applyAlignment="1">
      <alignment horizontal="left" vertical="center"/>
    </xf>
    <xf numFmtId="164" fontId="2" fillId="3" borderId="28" xfId="4" applyFont="1" applyFill="1" applyBorder="1" applyAlignment="1">
      <alignment horizontal="center" vertical="center" wrapText="1"/>
    </xf>
    <xf numFmtId="4" fontId="2" fillId="3" borderId="28" xfId="4" applyNumberFormat="1" applyFont="1" applyFill="1" applyBorder="1" applyAlignment="1">
      <alignment horizontal="center" vertical="center" wrapText="1"/>
    </xf>
    <xf numFmtId="0" fontId="10" fillId="3" borderId="27" xfId="3" applyFont="1" applyFill="1" applyBorder="1" applyAlignment="1">
      <alignment horizontal="center" vertical="center" wrapText="1"/>
    </xf>
    <xf numFmtId="0" fontId="10" fillId="3" borderId="28" xfId="3" applyFont="1" applyFill="1" applyBorder="1" applyAlignment="1">
      <alignment horizontal="center" vertical="center" wrapText="1"/>
    </xf>
    <xf numFmtId="4" fontId="9" fillId="2" borderId="23" xfId="10" applyNumberFormat="1" applyFont="1" applyFill="1" applyBorder="1" applyAlignment="1">
      <alignment horizontal="left" vertical="top" wrapText="1"/>
    </xf>
    <xf numFmtId="164" fontId="22" fillId="3" borderId="2" xfId="11" applyFont="1" applyFill="1" applyBorder="1" applyAlignment="1">
      <alignment horizontal="center" vertical="center" wrapText="1"/>
    </xf>
    <xf numFmtId="164" fontId="22" fillId="3" borderId="28" xfId="11" applyFont="1" applyFill="1" applyBorder="1" applyAlignment="1">
      <alignment horizontal="center" vertical="center" wrapText="1"/>
    </xf>
    <xf numFmtId="10" fontId="22" fillId="3" borderId="2" xfId="11" applyNumberFormat="1" applyFont="1" applyFill="1" applyBorder="1" applyAlignment="1">
      <alignment horizontal="center" vertical="center" wrapText="1"/>
    </xf>
    <xf numFmtId="10" fontId="22" fillId="3" borderId="28" xfId="11" applyNumberFormat="1" applyFont="1" applyFill="1" applyBorder="1" applyAlignment="1">
      <alignment horizontal="center" vertical="center" wrapText="1"/>
    </xf>
    <xf numFmtId="10" fontId="22" fillId="3" borderId="4" xfId="11" applyNumberFormat="1" applyFont="1" applyFill="1" applyBorder="1" applyAlignment="1">
      <alignment horizontal="center" vertical="center" wrapText="1"/>
    </xf>
    <xf numFmtId="10" fontId="22" fillId="3" borderId="26" xfId="11" applyNumberFormat="1" applyFont="1" applyFill="1" applyBorder="1" applyAlignment="1">
      <alignment horizontal="center" vertical="center" wrapText="1"/>
    </xf>
    <xf numFmtId="0" fontId="3" fillId="2" borderId="0" xfId="5" applyFont="1" applyFill="1" applyAlignment="1">
      <alignment horizontal="center" vertical="center"/>
    </xf>
    <xf numFmtId="0" fontId="8" fillId="2" borderId="0" xfId="5" applyFont="1" applyFill="1" applyAlignment="1">
      <alignment horizontal="center" vertical="center"/>
    </xf>
    <xf numFmtId="0" fontId="7" fillId="2" borderId="0" xfId="5" applyFont="1" applyFill="1" applyAlignment="1">
      <alignment horizontal="center" vertical="center"/>
    </xf>
    <xf numFmtId="0" fontId="22" fillId="3" borderId="1" xfId="5" applyFont="1" applyFill="1" applyBorder="1" applyAlignment="1">
      <alignment horizontal="center" vertical="center" wrapText="1"/>
    </xf>
    <xf numFmtId="0" fontId="22" fillId="3" borderId="27" xfId="5" applyFont="1" applyFill="1" applyBorder="1" applyAlignment="1">
      <alignment horizontal="center" vertical="center" wrapText="1"/>
    </xf>
    <xf numFmtId="0" fontId="22" fillId="3" borderId="2" xfId="5" applyFont="1" applyFill="1" applyBorder="1" applyAlignment="1">
      <alignment horizontal="center" vertical="center" wrapText="1"/>
    </xf>
    <xf numFmtId="0" fontId="22" fillId="3" borderId="28" xfId="5" applyFont="1" applyFill="1" applyBorder="1" applyAlignment="1">
      <alignment horizontal="center" vertical="center" wrapText="1"/>
    </xf>
    <xf numFmtId="4" fontId="22" fillId="3" borderId="2" xfId="11" applyNumberFormat="1" applyFont="1" applyFill="1" applyBorder="1" applyAlignment="1">
      <alignment horizontal="center" vertical="center" wrapText="1"/>
    </xf>
    <xf numFmtId="4" fontId="22" fillId="3" borderId="28" xfId="11" applyNumberFormat="1" applyFont="1" applyFill="1" applyBorder="1" applyAlignment="1">
      <alignment horizontal="center" vertical="center" wrapText="1"/>
    </xf>
    <xf numFmtId="0" fontId="14" fillId="3" borderId="37" xfId="13" applyFont="1" applyFill="1" applyBorder="1" applyAlignment="1">
      <alignment horizontal="left" vertical="center"/>
    </xf>
    <xf numFmtId="0" fontId="14" fillId="3" borderId="38" xfId="13" applyFont="1" applyFill="1" applyBorder="1" applyAlignment="1">
      <alignment horizontal="left" vertical="center"/>
    </xf>
    <xf numFmtId="0" fontId="14" fillId="3" borderId="10" xfId="13" applyFont="1" applyFill="1" applyBorder="1" applyAlignment="1">
      <alignment horizontal="left" vertical="center"/>
    </xf>
    <xf numFmtId="0" fontId="14" fillId="3" borderId="11" xfId="13" applyFont="1" applyFill="1" applyBorder="1" applyAlignment="1">
      <alignment horizontal="left" vertical="center"/>
    </xf>
    <xf numFmtId="0" fontId="3" fillId="2" borderId="0" xfId="12" applyFont="1" applyFill="1" applyAlignment="1">
      <alignment horizontal="center" vertical="center"/>
    </xf>
    <xf numFmtId="0" fontId="8" fillId="2" borderId="0" xfId="12" applyFont="1" applyFill="1" applyAlignment="1">
      <alignment horizontal="center" vertical="center"/>
    </xf>
    <xf numFmtId="0" fontId="7" fillId="2" borderId="0" xfId="12" applyFont="1" applyFill="1" applyAlignment="1">
      <alignment horizontal="center" vertical="center"/>
    </xf>
    <xf numFmtId="0" fontId="22" fillId="3" borderId="5" xfId="5" applyFont="1" applyFill="1" applyBorder="1" applyAlignment="1">
      <alignment horizontal="center" vertical="center" wrapText="1"/>
    </xf>
    <xf numFmtId="0" fontId="22" fillId="3" borderId="6" xfId="5" applyFont="1" applyFill="1" applyBorder="1" applyAlignment="1">
      <alignment horizontal="center" vertical="center" wrapText="1"/>
    </xf>
    <xf numFmtId="164" fontId="10" fillId="3" borderId="2" xfId="15" applyFont="1" applyFill="1" applyBorder="1" applyAlignment="1">
      <alignment horizontal="center" vertical="center" wrapText="1"/>
    </xf>
    <xf numFmtId="164" fontId="10" fillId="3" borderId="6" xfId="15" applyFont="1" applyFill="1" applyBorder="1" applyAlignment="1">
      <alignment horizontal="center" vertical="center" wrapText="1"/>
    </xf>
    <xf numFmtId="4" fontId="10" fillId="3" borderId="2" xfId="15" applyNumberFormat="1" applyFont="1" applyFill="1" applyBorder="1" applyAlignment="1">
      <alignment horizontal="center" vertical="center" wrapText="1"/>
    </xf>
    <xf numFmtId="4" fontId="10" fillId="3" borderId="6" xfId="15" applyNumberFormat="1" applyFont="1" applyFill="1" applyBorder="1" applyAlignment="1">
      <alignment horizontal="center" vertical="center" wrapText="1"/>
    </xf>
    <xf numFmtId="164" fontId="10" fillId="3" borderId="4" xfId="15" applyFont="1" applyFill="1" applyBorder="1" applyAlignment="1">
      <alignment horizontal="center" vertical="center" wrapText="1"/>
    </xf>
    <xf numFmtId="164" fontId="10" fillId="3" borderId="39" xfId="15" applyFont="1" applyFill="1" applyBorder="1" applyAlignment="1">
      <alignment horizontal="center" vertical="center" wrapText="1"/>
    </xf>
    <xf numFmtId="10" fontId="10" fillId="3" borderId="26" xfId="14" applyNumberFormat="1" applyFont="1" applyFill="1" applyBorder="1" applyAlignment="1">
      <alignment horizontal="center" vertical="center" wrapText="1"/>
    </xf>
    <xf numFmtId="10" fontId="10" fillId="3" borderId="40" xfId="14" applyNumberFormat="1" applyFont="1" applyFill="1" applyBorder="1" applyAlignment="1">
      <alignment horizontal="center" vertical="center" wrapText="1"/>
    </xf>
  </cellXfs>
  <cellStyles count="17">
    <cellStyle name="Millares 14 2" xfId="11" xr:uid="{9C3AA62A-D2BE-416C-9817-C724367FB9F0}"/>
    <cellStyle name="Millares 14 3" xfId="15" xr:uid="{D888643E-6743-495C-B5FC-FB42E144CC31}"/>
    <cellStyle name="Millares 14 4" xfId="4" xr:uid="{FC179EF3-4AD0-4A1D-BD9A-FCCA73AAAE83}"/>
    <cellStyle name="Millares 2 2 2" xfId="2" xr:uid="{76A16B29-EB76-4C29-B293-6044EA347B1D}"/>
    <cellStyle name="Millares 2 2 2 2" xfId="8" xr:uid="{3EC8E5CE-C0D2-4C9C-B0D8-C18DF11788E3}"/>
    <cellStyle name="Millares 2 3" xfId="16" xr:uid="{7FB88CEA-2E93-4B85-8627-2119D6FA1BB2}"/>
    <cellStyle name="Normal" xfId="0" builtinId="0"/>
    <cellStyle name="Normal 11 2" xfId="10" xr:uid="{CE8A972D-B38C-4032-BCA5-2B5A33CD32A8}"/>
    <cellStyle name="Normal 14 2 2" xfId="5" xr:uid="{62711B79-1539-4074-AD49-D712B8CBBBCB}"/>
    <cellStyle name="Normal 14 2 3" xfId="9" xr:uid="{F90F1063-0998-4F3B-8109-1238C34FCCFA}"/>
    <cellStyle name="Normal 14 4" xfId="3" xr:uid="{E360A4DF-0EED-4F28-A675-8DF7B0BFBF84}"/>
    <cellStyle name="Normal 2 2 2 2 2" xfId="13" xr:uid="{09749DFE-C0A5-4225-8D0C-1FEECC17DE7B}"/>
    <cellStyle name="Normal 2 2 2 2 3" xfId="12" xr:uid="{DA59BE6C-2334-4971-91C3-5DEE051E0566}"/>
    <cellStyle name="Normal 2 2 2 2 4" xfId="1" xr:uid="{0A374FB8-8BAA-42FA-B1EB-5B9028365D88}"/>
    <cellStyle name="Normal 2 2 3" xfId="7" xr:uid="{AD1BB18D-B1CD-40EC-8BBD-092D62CBCC0E}"/>
    <cellStyle name="Porcentaje 2 3" xfId="14" xr:uid="{03C55798-C834-4765-921C-D3E88A3A0791}"/>
    <cellStyle name="Porcentaje 2 4" xfId="6" xr:uid="{45E8CECC-C19B-4B9F-B46F-D0E45951B7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427404</xdr:colOff>
      <xdr:row>0</xdr:row>
      <xdr:rowOff>0</xdr:rowOff>
    </xdr:from>
    <xdr:ext cx="1440962" cy="1289850"/>
    <xdr:pic>
      <xdr:nvPicPr>
        <xdr:cNvPr id="2" name="Imagen 1">
          <a:extLst>
            <a:ext uri="{FF2B5EF4-FFF2-40B4-BE49-F238E27FC236}">
              <a16:creationId xmlns:a16="http://schemas.microsoft.com/office/drawing/2014/main" id="{5D5FBFF5-4022-464A-B72D-1D23FE16F3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404" y="0"/>
          <a:ext cx="1440962" cy="1289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427404</xdr:colOff>
      <xdr:row>0</xdr:row>
      <xdr:rowOff>0</xdr:rowOff>
    </xdr:from>
    <xdr:ext cx="1440962" cy="1289850"/>
    <xdr:pic>
      <xdr:nvPicPr>
        <xdr:cNvPr id="2" name="Imagen 1">
          <a:extLst>
            <a:ext uri="{FF2B5EF4-FFF2-40B4-BE49-F238E27FC236}">
              <a16:creationId xmlns:a16="http://schemas.microsoft.com/office/drawing/2014/main" id="{F2DF92CF-18DF-42B7-94E9-978907D1BB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404" y="0"/>
          <a:ext cx="1440962" cy="12898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427404</xdr:colOff>
      <xdr:row>0</xdr:row>
      <xdr:rowOff>0</xdr:rowOff>
    </xdr:from>
    <xdr:ext cx="1440962" cy="1289850"/>
    <xdr:pic>
      <xdr:nvPicPr>
        <xdr:cNvPr id="2" name="Imagen 1">
          <a:extLst>
            <a:ext uri="{FF2B5EF4-FFF2-40B4-BE49-F238E27FC236}">
              <a16:creationId xmlns:a16="http://schemas.microsoft.com/office/drawing/2014/main" id="{FE547BE1-393C-410A-AA5E-32FC58549D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404" y="0"/>
          <a:ext cx="1440962" cy="12898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427404</xdr:colOff>
      <xdr:row>0</xdr:row>
      <xdr:rowOff>0</xdr:rowOff>
    </xdr:from>
    <xdr:to>
      <xdr:col>0</xdr:col>
      <xdr:colOff>1868366</xdr:colOff>
      <xdr:row>2</xdr:row>
      <xdr:rowOff>229135</xdr:rowOff>
    </xdr:to>
    <xdr:pic>
      <xdr:nvPicPr>
        <xdr:cNvPr id="2" name="Imagen 1">
          <a:extLst>
            <a:ext uri="{FF2B5EF4-FFF2-40B4-BE49-F238E27FC236}">
              <a16:creationId xmlns:a16="http://schemas.microsoft.com/office/drawing/2014/main" id="{C02C91FB-7C2B-44F5-8A20-A1DFD3E23A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404" y="0"/>
          <a:ext cx="1440962" cy="781585"/>
        </a:xfrm>
        <a:prstGeom prst="rect">
          <a:avLst/>
        </a:prstGeom>
      </xdr:spPr>
    </xdr:pic>
    <xdr:clientData/>
  </xdr:twoCellAnchor>
  <xdr:twoCellAnchor editAs="oneCell">
    <xdr:from>
      <xdr:col>0</xdr:col>
      <xdr:colOff>477976</xdr:colOff>
      <xdr:row>0</xdr:row>
      <xdr:rowOff>118522</xdr:rowOff>
    </xdr:from>
    <xdr:to>
      <xdr:col>0</xdr:col>
      <xdr:colOff>2011872</xdr:colOff>
      <xdr:row>4</xdr:row>
      <xdr:rowOff>20084</xdr:rowOff>
    </xdr:to>
    <xdr:pic>
      <xdr:nvPicPr>
        <xdr:cNvPr id="3" name="Imagen 2">
          <a:extLst>
            <a:ext uri="{FF2B5EF4-FFF2-40B4-BE49-F238E27FC236}">
              <a16:creationId xmlns:a16="http://schemas.microsoft.com/office/drawing/2014/main" id="{9BCF47B7-DC3E-47C4-9CD3-11B1F2AC67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7976" y="118522"/>
          <a:ext cx="1533896" cy="10755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427404</xdr:colOff>
      <xdr:row>0</xdr:row>
      <xdr:rowOff>0</xdr:rowOff>
    </xdr:from>
    <xdr:to>
      <xdr:col>0</xdr:col>
      <xdr:colOff>1868366</xdr:colOff>
      <xdr:row>2</xdr:row>
      <xdr:rowOff>229135</xdr:rowOff>
    </xdr:to>
    <xdr:pic>
      <xdr:nvPicPr>
        <xdr:cNvPr id="2" name="Imagen 1">
          <a:extLst>
            <a:ext uri="{FF2B5EF4-FFF2-40B4-BE49-F238E27FC236}">
              <a16:creationId xmlns:a16="http://schemas.microsoft.com/office/drawing/2014/main" id="{994E3D10-EFC1-4F4F-8C73-9CBAE33F78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404" y="0"/>
          <a:ext cx="1440962" cy="781585"/>
        </a:xfrm>
        <a:prstGeom prst="rect">
          <a:avLst/>
        </a:prstGeom>
      </xdr:spPr>
    </xdr:pic>
    <xdr:clientData/>
  </xdr:twoCellAnchor>
  <xdr:twoCellAnchor editAs="oneCell">
    <xdr:from>
      <xdr:col>0</xdr:col>
      <xdr:colOff>333993</xdr:colOff>
      <xdr:row>0</xdr:row>
      <xdr:rowOff>74220</xdr:rowOff>
    </xdr:from>
    <xdr:to>
      <xdr:col>0</xdr:col>
      <xdr:colOff>1867889</xdr:colOff>
      <xdr:row>3</xdr:row>
      <xdr:rowOff>285899</xdr:rowOff>
    </xdr:to>
    <xdr:pic>
      <xdr:nvPicPr>
        <xdr:cNvPr id="3" name="Imagen 2">
          <a:extLst>
            <a:ext uri="{FF2B5EF4-FFF2-40B4-BE49-F238E27FC236}">
              <a16:creationId xmlns:a16="http://schemas.microsoft.com/office/drawing/2014/main" id="{4E6FBE8A-AE79-4864-B2D9-75B13A42B6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993" y="74220"/>
          <a:ext cx="1533896" cy="10784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427404</xdr:colOff>
      <xdr:row>0</xdr:row>
      <xdr:rowOff>0</xdr:rowOff>
    </xdr:from>
    <xdr:to>
      <xdr:col>0</xdr:col>
      <xdr:colOff>1868366</xdr:colOff>
      <xdr:row>2</xdr:row>
      <xdr:rowOff>229135</xdr:rowOff>
    </xdr:to>
    <xdr:pic>
      <xdr:nvPicPr>
        <xdr:cNvPr id="2" name="Imagen 1">
          <a:extLst>
            <a:ext uri="{FF2B5EF4-FFF2-40B4-BE49-F238E27FC236}">
              <a16:creationId xmlns:a16="http://schemas.microsoft.com/office/drawing/2014/main" id="{6379DB78-3689-4889-A165-A4D1A4F075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404" y="0"/>
          <a:ext cx="1440962" cy="781585"/>
        </a:xfrm>
        <a:prstGeom prst="rect">
          <a:avLst/>
        </a:prstGeom>
      </xdr:spPr>
    </xdr:pic>
    <xdr:clientData/>
  </xdr:twoCellAnchor>
  <xdr:twoCellAnchor editAs="oneCell">
    <xdr:from>
      <xdr:col>0</xdr:col>
      <xdr:colOff>333993</xdr:colOff>
      <xdr:row>0</xdr:row>
      <xdr:rowOff>74220</xdr:rowOff>
    </xdr:from>
    <xdr:to>
      <xdr:col>0</xdr:col>
      <xdr:colOff>1867889</xdr:colOff>
      <xdr:row>3</xdr:row>
      <xdr:rowOff>285899</xdr:rowOff>
    </xdr:to>
    <xdr:pic>
      <xdr:nvPicPr>
        <xdr:cNvPr id="3" name="Imagen 2">
          <a:extLst>
            <a:ext uri="{FF2B5EF4-FFF2-40B4-BE49-F238E27FC236}">
              <a16:creationId xmlns:a16="http://schemas.microsoft.com/office/drawing/2014/main" id="{609CD7B4-E60D-4BC3-9ADD-7374476B4F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993" y="74220"/>
          <a:ext cx="1533896" cy="10784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532850</xdr:colOff>
      <xdr:row>0</xdr:row>
      <xdr:rowOff>23891</xdr:rowOff>
    </xdr:from>
    <xdr:ext cx="1507314" cy="1104498"/>
    <xdr:pic>
      <xdr:nvPicPr>
        <xdr:cNvPr id="2" name="Imagen 1">
          <a:extLst>
            <a:ext uri="{FF2B5EF4-FFF2-40B4-BE49-F238E27FC236}">
              <a16:creationId xmlns:a16="http://schemas.microsoft.com/office/drawing/2014/main" id="{BC0E51C9-989F-462D-8C42-240991EB01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2850" y="23891"/>
          <a:ext cx="1507314" cy="110449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532850</xdr:colOff>
      <xdr:row>0</xdr:row>
      <xdr:rowOff>23891</xdr:rowOff>
    </xdr:from>
    <xdr:ext cx="1507314" cy="1104498"/>
    <xdr:pic>
      <xdr:nvPicPr>
        <xdr:cNvPr id="2" name="Imagen 1">
          <a:extLst>
            <a:ext uri="{FF2B5EF4-FFF2-40B4-BE49-F238E27FC236}">
              <a16:creationId xmlns:a16="http://schemas.microsoft.com/office/drawing/2014/main" id="{7D8BE9B7-EDCA-4875-B877-51096AE27B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2850" y="23891"/>
          <a:ext cx="1507314" cy="110449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532850</xdr:colOff>
      <xdr:row>0</xdr:row>
      <xdr:rowOff>23891</xdr:rowOff>
    </xdr:from>
    <xdr:ext cx="1507314" cy="1104498"/>
    <xdr:pic>
      <xdr:nvPicPr>
        <xdr:cNvPr id="2" name="Imagen 1">
          <a:extLst>
            <a:ext uri="{FF2B5EF4-FFF2-40B4-BE49-F238E27FC236}">
              <a16:creationId xmlns:a16="http://schemas.microsoft.com/office/drawing/2014/main" id="{C4D27156-18AB-49DB-B57B-414857AE36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2850" y="23891"/>
          <a:ext cx="1507314" cy="110449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ED2E3-5666-4F5F-AD6E-CBAED2150B80}">
  <sheetPr>
    <tabColor theme="0"/>
  </sheetPr>
  <dimension ref="A1:AB223"/>
  <sheetViews>
    <sheetView zoomScale="68" zoomScaleNormal="68" workbookViewId="0">
      <pane xSplit="7" ySplit="8" topLeftCell="H9" activePane="bottomRight" state="frozen"/>
      <selection pane="topRight" activeCell="H1" sqref="H1"/>
      <selection pane="bottomLeft" activeCell="A9" sqref="A9"/>
      <selection pane="bottomRight" activeCell="A202" sqref="A202"/>
    </sheetView>
  </sheetViews>
  <sheetFormatPr baseColWidth="10" defaultColWidth="11.42578125" defaultRowHeight="15.75" x14ac:dyDescent="0.25"/>
  <cols>
    <col min="1" max="1" width="57.42578125" style="1" customWidth="1"/>
    <col min="2" max="2" width="17.85546875" style="1" customWidth="1"/>
    <col min="3" max="3" width="13.85546875" style="1" customWidth="1"/>
    <col min="4" max="4" width="11.42578125" style="1"/>
    <col min="5" max="5" width="63.5703125" style="1" customWidth="1"/>
    <col min="6" max="6" width="32.7109375" style="1" customWidth="1"/>
    <col min="7" max="7" width="37.5703125" style="1" customWidth="1"/>
    <col min="8" max="8" width="35.5703125" style="1" customWidth="1"/>
    <col min="9" max="9" width="31.42578125" style="1" customWidth="1"/>
    <col min="10" max="10" width="29.28515625" style="1" customWidth="1"/>
    <col min="11" max="11" width="34" style="1" customWidth="1"/>
    <col min="12" max="12" width="29.85546875" style="1" bestFit="1" customWidth="1"/>
    <col min="13" max="13" width="25.85546875" style="1" bestFit="1" customWidth="1"/>
    <col min="14" max="14" width="36.140625" style="1" bestFit="1" customWidth="1"/>
    <col min="15" max="15" width="32" style="1" bestFit="1" customWidth="1"/>
    <col min="16" max="16" width="29.85546875" style="1" bestFit="1" customWidth="1"/>
    <col min="17" max="17" width="27.42578125" style="1" bestFit="1" customWidth="1"/>
    <col min="18" max="18" width="29.85546875" style="1" bestFit="1" customWidth="1"/>
    <col min="19" max="19" width="43.85546875" style="1" bestFit="1" customWidth="1"/>
    <col min="20" max="20" width="24.7109375" style="1" bestFit="1" customWidth="1"/>
    <col min="21" max="21" width="31.85546875" style="1" bestFit="1" customWidth="1"/>
    <col min="22" max="22" width="24.7109375" style="1" bestFit="1" customWidth="1"/>
    <col min="23" max="23" width="29.28515625" style="1" customWidth="1"/>
    <col min="24" max="24" width="19.140625" style="1" customWidth="1"/>
    <col min="25" max="25" width="16.42578125" style="1" customWidth="1"/>
    <col min="26" max="26" width="18.140625" style="1" customWidth="1"/>
    <col min="27" max="27" width="24.42578125" style="1" customWidth="1"/>
    <col min="28" max="28" width="25" style="1" customWidth="1"/>
    <col min="29" max="16384" width="11.42578125" style="1"/>
  </cols>
  <sheetData>
    <row r="1" spans="1:28" ht="23.25" x14ac:dyDescent="0.25">
      <c r="A1" s="379" t="s">
        <v>0</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row>
    <row r="2" spans="1:28" ht="21" x14ac:dyDescent="0.25">
      <c r="A2" s="380" t="s">
        <v>1</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row>
    <row r="3" spans="1:28" x14ac:dyDescent="0.25">
      <c r="A3" s="381" t="s">
        <v>2</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row>
    <row r="4" spans="1:28" ht="18.75" x14ac:dyDescent="0.25">
      <c r="A4" s="6"/>
      <c r="B4" s="2"/>
      <c r="C4" s="7"/>
      <c r="D4" s="8"/>
      <c r="E4" s="8"/>
      <c r="F4" s="9"/>
      <c r="G4" s="3"/>
      <c r="H4" s="3"/>
      <c r="I4" s="9"/>
      <c r="J4" s="9"/>
      <c r="K4" s="9"/>
      <c r="L4" s="10"/>
      <c r="M4" s="11"/>
      <c r="N4" s="12"/>
      <c r="O4" s="13"/>
      <c r="P4" s="13"/>
      <c r="Q4" s="6" t="s">
        <v>3</v>
      </c>
      <c r="R4" s="14"/>
      <c r="S4" s="15" t="s">
        <v>4</v>
      </c>
      <c r="T4" s="16" t="s">
        <v>5</v>
      </c>
      <c r="U4" s="17"/>
      <c r="V4" s="5"/>
      <c r="W4" s="16"/>
      <c r="X4" s="18"/>
      <c r="Y4" s="18"/>
      <c r="Z4" s="18"/>
      <c r="AA4" s="18"/>
      <c r="AB4" s="18"/>
    </row>
    <row r="6" spans="1:28" ht="16.5" thickBot="1" x14ac:dyDescent="0.3">
      <c r="U6" s="7"/>
    </row>
    <row r="7" spans="1:28" ht="29.25" customHeight="1" x14ac:dyDescent="0.25">
      <c r="A7" s="382" t="s">
        <v>6</v>
      </c>
      <c r="B7" s="384" t="s">
        <v>7</v>
      </c>
      <c r="C7" s="384" t="s">
        <v>8</v>
      </c>
      <c r="D7" s="384" t="s">
        <v>9</v>
      </c>
      <c r="E7" s="384" t="s">
        <v>10</v>
      </c>
      <c r="F7" s="384" t="s">
        <v>11</v>
      </c>
      <c r="G7" s="384" t="s">
        <v>12</v>
      </c>
      <c r="H7" s="384"/>
      <c r="I7" s="384"/>
      <c r="J7" s="384"/>
      <c r="K7" s="386"/>
      <c r="L7" s="377" t="s">
        <v>13</v>
      </c>
      <c r="M7" s="377" t="s">
        <v>14</v>
      </c>
      <c r="N7" s="377" t="s">
        <v>15</v>
      </c>
      <c r="O7" s="375" t="s">
        <v>16</v>
      </c>
      <c r="P7" s="375" t="s">
        <v>17</v>
      </c>
      <c r="Q7" s="375" t="s">
        <v>18</v>
      </c>
      <c r="R7" s="375" t="s">
        <v>19</v>
      </c>
      <c r="S7" s="375" t="s">
        <v>20</v>
      </c>
      <c r="T7" s="375" t="s">
        <v>21</v>
      </c>
      <c r="U7" s="375" t="s">
        <v>22</v>
      </c>
      <c r="V7" s="375" t="s">
        <v>23</v>
      </c>
      <c r="W7" s="375" t="s">
        <v>24</v>
      </c>
      <c r="X7" s="373" t="s">
        <v>25</v>
      </c>
      <c r="Y7" s="373"/>
      <c r="Z7" s="373"/>
      <c r="AA7" s="373"/>
      <c r="AB7" s="374"/>
    </row>
    <row r="8" spans="1:28" ht="84.75" customHeight="1" thickBot="1" x14ac:dyDescent="0.3">
      <c r="A8" s="383"/>
      <c r="B8" s="385"/>
      <c r="C8" s="385"/>
      <c r="D8" s="385"/>
      <c r="E8" s="385"/>
      <c r="F8" s="385"/>
      <c r="G8" s="19" t="s">
        <v>26</v>
      </c>
      <c r="H8" s="19" t="s">
        <v>27</v>
      </c>
      <c r="I8" s="19" t="s">
        <v>28</v>
      </c>
      <c r="J8" s="19" t="s">
        <v>29</v>
      </c>
      <c r="K8" s="20" t="s">
        <v>30</v>
      </c>
      <c r="L8" s="378"/>
      <c r="M8" s="378"/>
      <c r="N8" s="378"/>
      <c r="O8" s="376"/>
      <c r="P8" s="376"/>
      <c r="Q8" s="376"/>
      <c r="R8" s="376"/>
      <c r="S8" s="376"/>
      <c r="T8" s="376"/>
      <c r="U8" s="376"/>
      <c r="V8" s="376"/>
      <c r="W8" s="376"/>
      <c r="X8" s="21" t="s">
        <v>31</v>
      </c>
      <c r="Y8" s="21" t="s">
        <v>32</v>
      </c>
      <c r="Z8" s="21" t="s">
        <v>33</v>
      </c>
      <c r="AA8" s="21" t="s">
        <v>34</v>
      </c>
      <c r="AB8" s="22" t="s">
        <v>35</v>
      </c>
    </row>
    <row r="9" spans="1:28" s="6" customFormat="1" ht="28.5" customHeight="1" thickBot="1" x14ac:dyDescent="0.3">
      <c r="A9" s="23" t="s">
        <v>36</v>
      </c>
      <c r="B9" s="24" t="s">
        <v>37</v>
      </c>
      <c r="C9" s="24">
        <v>10</v>
      </c>
      <c r="D9" s="24" t="s">
        <v>38</v>
      </c>
      <c r="E9" s="25" t="s">
        <v>39</v>
      </c>
      <c r="F9" s="26">
        <f>+F102</f>
        <v>10647256000</v>
      </c>
      <c r="G9" s="26">
        <f t="shared" ref="G9:J9" si="0">+G102</f>
        <v>0</v>
      </c>
      <c r="H9" s="26">
        <f t="shared" si="0"/>
        <v>0</v>
      </c>
      <c r="I9" s="26">
        <f t="shared" si="0"/>
        <v>0</v>
      </c>
      <c r="J9" s="26">
        <f t="shared" si="0"/>
        <v>0</v>
      </c>
      <c r="K9" s="26">
        <f>+G9-H9+I9-J9</f>
        <v>0</v>
      </c>
      <c r="L9" s="26">
        <f t="shared" ref="L9" si="1">+L102</f>
        <v>10647256000</v>
      </c>
      <c r="M9" s="27">
        <f t="shared" ref="M9:M72" si="2">L9/$L$199</f>
        <v>1.1644978909819243E-3</v>
      </c>
      <c r="N9" s="26">
        <f t="shared" ref="N9:W9" si="3">+N102</f>
        <v>0</v>
      </c>
      <c r="O9" s="26">
        <f t="shared" si="3"/>
        <v>0</v>
      </c>
      <c r="P9" s="26">
        <f t="shared" si="3"/>
        <v>10647256000</v>
      </c>
      <c r="Q9" s="26">
        <f t="shared" si="3"/>
        <v>0</v>
      </c>
      <c r="R9" s="26">
        <f t="shared" si="3"/>
        <v>10647256000</v>
      </c>
      <c r="S9" s="26">
        <f t="shared" si="3"/>
        <v>0</v>
      </c>
      <c r="T9" s="26">
        <f t="shared" si="3"/>
        <v>0</v>
      </c>
      <c r="U9" s="26">
        <f t="shared" si="3"/>
        <v>0</v>
      </c>
      <c r="V9" s="26">
        <f t="shared" si="3"/>
        <v>0</v>
      </c>
      <c r="W9" s="26">
        <f t="shared" si="3"/>
        <v>0</v>
      </c>
      <c r="X9" s="28">
        <f>+Q9/L9</f>
        <v>0</v>
      </c>
      <c r="Y9" s="29">
        <f>+T9/L9</f>
        <v>0</v>
      </c>
      <c r="Z9" s="29">
        <f>+V9/L9</f>
        <v>0</v>
      </c>
      <c r="AA9" s="29" t="s">
        <v>40</v>
      </c>
      <c r="AB9" s="30" t="s">
        <v>40</v>
      </c>
    </row>
    <row r="10" spans="1:28" s="6" customFormat="1" ht="28.5" customHeight="1" thickBot="1" x14ac:dyDescent="0.3">
      <c r="A10" s="23" t="s">
        <v>36</v>
      </c>
      <c r="B10" s="24" t="s">
        <v>41</v>
      </c>
      <c r="C10" s="24">
        <v>20</v>
      </c>
      <c r="D10" s="24" t="s">
        <v>38</v>
      </c>
      <c r="E10" s="25" t="s">
        <v>39</v>
      </c>
      <c r="F10" s="26">
        <f>+F11+F40+F93+F106</f>
        <v>119191849092</v>
      </c>
      <c r="G10" s="26">
        <f t="shared" ref="G10:W10" si="4">+G11+G40+G93+G106</f>
        <v>0</v>
      </c>
      <c r="H10" s="26">
        <f t="shared" si="4"/>
        <v>0</v>
      </c>
      <c r="I10" s="26">
        <f t="shared" si="4"/>
        <v>0</v>
      </c>
      <c r="J10" s="26">
        <f t="shared" si="4"/>
        <v>0</v>
      </c>
      <c r="K10" s="26">
        <f t="shared" ref="K10:K73" si="5">+G10-H10+I10-J10</f>
        <v>0</v>
      </c>
      <c r="L10" s="26">
        <f t="shared" si="4"/>
        <v>119191849092</v>
      </c>
      <c r="M10" s="27">
        <f t="shared" si="2"/>
        <v>1.3036096520067686E-2</v>
      </c>
      <c r="N10" s="26">
        <f t="shared" si="4"/>
        <v>12558065092</v>
      </c>
      <c r="O10" s="26">
        <f t="shared" si="4"/>
        <v>85583972613.630005</v>
      </c>
      <c r="P10" s="26">
        <f t="shared" si="4"/>
        <v>33607876478.369999</v>
      </c>
      <c r="Q10" s="26">
        <f t="shared" si="4"/>
        <v>19324840882.549999</v>
      </c>
      <c r="R10" s="26">
        <f t="shared" si="4"/>
        <v>99777892378.449997</v>
      </c>
      <c r="S10" s="26">
        <f t="shared" si="4"/>
        <v>66259131731.080002</v>
      </c>
      <c r="T10" s="26">
        <f t="shared" si="4"/>
        <v>4723452554.8599997</v>
      </c>
      <c r="U10" s="26">
        <f t="shared" si="4"/>
        <v>14601388327.689999</v>
      </c>
      <c r="V10" s="26">
        <f t="shared" si="4"/>
        <v>3590730964.8600001</v>
      </c>
      <c r="W10" s="26">
        <f t="shared" si="4"/>
        <v>1132721590</v>
      </c>
      <c r="X10" s="28">
        <f>+Q10/L10</f>
        <v>0.16213223496208901</v>
      </c>
      <c r="Y10" s="29">
        <f>+T10/L10</f>
        <v>3.9628989656953245E-2</v>
      </c>
      <c r="Z10" s="29">
        <f>+V10/L10</f>
        <v>3.0125641914393333E-2</v>
      </c>
      <c r="AA10" s="29">
        <f>+T10/Q10</f>
        <v>0.24442387823876968</v>
      </c>
      <c r="AB10" s="30">
        <f>+V10/T10</f>
        <v>0.76019202546354936</v>
      </c>
    </row>
    <row r="11" spans="1:28" ht="42" customHeight="1" x14ac:dyDescent="0.25">
      <c r="A11" s="31" t="s">
        <v>42</v>
      </c>
      <c r="B11" s="32" t="s">
        <v>41</v>
      </c>
      <c r="C11" s="32">
        <v>20</v>
      </c>
      <c r="D11" s="32" t="s">
        <v>38</v>
      </c>
      <c r="E11" s="33" t="s">
        <v>43</v>
      </c>
      <c r="F11" s="34">
        <f>+F12</f>
        <v>75086750000</v>
      </c>
      <c r="G11" s="34">
        <f t="shared" ref="G11:W11" si="6">+G12</f>
        <v>0</v>
      </c>
      <c r="H11" s="34">
        <f t="shared" si="6"/>
        <v>0</v>
      </c>
      <c r="I11" s="34">
        <f t="shared" si="6"/>
        <v>0</v>
      </c>
      <c r="J11" s="34">
        <f t="shared" si="6"/>
        <v>0</v>
      </c>
      <c r="K11" s="34">
        <f t="shared" si="5"/>
        <v>0</v>
      </c>
      <c r="L11" s="34">
        <f t="shared" si="6"/>
        <v>75086750000</v>
      </c>
      <c r="M11" s="35">
        <f t="shared" si="2"/>
        <v>8.2122907550721998E-3</v>
      </c>
      <c r="N11" s="34">
        <f t="shared" si="6"/>
        <v>7134940000</v>
      </c>
      <c r="O11" s="34">
        <f t="shared" si="6"/>
        <v>67951810000</v>
      </c>
      <c r="P11" s="34">
        <f t="shared" si="6"/>
        <v>7134940000</v>
      </c>
      <c r="Q11" s="34">
        <f t="shared" si="6"/>
        <v>4060953606</v>
      </c>
      <c r="R11" s="34">
        <f t="shared" si="6"/>
        <v>71025796394</v>
      </c>
      <c r="S11" s="34">
        <f t="shared" si="6"/>
        <v>63890856394</v>
      </c>
      <c r="T11" s="34">
        <f t="shared" si="6"/>
        <v>4060953606</v>
      </c>
      <c r="U11" s="34">
        <f t="shared" si="6"/>
        <v>0</v>
      </c>
      <c r="V11" s="34">
        <f t="shared" si="6"/>
        <v>2951956639</v>
      </c>
      <c r="W11" s="34">
        <f t="shared" si="6"/>
        <v>1108996967</v>
      </c>
      <c r="X11" s="36">
        <f t="shared" ref="X11:X74" si="7">+Q11/L11</f>
        <v>5.4083491508155564E-2</v>
      </c>
      <c r="Y11" s="36">
        <f t="shared" ref="Y11:Y74" si="8">+T11/L11</f>
        <v>5.4083491508155564E-2</v>
      </c>
      <c r="Z11" s="36">
        <f t="shared" ref="Z11:Z74" si="9">+V11/L11</f>
        <v>3.9313948719314658E-2</v>
      </c>
      <c r="AA11" s="36">
        <f t="shared" ref="AA11:AA37" si="10">+T11/Q11</f>
        <v>1</v>
      </c>
      <c r="AB11" s="36">
        <f t="shared" ref="AB11:AB37" si="11">+V11/T11</f>
        <v>0.72691218009448</v>
      </c>
    </row>
    <row r="12" spans="1:28" ht="42" customHeight="1" x14ac:dyDescent="0.25">
      <c r="A12" s="38" t="s">
        <v>44</v>
      </c>
      <c r="B12" s="32" t="s">
        <v>41</v>
      </c>
      <c r="C12" s="32">
        <v>20</v>
      </c>
      <c r="D12" s="32" t="s">
        <v>38</v>
      </c>
      <c r="E12" s="39" t="s">
        <v>45</v>
      </c>
      <c r="F12" s="40">
        <f>+F13+F24+F32+F39</f>
        <v>75086750000</v>
      </c>
      <c r="G12" s="40">
        <f t="shared" ref="G12:W12" si="12">+G13+G24+G32+G39</f>
        <v>0</v>
      </c>
      <c r="H12" s="40">
        <f t="shared" si="12"/>
        <v>0</v>
      </c>
      <c r="I12" s="40">
        <f t="shared" si="12"/>
        <v>0</v>
      </c>
      <c r="J12" s="40">
        <f t="shared" si="12"/>
        <v>0</v>
      </c>
      <c r="K12" s="34">
        <f t="shared" si="5"/>
        <v>0</v>
      </c>
      <c r="L12" s="40">
        <f t="shared" si="12"/>
        <v>75086750000</v>
      </c>
      <c r="M12" s="35">
        <f t="shared" si="2"/>
        <v>8.2122907550721998E-3</v>
      </c>
      <c r="N12" s="40">
        <f t="shared" si="12"/>
        <v>7134940000</v>
      </c>
      <c r="O12" s="40">
        <f t="shared" si="12"/>
        <v>67951810000</v>
      </c>
      <c r="P12" s="40">
        <f t="shared" si="12"/>
        <v>7134940000</v>
      </c>
      <c r="Q12" s="40">
        <f t="shared" si="12"/>
        <v>4060953606</v>
      </c>
      <c r="R12" s="40">
        <f t="shared" si="12"/>
        <v>71025796394</v>
      </c>
      <c r="S12" s="40">
        <f t="shared" si="12"/>
        <v>63890856394</v>
      </c>
      <c r="T12" s="40">
        <f t="shared" si="12"/>
        <v>4060953606</v>
      </c>
      <c r="U12" s="40">
        <f t="shared" si="12"/>
        <v>0</v>
      </c>
      <c r="V12" s="40">
        <f t="shared" si="12"/>
        <v>2951956639</v>
      </c>
      <c r="W12" s="40">
        <f t="shared" si="12"/>
        <v>1108996967</v>
      </c>
      <c r="X12" s="36">
        <f t="shared" si="7"/>
        <v>5.4083491508155564E-2</v>
      </c>
      <c r="Y12" s="36">
        <f t="shared" si="8"/>
        <v>5.4083491508155564E-2</v>
      </c>
      <c r="Z12" s="36">
        <f t="shared" si="9"/>
        <v>3.9313948719314658E-2</v>
      </c>
      <c r="AA12" s="36">
        <f t="shared" si="10"/>
        <v>1</v>
      </c>
      <c r="AB12" s="36">
        <f t="shared" si="11"/>
        <v>0.72691218009448</v>
      </c>
    </row>
    <row r="13" spans="1:28" ht="42" customHeight="1" x14ac:dyDescent="0.25">
      <c r="A13" s="38" t="s">
        <v>46</v>
      </c>
      <c r="B13" s="32" t="s">
        <v>41</v>
      </c>
      <c r="C13" s="32">
        <v>20</v>
      </c>
      <c r="D13" s="32" t="s">
        <v>38</v>
      </c>
      <c r="E13" s="39" t="s">
        <v>47</v>
      </c>
      <c r="F13" s="40">
        <f>+F14</f>
        <v>46310619000</v>
      </c>
      <c r="G13" s="40">
        <f t="shared" ref="G13:W13" si="13">+G14</f>
        <v>0</v>
      </c>
      <c r="H13" s="40">
        <f t="shared" si="13"/>
        <v>0</v>
      </c>
      <c r="I13" s="40">
        <f t="shared" si="13"/>
        <v>0</v>
      </c>
      <c r="J13" s="40">
        <f t="shared" si="13"/>
        <v>0</v>
      </c>
      <c r="K13" s="34">
        <f t="shared" si="5"/>
        <v>0</v>
      </c>
      <c r="L13" s="40">
        <f t="shared" si="13"/>
        <v>46310619000</v>
      </c>
      <c r="M13" s="35">
        <f t="shared" si="2"/>
        <v>5.0650250313853101E-3</v>
      </c>
      <c r="N13" s="40">
        <f t="shared" si="13"/>
        <v>0</v>
      </c>
      <c r="O13" s="40">
        <f t="shared" si="13"/>
        <v>46310619000</v>
      </c>
      <c r="P13" s="40">
        <f t="shared" si="13"/>
        <v>0</v>
      </c>
      <c r="Q13" s="40">
        <f t="shared" si="13"/>
        <v>2734157432</v>
      </c>
      <c r="R13" s="40">
        <f t="shared" si="13"/>
        <v>43576461568</v>
      </c>
      <c r="S13" s="40">
        <f t="shared" si="13"/>
        <v>43576461568</v>
      </c>
      <c r="T13" s="40">
        <f t="shared" si="13"/>
        <v>2734157432</v>
      </c>
      <c r="U13" s="40">
        <f t="shared" si="13"/>
        <v>0</v>
      </c>
      <c r="V13" s="40">
        <f t="shared" si="13"/>
        <v>2734157432</v>
      </c>
      <c r="W13" s="40">
        <f t="shared" si="13"/>
        <v>0</v>
      </c>
      <c r="X13" s="36">
        <f t="shared" si="7"/>
        <v>5.9039535446503102E-2</v>
      </c>
      <c r="Y13" s="36">
        <f t="shared" si="8"/>
        <v>5.9039535446503102E-2</v>
      </c>
      <c r="Z13" s="36">
        <f t="shared" si="9"/>
        <v>5.9039535446503102E-2</v>
      </c>
      <c r="AA13" s="36">
        <f t="shared" si="10"/>
        <v>1</v>
      </c>
      <c r="AB13" s="36">
        <f t="shared" si="11"/>
        <v>1</v>
      </c>
    </row>
    <row r="14" spans="1:28" ht="42" customHeight="1" x14ac:dyDescent="0.25">
      <c r="A14" s="38" t="s">
        <v>48</v>
      </c>
      <c r="B14" s="32" t="s">
        <v>41</v>
      </c>
      <c r="C14" s="32">
        <v>20</v>
      </c>
      <c r="D14" s="32" t="s">
        <v>38</v>
      </c>
      <c r="E14" s="39" t="s">
        <v>49</v>
      </c>
      <c r="F14" s="40">
        <f>SUM(F15:F23)</f>
        <v>46310619000</v>
      </c>
      <c r="G14" s="40">
        <f t="shared" ref="G14:W14" si="14">SUM(G15:G23)</f>
        <v>0</v>
      </c>
      <c r="H14" s="40">
        <f t="shared" si="14"/>
        <v>0</v>
      </c>
      <c r="I14" s="40">
        <f t="shared" si="14"/>
        <v>0</v>
      </c>
      <c r="J14" s="40">
        <f t="shared" si="14"/>
        <v>0</v>
      </c>
      <c r="K14" s="34">
        <f t="shared" si="5"/>
        <v>0</v>
      </c>
      <c r="L14" s="40">
        <f t="shared" si="14"/>
        <v>46310619000</v>
      </c>
      <c r="M14" s="35">
        <f t="shared" si="2"/>
        <v>5.0650250313853101E-3</v>
      </c>
      <c r="N14" s="40">
        <f t="shared" si="14"/>
        <v>0</v>
      </c>
      <c r="O14" s="40">
        <f t="shared" si="14"/>
        <v>46310619000</v>
      </c>
      <c r="P14" s="40">
        <f t="shared" si="14"/>
        <v>0</v>
      </c>
      <c r="Q14" s="40">
        <f t="shared" si="14"/>
        <v>2734157432</v>
      </c>
      <c r="R14" s="40">
        <f t="shared" si="14"/>
        <v>43576461568</v>
      </c>
      <c r="S14" s="40">
        <f t="shared" si="14"/>
        <v>43576461568</v>
      </c>
      <c r="T14" s="40">
        <f t="shared" si="14"/>
        <v>2734157432</v>
      </c>
      <c r="U14" s="40">
        <f t="shared" si="14"/>
        <v>0</v>
      </c>
      <c r="V14" s="40">
        <f t="shared" si="14"/>
        <v>2734157432</v>
      </c>
      <c r="W14" s="40">
        <f t="shared" si="14"/>
        <v>0</v>
      </c>
      <c r="X14" s="36">
        <f t="shared" si="7"/>
        <v>5.9039535446503102E-2</v>
      </c>
      <c r="Y14" s="36">
        <f t="shared" si="8"/>
        <v>5.9039535446503102E-2</v>
      </c>
      <c r="Z14" s="36">
        <f t="shared" si="9"/>
        <v>5.9039535446503102E-2</v>
      </c>
      <c r="AA14" s="36">
        <f t="shared" si="10"/>
        <v>1</v>
      </c>
      <c r="AB14" s="36">
        <f t="shared" si="11"/>
        <v>1</v>
      </c>
    </row>
    <row r="15" spans="1:28" ht="42" customHeight="1" x14ac:dyDescent="0.25">
      <c r="A15" s="42" t="s">
        <v>50</v>
      </c>
      <c r="B15" s="43" t="s">
        <v>41</v>
      </c>
      <c r="C15" s="43">
        <v>20</v>
      </c>
      <c r="D15" s="43" t="s">
        <v>38</v>
      </c>
      <c r="E15" s="44" t="s">
        <v>51</v>
      </c>
      <c r="F15" s="45">
        <v>32746596770</v>
      </c>
      <c r="G15" s="45">
        <v>0</v>
      </c>
      <c r="H15" s="45">
        <v>0</v>
      </c>
      <c r="I15" s="45">
        <v>0</v>
      </c>
      <c r="J15" s="45">
        <v>0</v>
      </c>
      <c r="K15" s="45">
        <f t="shared" si="5"/>
        <v>0</v>
      </c>
      <c r="L15" s="46">
        <f t="shared" ref="L15:L23" si="15">+F15+K15</f>
        <v>32746596770</v>
      </c>
      <c r="M15" s="47">
        <f t="shared" si="2"/>
        <v>3.5815183626185464E-3</v>
      </c>
      <c r="N15" s="45">
        <v>0</v>
      </c>
      <c r="O15" s="45">
        <v>32746596770</v>
      </c>
      <c r="P15" s="45">
        <f>L15-O15</f>
        <v>0</v>
      </c>
      <c r="Q15" s="45">
        <v>2405619079</v>
      </c>
      <c r="R15" s="45">
        <f t="shared" ref="R15:R23" si="16">+L15-Q15</f>
        <v>30340977691</v>
      </c>
      <c r="S15" s="45">
        <f t="shared" ref="S15:S23" si="17">O15-Q15</f>
        <v>30340977691</v>
      </c>
      <c r="T15" s="45">
        <v>2405619079</v>
      </c>
      <c r="U15" s="45">
        <f t="shared" ref="U15:U23" si="18">+Q15-T15</f>
        <v>0</v>
      </c>
      <c r="V15" s="45">
        <v>2405619079</v>
      </c>
      <c r="W15" s="48">
        <f t="shared" ref="W15:W23" si="19">+T15-V15</f>
        <v>0</v>
      </c>
      <c r="X15" s="49">
        <f t="shared" si="7"/>
        <v>7.3461651477745304E-2</v>
      </c>
      <c r="Y15" s="49">
        <f t="shared" si="8"/>
        <v>7.3461651477745304E-2</v>
      </c>
      <c r="Z15" s="49">
        <f t="shared" si="9"/>
        <v>7.3461651477745304E-2</v>
      </c>
      <c r="AA15" s="49">
        <f t="shared" si="10"/>
        <v>1</v>
      </c>
      <c r="AB15" s="49">
        <f t="shared" si="11"/>
        <v>1</v>
      </c>
    </row>
    <row r="16" spans="1:28" ht="42" customHeight="1" x14ac:dyDescent="0.25">
      <c r="A16" s="42" t="s">
        <v>52</v>
      </c>
      <c r="B16" s="43" t="s">
        <v>41</v>
      </c>
      <c r="C16" s="43">
        <v>20</v>
      </c>
      <c r="D16" s="43" t="s">
        <v>38</v>
      </c>
      <c r="E16" s="44" t="s">
        <v>53</v>
      </c>
      <c r="F16" s="45">
        <v>3873121232</v>
      </c>
      <c r="G16" s="45">
        <v>0</v>
      </c>
      <c r="H16" s="45">
        <v>0</v>
      </c>
      <c r="I16" s="45">
        <v>0</v>
      </c>
      <c r="J16" s="45">
        <v>0</v>
      </c>
      <c r="K16" s="45">
        <f t="shared" si="5"/>
        <v>0</v>
      </c>
      <c r="L16" s="46">
        <f t="shared" si="15"/>
        <v>3873121232</v>
      </c>
      <c r="M16" s="47">
        <f t="shared" si="2"/>
        <v>4.2360599821975845E-4</v>
      </c>
      <c r="N16" s="45">
        <v>0</v>
      </c>
      <c r="O16" s="45">
        <v>3873121232</v>
      </c>
      <c r="P16" s="45">
        <f t="shared" ref="P16:P23" si="20">L16-O16</f>
        <v>0</v>
      </c>
      <c r="Q16" s="45">
        <v>224916164</v>
      </c>
      <c r="R16" s="45">
        <f t="shared" si="16"/>
        <v>3648205068</v>
      </c>
      <c r="S16" s="45">
        <f t="shared" si="17"/>
        <v>3648205068</v>
      </c>
      <c r="T16" s="45">
        <v>224916164</v>
      </c>
      <c r="U16" s="45">
        <f t="shared" si="18"/>
        <v>0</v>
      </c>
      <c r="V16" s="45">
        <v>224916164</v>
      </c>
      <c r="W16" s="48">
        <f t="shared" si="19"/>
        <v>0</v>
      </c>
      <c r="X16" s="49">
        <f t="shared" si="7"/>
        <v>5.8071036388359559E-2</v>
      </c>
      <c r="Y16" s="49">
        <f t="shared" si="8"/>
        <v>5.8071036388359559E-2</v>
      </c>
      <c r="Z16" s="49">
        <f t="shared" si="9"/>
        <v>5.8071036388359559E-2</v>
      </c>
      <c r="AA16" s="49">
        <f t="shared" si="10"/>
        <v>1</v>
      </c>
      <c r="AB16" s="49">
        <f t="shared" si="11"/>
        <v>1</v>
      </c>
    </row>
    <row r="17" spans="1:28" ht="42" customHeight="1" x14ac:dyDescent="0.25">
      <c r="A17" s="42" t="s">
        <v>54</v>
      </c>
      <c r="B17" s="43" t="s">
        <v>41</v>
      </c>
      <c r="C17" s="43">
        <v>20</v>
      </c>
      <c r="D17" s="43" t="s">
        <v>38</v>
      </c>
      <c r="E17" s="44" t="s">
        <v>55</v>
      </c>
      <c r="F17" s="45">
        <v>9087308</v>
      </c>
      <c r="G17" s="45">
        <v>0</v>
      </c>
      <c r="H17" s="45">
        <v>0</v>
      </c>
      <c r="I17" s="45">
        <v>0</v>
      </c>
      <c r="J17" s="45">
        <v>0</v>
      </c>
      <c r="K17" s="45">
        <f t="shared" si="5"/>
        <v>0</v>
      </c>
      <c r="L17" s="46">
        <f t="shared" si="15"/>
        <v>9087308</v>
      </c>
      <c r="M17" s="47">
        <f t="shared" si="2"/>
        <v>9.938852790524777E-7</v>
      </c>
      <c r="N17" s="45">
        <v>0</v>
      </c>
      <c r="O17" s="45">
        <v>9087308</v>
      </c>
      <c r="P17" s="45">
        <f t="shared" si="20"/>
        <v>0</v>
      </c>
      <c r="Q17" s="45">
        <v>250155</v>
      </c>
      <c r="R17" s="45">
        <f t="shared" si="16"/>
        <v>8837153</v>
      </c>
      <c r="S17" s="45">
        <f t="shared" si="17"/>
        <v>8837153</v>
      </c>
      <c r="T17" s="45">
        <v>250155</v>
      </c>
      <c r="U17" s="45">
        <f t="shared" si="18"/>
        <v>0</v>
      </c>
      <c r="V17" s="45">
        <v>250155</v>
      </c>
      <c r="W17" s="48">
        <f t="shared" si="19"/>
        <v>0</v>
      </c>
      <c r="X17" s="49">
        <f t="shared" si="7"/>
        <v>2.7527954373286347E-2</v>
      </c>
      <c r="Y17" s="49">
        <f t="shared" si="8"/>
        <v>2.7527954373286347E-2</v>
      </c>
      <c r="Z17" s="49">
        <f t="shared" si="9"/>
        <v>2.7527954373286347E-2</v>
      </c>
      <c r="AA17" s="49">
        <f t="shared" si="10"/>
        <v>1</v>
      </c>
      <c r="AB17" s="49">
        <f t="shared" si="11"/>
        <v>1</v>
      </c>
    </row>
    <row r="18" spans="1:28" ht="42" customHeight="1" x14ac:dyDescent="0.25">
      <c r="A18" s="42" t="s">
        <v>56</v>
      </c>
      <c r="B18" s="43" t="s">
        <v>41</v>
      </c>
      <c r="C18" s="43">
        <v>20</v>
      </c>
      <c r="D18" s="43" t="s">
        <v>38</v>
      </c>
      <c r="E18" s="44" t="s">
        <v>57</v>
      </c>
      <c r="F18" s="45">
        <v>7806018</v>
      </c>
      <c r="G18" s="45">
        <v>0</v>
      </c>
      <c r="H18" s="45">
        <v>0</v>
      </c>
      <c r="I18" s="45">
        <v>0</v>
      </c>
      <c r="J18" s="45">
        <v>0</v>
      </c>
      <c r="K18" s="45">
        <f t="shared" si="5"/>
        <v>0</v>
      </c>
      <c r="L18" s="46">
        <f t="shared" si="15"/>
        <v>7806018</v>
      </c>
      <c r="M18" s="47">
        <f t="shared" si="2"/>
        <v>8.5374968893083236E-7</v>
      </c>
      <c r="N18" s="45">
        <v>0</v>
      </c>
      <c r="O18" s="45">
        <v>7806018</v>
      </c>
      <c r="P18" s="45">
        <f t="shared" si="20"/>
        <v>0</v>
      </c>
      <c r="Q18" s="45">
        <v>486000</v>
      </c>
      <c r="R18" s="45">
        <f t="shared" si="16"/>
        <v>7320018</v>
      </c>
      <c r="S18" s="45">
        <f t="shared" si="17"/>
        <v>7320018</v>
      </c>
      <c r="T18" s="45">
        <v>486000</v>
      </c>
      <c r="U18" s="45">
        <f t="shared" si="18"/>
        <v>0</v>
      </c>
      <c r="V18" s="45">
        <v>486000</v>
      </c>
      <c r="W18" s="48">
        <f t="shared" si="19"/>
        <v>0</v>
      </c>
      <c r="X18" s="49">
        <f t="shared" si="7"/>
        <v>6.2259656588032466E-2</v>
      </c>
      <c r="Y18" s="49">
        <f t="shared" si="8"/>
        <v>6.2259656588032466E-2</v>
      </c>
      <c r="Z18" s="49">
        <f t="shared" si="9"/>
        <v>6.2259656588032466E-2</v>
      </c>
      <c r="AA18" s="49">
        <f t="shared" si="10"/>
        <v>1</v>
      </c>
      <c r="AB18" s="49">
        <f t="shared" si="11"/>
        <v>1</v>
      </c>
    </row>
    <row r="19" spans="1:28" ht="42" customHeight="1" x14ac:dyDescent="0.25">
      <c r="A19" s="42" t="s">
        <v>58</v>
      </c>
      <c r="B19" s="43" t="s">
        <v>41</v>
      </c>
      <c r="C19" s="43">
        <v>20</v>
      </c>
      <c r="D19" s="43" t="s">
        <v>38</v>
      </c>
      <c r="E19" s="44" t="s">
        <v>59</v>
      </c>
      <c r="F19" s="45">
        <v>2285097236</v>
      </c>
      <c r="G19" s="45">
        <v>0</v>
      </c>
      <c r="H19" s="45">
        <v>0</v>
      </c>
      <c r="I19" s="45">
        <v>0</v>
      </c>
      <c r="J19" s="45">
        <v>0</v>
      </c>
      <c r="K19" s="45">
        <f t="shared" si="5"/>
        <v>0</v>
      </c>
      <c r="L19" s="46">
        <f t="shared" si="15"/>
        <v>2285097236</v>
      </c>
      <c r="M19" s="47">
        <f t="shared" si="2"/>
        <v>2.4992269482490369E-4</v>
      </c>
      <c r="N19" s="45">
        <v>0</v>
      </c>
      <c r="O19" s="45">
        <v>2285097236</v>
      </c>
      <c r="P19" s="45">
        <f t="shared" si="20"/>
        <v>0</v>
      </c>
      <c r="Q19" s="45">
        <v>0</v>
      </c>
      <c r="R19" s="45">
        <f t="shared" si="16"/>
        <v>2285097236</v>
      </c>
      <c r="S19" s="45">
        <f t="shared" si="17"/>
        <v>2285097236</v>
      </c>
      <c r="T19" s="45">
        <v>0</v>
      </c>
      <c r="U19" s="45">
        <f t="shared" si="18"/>
        <v>0</v>
      </c>
      <c r="V19" s="45">
        <v>0</v>
      </c>
      <c r="W19" s="48">
        <f t="shared" si="19"/>
        <v>0</v>
      </c>
      <c r="X19" s="49">
        <f t="shared" si="7"/>
        <v>0</v>
      </c>
      <c r="Y19" s="49">
        <f t="shared" si="8"/>
        <v>0</v>
      </c>
      <c r="Z19" s="49">
        <f t="shared" si="9"/>
        <v>0</v>
      </c>
      <c r="AA19" s="49" t="s">
        <v>40</v>
      </c>
      <c r="AB19" s="49" t="s">
        <v>40</v>
      </c>
    </row>
    <row r="20" spans="1:28" ht="42" customHeight="1" x14ac:dyDescent="0.25">
      <c r="A20" s="42" t="s">
        <v>60</v>
      </c>
      <c r="B20" s="43" t="s">
        <v>41</v>
      </c>
      <c r="C20" s="43">
        <v>20</v>
      </c>
      <c r="D20" s="43" t="s">
        <v>38</v>
      </c>
      <c r="E20" s="44" t="s">
        <v>61</v>
      </c>
      <c r="F20" s="45">
        <v>1112719247</v>
      </c>
      <c r="G20" s="45">
        <v>0</v>
      </c>
      <c r="H20" s="45">
        <v>0</v>
      </c>
      <c r="I20" s="45">
        <v>0</v>
      </c>
      <c r="J20" s="45">
        <v>0</v>
      </c>
      <c r="K20" s="45">
        <f t="shared" si="5"/>
        <v>0</v>
      </c>
      <c r="L20" s="46">
        <f t="shared" si="15"/>
        <v>1112719247</v>
      </c>
      <c r="M20" s="47">
        <f t="shared" si="2"/>
        <v>1.2169888808783173E-4</v>
      </c>
      <c r="N20" s="45">
        <v>0</v>
      </c>
      <c r="O20" s="45">
        <v>1112719247</v>
      </c>
      <c r="P20" s="45">
        <f t="shared" si="20"/>
        <v>0</v>
      </c>
      <c r="Q20" s="45">
        <v>74291115</v>
      </c>
      <c r="R20" s="45">
        <f t="shared" si="16"/>
        <v>1038428132</v>
      </c>
      <c r="S20" s="45">
        <f t="shared" si="17"/>
        <v>1038428132</v>
      </c>
      <c r="T20" s="45">
        <v>74291115</v>
      </c>
      <c r="U20" s="45">
        <f t="shared" si="18"/>
        <v>0</v>
      </c>
      <c r="V20" s="45">
        <v>74291115</v>
      </c>
      <c r="W20" s="48">
        <f t="shared" si="19"/>
        <v>0</v>
      </c>
      <c r="X20" s="49">
        <f t="shared" si="7"/>
        <v>6.6765372487530991E-2</v>
      </c>
      <c r="Y20" s="49">
        <f t="shared" si="8"/>
        <v>6.6765372487530991E-2</v>
      </c>
      <c r="Z20" s="49">
        <f t="shared" si="9"/>
        <v>6.6765372487530991E-2</v>
      </c>
      <c r="AA20" s="49">
        <f t="shared" ref="AA20" si="21">+T20/Q20</f>
        <v>1</v>
      </c>
      <c r="AB20" s="49">
        <f t="shared" ref="AB20" si="22">+V20/T20</f>
        <v>1</v>
      </c>
    </row>
    <row r="21" spans="1:28" ht="42" customHeight="1" x14ac:dyDescent="0.25">
      <c r="A21" s="42" t="s">
        <v>62</v>
      </c>
      <c r="B21" s="43" t="s">
        <v>41</v>
      </c>
      <c r="C21" s="43">
        <v>20</v>
      </c>
      <c r="D21" s="43" t="s">
        <v>38</v>
      </c>
      <c r="E21" s="44" t="s">
        <v>63</v>
      </c>
      <c r="F21" s="45">
        <v>195465972</v>
      </c>
      <c r="G21" s="45">
        <v>0</v>
      </c>
      <c r="H21" s="45">
        <v>0</v>
      </c>
      <c r="I21" s="45">
        <v>0</v>
      </c>
      <c r="J21" s="45">
        <v>0</v>
      </c>
      <c r="K21" s="45">
        <f t="shared" si="5"/>
        <v>0</v>
      </c>
      <c r="L21" s="46">
        <f t="shared" si="15"/>
        <v>195465972</v>
      </c>
      <c r="M21" s="47">
        <f t="shared" si="2"/>
        <v>2.1378251086733695E-5</v>
      </c>
      <c r="N21" s="45">
        <v>0</v>
      </c>
      <c r="O21" s="45">
        <v>195465972</v>
      </c>
      <c r="P21" s="45">
        <f t="shared" si="20"/>
        <v>0</v>
      </c>
      <c r="Q21" s="45">
        <v>0</v>
      </c>
      <c r="R21" s="45">
        <f t="shared" si="16"/>
        <v>195465972</v>
      </c>
      <c r="S21" s="45">
        <f t="shared" si="17"/>
        <v>195465972</v>
      </c>
      <c r="T21" s="45">
        <v>0</v>
      </c>
      <c r="U21" s="45">
        <f t="shared" si="18"/>
        <v>0</v>
      </c>
      <c r="V21" s="45">
        <v>0</v>
      </c>
      <c r="W21" s="48">
        <f t="shared" si="19"/>
        <v>0</v>
      </c>
      <c r="X21" s="49">
        <f t="shared" si="7"/>
        <v>0</v>
      </c>
      <c r="Y21" s="49">
        <f t="shared" si="8"/>
        <v>0</v>
      </c>
      <c r="Z21" s="49">
        <f t="shared" si="9"/>
        <v>0</v>
      </c>
      <c r="AA21" s="49" t="s">
        <v>40</v>
      </c>
      <c r="AB21" s="49" t="s">
        <v>40</v>
      </c>
    </row>
    <row r="22" spans="1:28" ht="42" customHeight="1" x14ac:dyDescent="0.25">
      <c r="A22" s="42" t="s">
        <v>64</v>
      </c>
      <c r="B22" s="43" t="s">
        <v>41</v>
      </c>
      <c r="C22" s="43">
        <v>20</v>
      </c>
      <c r="D22" s="43" t="s">
        <v>38</v>
      </c>
      <c r="E22" s="44" t="s">
        <v>65</v>
      </c>
      <c r="F22" s="45">
        <v>3542096589</v>
      </c>
      <c r="G22" s="45">
        <v>0</v>
      </c>
      <c r="H22" s="45">
        <v>0</v>
      </c>
      <c r="I22" s="45">
        <v>0</v>
      </c>
      <c r="J22" s="45">
        <v>0</v>
      </c>
      <c r="K22" s="45">
        <f t="shared" si="5"/>
        <v>0</v>
      </c>
      <c r="L22" s="46">
        <f t="shared" si="15"/>
        <v>3542096589</v>
      </c>
      <c r="M22" s="47">
        <f t="shared" si="2"/>
        <v>3.8740159976850071E-4</v>
      </c>
      <c r="N22" s="45">
        <v>0</v>
      </c>
      <c r="O22" s="45">
        <v>3542096589</v>
      </c>
      <c r="P22" s="45">
        <f t="shared" si="20"/>
        <v>0</v>
      </c>
      <c r="Q22" s="45">
        <v>0</v>
      </c>
      <c r="R22" s="45">
        <f t="shared" si="16"/>
        <v>3542096589</v>
      </c>
      <c r="S22" s="45">
        <f t="shared" si="17"/>
        <v>3542096589</v>
      </c>
      <c r="T22" s="45">
        <v>0</v>
      </c>
      <c r="U22" s="45">
        <f t="shared" si="18"/>
        <v>0</v>
      </c>
      <c r="V22" s="45">
        <v>0</v>
      </c>
      <c r="W22" s="48">
        <f t="shared" si="19"/>
        <v>0</v>
      </c>
      <c r="X22" s="53">
        <f t="shared" si="7"/>
        <v>0</v>
      </c>
      <c r="Y22" s="53">
        <f t="shared" si="8"/>
        <v>0</v>
      </c>
      <c r="Z22" s="53">
        <f t="shared" si="9"/>
        <v>0</v>
      </c>
      <c r="AA22" s="49" t="s">
        <v>40</v>
      </c>
      <c r="AB22" s="49" t="s">
        <v>40</v>
      </c>
    </row>
    <row r="23" spans="1:28" ht="42" customHeight="1" thickBot="1" x14ac:dyDescent="0.3">
      <c r="A23" s="42" t="s">
        <v>66</v>
      </c>
      <c r="B23" s="43" t="s">
        <v>41</v>
      </c>
      <c r="C23" s="43">
        <v>20</v>
      </c>
      <c r="D23" s="43" t="s">
        <v>38</v>
      </c>
      <c r="E23" s="44" t="s">
        <v>67</v>
      </c>
      <c r="F23" s="45">
        <v>2538628628</v>
      </c>
      <c r="G23" s="45">
        <v>0</v>
      </c>
      <c r="H23" s="45">
        <v>0</v>
      </c>
      <c r="I23" s="45">
        <v>0</v>
      </c>
      <c r="J23" s="45">
        <v>0</v>
      </c>
      <c r="K23" s="45">
        <f t="shared" si="5"/>
        <v>0</v>
      </c>
      <c r="L23" s="46">
        <f t="shared" si="15"/>
        <v>2538628628</v>
      </c>
      <c r="M23" s="47">
        <f t="shared" si="2"/>
        <v>2.7765160181105218E-4</v>
      </c>
      <c r="N23" s="45">
        <v>0</v>
      </c>
      <c r="O23" s="45">
        <v>2538628628</v>
      </c>
      <c r="P23" s="45">
        <f t="shared" si="20"/>
        <v>0</v>
      </c>
      <c r="Q23" s="45">
        <v>28594919</v>
      </c>
      <c r="R23" s="45">
        <f t="shared" si="16"/>
        <v>2510033709</v>
      </c>
      <c r="S23" s="45">
        <f t="shared" si="17"/>
        <v>2510033709</v>
      </c>
      <c r="T23" s="45">
        <v>28594919</v>
      </c>
      <c r="U23" s="45">
        <f t="shared" si="18"/>
        <v>0</v>
      </c>
      <c r="V23" s="45">
        <v>28594919</v>
      </c>
      <c r="W23" s="48">
        <f t="shared" si="19"/>
        <v>0</v>
      </c>
      <c r="X23" s="49">
        <f t="shared" si="7"/>
        <v>1.1263923633654067E-2</v>
      </c>
      <c r="Y23" s="49">
        <f t="shared" si="8"/>
        <v>1.1263923633654067E-2</v>
      </c>
      <c r="Z23" s="49">
        <f t="shared" si="9"/>
        <v>1.1263923633654067E-2</v>
      </c>
      <c r="AA23" s="49">
        <f t="shared" si="10"/>
        <v>1</v>
      </c>
      <c r="AB23" s="49">
        <f t="shared" si="11"/>
        <v>1</v>
      </c>
    </row>
    <row r="24" spans="1:28" ht="42" customHeight="1" thickBot="1" x14ac:dyDescent="0.3">
      <c r="A24" s="38" t="s">
        <v>68</v>
      </c>
      <c r="B24" s="32" t="s">
        <v>41</v>
      </c>
      <c r="C24" s="32">
        <v>20</v>
      </c>
      <c r="D24" s="32" t="s">
        <v>38</v>
      </c>
      <c r="E24" s="39" t="s">
        <v>69</v>
      </c>
      <c r="F24" s="40">
        <f>SUM(F25:F31)</f>
        <v>16155620000</v>
      </c>
      <c r="G24" s="40">
        <f>SUM(G25:G31)</f>
        <v>0</v>
      </c>
      <c r="H24" s="40">
        <f>SUM(H25:H31)</f>
        <v>0</v>
      </c>
      <c r="I24" s="40">
        <f>SUM(I25:I31)</f>
        <v>0</v>
      </c>
      <c r="J24" s="40">
        <f>SUM(J25:J31)</f>
        <v>0</v>
      </c>
      <c r="K24" s="34">
        <f t="shared" si="5"/>
        <v>0</v>
      </c>
      <c r="L24" s="41">
        <f>SUM(L25:L31)</f>
        <v>16155620000</v>
      </c>
      <c r="M24" s="35">
        <f t="shared" si="2"/>
        <v>1.766951542961435E-3</v>
      </c>
      <c r="N24" s="40">
        <f t="shared" ref="N24:W24" si="23">SUM(N25:N31)</f>
        <v>0</v>
      </c>
      <c r="O24" s="40">
        <f>SUM(O25:O31)</f>
        <v>16155620000</v>
      </c>
      <c r="P24" s="40">
        <f t="shared" si="23"/>
        <v>0</v>
      </c>
      <c r="Q24" s="40">
        <f t="shared" si="23"/>
        <v>1108996967</v>
      </c>
      <c r="R24" s="40">
        <f t="shared" si="23"/>
        <v>15046623033</v>
      </c>
      <c r="S24" s="40">
        <f t="shared" si="23"/>
        <v>15046623033</v>
      </c>
      <c r="T24" s="40">
        <f t="shared" si="23"/>
        <v>1108996967</v>
      </c>
      <c r="U24" s="40">
        <f t="shared" si="23"/>
        <v>0</v>
      </c>
      <c r="V24" s="40">
        <f t="shared" si="23"/>
        <v>0</v>
      </c>
      <c r="W24" s="40">
        <f t="shared" si="23"/>
        <v>1108996967</v>
      </c>
      <c r="X24" s="36">
        <f t="shared" si="7"/>
        <v>6.8644655358321136E-2</v>
      </c>
      <c r="Y24" s="36">
        <f t="shared" si="8"/>
        <v>6.8644655358321136E-2</v>
      </c>
      <c r="Z24" s="36">
        <f t="shared" si="9"/>
        <v>0</v>
      </c>
      <c r="AA24" s="36">
        <f t="shared" si="10"/>
        <v>1</v>
      </c>
      <c r="AB24" s="30">
        <f>+V24/T24</f>
        <v>0</v>
      </c>
    </row>
    <row r="25" spans="1:28" ht="42" customHeight="1" x14ac:dyDescent="0.25">
      <c r="A25" s="42" t="s">
        <v>70</v>
      </c>
      <c r="B25" s="43" t="s">
        <v>41</v>
      </c>
      <c r="C25" s="43">
        <v>20</v>
      </c>
      <c r="D25" s="43" t="s">
        <v>38</v>
      </c>
      <c r="E25" s="44" t="s">
        <v>71</v>
      </c>
      <c r="F25" s="45">
        <v>4723382773</v>
      </c>
      <c r="G25" s="45">
        <v>0</v>
      </c>
      <c r="H25" s="45">
        <v>0</v>
      </c>
      <c r="I25" s="45">
        <v>0</v>
      </c>
      <c r="J25" s="45">
        <v>0</v>
      </c>
      <c r="K25" s="45">
        <f t="shared" si="5"/>
        <v>0</v>
      </c>
      <c r="L25" s="46">
        <f t="shared" ref="L25:L31" si="24">+F25+K25</f>
        <v>4723382773</v>
      </c>
      <c r="M25" s="47">
        <f t="shared" si="2"/>
        <v>5.1659970206960869E-4</v>
      </c>
      <c r="N25" s="45">
        <v>0</v>
      </c>
      <c r="O25" s="45">
        <v>4723382773</v>
      </c>
      <c r="P25" s="45">
        <f t="shared" ref="P25:P31" si="25">L25-O25</f>
        <v>0</v>
      </c>
      <c r="Q25" s="45">
        <v>357175300</v>
      </c>
      <c r="R25" s="45">
        <f t="shared" ref="R25:R31" si="26">+L25-Q25</f>
        <v>4366207473</v>
      </c>
      <c r="S25" s="45">
        <f t="shared" ref="S25:S31" si="27">O25-Q25</f>
        <v>4366207473</v>
      </c>
      <c r="T25" s="45">
        <v>357175300</v>
      </c>
      <c r="U25" s="45">
        <f t="shared" ref="U25:U31" si="28">+Q25-T25</f>
        <v>0</v>
      </c>
      <c r="V25" s="45">
        <v>0</v>
      </c>
      <c r="W25" s="48">
        <f t="shared" ref="W25:W31" si="29">+T25-V25</f>
        <v>357175300</v>
      </c>
      <c r="X25" s="49">
        <f t="shared" si="7"/>
        <v>7.5618538061683366E-2</v>
      </c>
      <c r="Y25" s="49">
        <f t="shared" si="8"/>
        <v>7.5618538061683366E-2</v>
      </c>
      <c r="Z25" s="49">
        <f>+V25/L25</f>
        <v>0</v>
      </c>
      <c r="AA25" s="49">
        <f t="shared" si="10"/>
        <v>1</v>
      </c>
      <c r="AB25" s="49">
        <f t="shared" si="11"/>
        <v>0</v>
      </c>
    </row>
    <row r="26" spans="1:28" ht="42" customHeight="1" x14ac:dyDescent="0.25">
      <c r="A26" s="42" t="s">
        <v>72</v>
      </c>
      <c r="B26" s="43" t="s">
        <v>41</v>
      </c>
      <c r="C26" s="43">
        <v>20</v>
      </c>
      <c r="D26" s="43" t="s">
        <v>38</v>
      </c>
      <c r="E26" s="44" t="s">
        <v>73</v>
      </c>
      <c r="F26" s="45">
        <v>3345735170</v>
      </c>
      <c r="G26" s="45">
        <v>0</v>
      </c>
      <c r="H26" s="45">
        <v>0</v>
      </c>
      <c r="I26" s="45">
        <v>0</v>
      </c>
      <c r="J26" s="45">
        <v>0</v>
      </c>
      <c r="K26" s="45">
        <f t="shared" si="5"/>
        <v>0</v>
      </c>
      <c r="L26" s="46">
        <f t="shared" si="24"/>
        <v>3345735170</v>
      </c>
      <c r="M26" s="47">
        <f t="shared" si="2"/>
        <v>3.6592541301242782E-4</v>
      </c>
      <c r="N26" s="45">
        <v>0</v>
      </c>
      <c r="O26" s="45">
        <v>3345735170</v>
      </c>
      <c r="P26" s="45">
        <f t="shared" si="25"/>
        <v>0</v>
      </c>
      <c r="Q26" s="45">
        <v>252993500</v>
      </c>
      <c r="R26" s="45">
        <f t="shared" si="26"/>
        <v>3092741670</v>
      </c>
      <c r="S26" s="45">
        <f t="shared" si="27"/>
        <v>3092741670</v>
      </c>
      <c r="T26" s="45">
        <v>252993500</v>
      </c>
      <c r="U26" s="45">
        <f t="shared" si="28"/>
        <v>0</v>
      </c>
      <c r="V26" s="45">
        <v>0</v>
      </c>
      <c r="W26" s="48">
        <f t="shared" si="29"/>
        <v>252993500</v>
      </c>
      <c r="X26" s="49">
        <f t="shared" si="7"/>
        <v>7.5616714158520795E-2</v>
      </c>
      <c r="Y26" s="49">
        <f t="shared" si="8"/>
        <v>7.5616714158520795E-2</v>
      </c>
      <c r="Z26" s="49">
        <f t="shared" si="9"/>
        <v>0</v>
      </c>
      <c r="AA26" s="49">
        <f t="shared" si="10"/>
        <v>1</v>
      </c>
      <c r="AB26" s="49">
        <f t="shared" si="11"/>
        <v>0</v>
      </c>
    </row>
    <row r="27" spans="1:28" ht="42" customHeight="1" x14ac:dyDescent="0.25">
      <c r="A27" s="42" t="s">
        <v>74</v>
      </c>
      <c r="B27" s="43" t="s">
        <v>41</v>
      </c>
      <c r="C27" s="43">
        <v>20</v>
      </c>
      <c r="D27" s="43" t="s">
        <v>38</v>
      </c>
      <c r="E27" s="44" t="s">
        <v>75</v>
      </c>
      <c r="F27" s="45">
        <v>4185155210</v>
      </c>
      <c r="G27" s="45">
        <v>0</v>
      </c>
      <c r="H27" s="45">
        <v>0</v>
      </c>
      <c r="I27" s="45">
        <v>0</v>
      </c>
      <c r="J27" s="45">
        <v>0</v>
      </c>
      <c r="K27" s="45">
        <f t="shared" si="5"/>
        <v>0</v>
      </c>
      <c r="L27" s="46">
        <f t="shared" si="24"/>
        <v>4185155210</v>
      </c>
      <c r="M27" s="47">
        <f t="shared" si="2"/>
        <v>4.5773337425877733E-4</v>
      </c>
      <c r="N27" s="45">
        <v>0</v>
      </c>
      <c r="O27" s="45">
        <v>4185155210</v>
      </c>
      <c r="P27" s="45">
        <f t="shared" si="25"/>
        <v>0</v>
      </c>
      <c r="Q27" s="45">
        <v>233958067</v>
      </c>
      <c r="R27" s="45">
        <f t="shared" si="26"/>
        <v>3951197143</v>
      </c>
      <c r="S27" s="45">
        <f t="shared" si="27"/>
        <v>3951197143</v>
      </c>
      <c r="T27" s="45">
        <v>233958067</v>
      </c>
      <c r="U27" s="45">
        <f t="shared" si="28"/>
        <v>0</v>
      </c>
      <c r="V27" s="45">
        <v>0</v>
      </c>
      <c r="W27" s="48">
        <f t="shared" si="29"/>
        <v>233958067</v>
      </c>
      <c r="X27" s="49">
        <f t="shared" si="7"/>
        <v>5.5901885416574551E-2</v>
      </c>
      <c r="Y27" s="49">
        <f t="shared" si="8"/>
        <v>5.5901885416574551E-2</v>
      </c>
      <c r="Z27" s="49">
        <f t="shared" si="9"/>
        <v>0</v>
      </c>
      <c r="AA27" s="49">
        <f t="shared" si="10"/>
        <v>1</v>
      </c>
      <c r="AB27" s="49">
        <f t="shared" si="11"/>
        <v>0</v>
      </c>
    </row>
    <row r="28" spans="1:28" ht="42" customHeight="1" x14ac:dyDescent="0.25">
      <c r="A28" s="42" t="s">
        <v>76</v>
      </c>
      <c r="B28" s="43" t="s">
        <v>41</v>
      </c>
      <c r="C28" s="43">
        <v>20</v>
      </c>
      <c r="D28" s="43" t="s">
        <v>38</v>
      </c>
      <c r="E28" s="44" t="s">
        <v>77</v>
      </c>
      <c r="F28" s="45">
        <v>1642600502</v>
      </c>
      <c r="G28" s="45">
        <v>0</v>
      </c>
      <c r="H28" s="45">
        <v>0</v>
      </c>
      <c r="I28" s="45">
        <v>0</v>
      </c>
      <c r="J28" s="45">
        <v>0</v>
      </c>
      <c r="K28" s="45">
        <f t="shared" si="5"/>
        <v>0</v>
      </c>
      <c r="L28" s="46">
        <f t="shared" si="24"/>
        <v>1642600502</v>
      </c>
      <c r="M28" s="47">
        <f t="shared" si="2"/>
        <v>1.7965237431173347E-4</v>
      </c>
      <c r="N28" s="45">
        <v>0</v>
      </c>
      <c r="O28" s="45">
        <v>1642600502</v>
      </c>
      <c r="P28" s="45">
        <f t="shared" si="25"/>
        <v>0</v>
      </c>
      <c r="Q28" s="45">
        <v>111150400</v>
      </c>
      <c r="R28" s="45">
        <f t="shared" si="26"/>
        <v>1531450102</v>
      </c>
      <c r="S28" s="45">
        <f t="shared" si="27"/>
        <v>1531450102</v>
      </c>
      <c r="T28" s="45">
        <v>111150400</v>
      </c>
      <c r="U28" s="45">
        <f t="shared" si="28"/>
        <v>0</v>
      </c>
      <c r="V28" s="45">
        <v>0</v>
      </c>
      <c r="W28" s="48">
        <f t="shared" si="29"/>
        <v>111150400</v>
      </c>
      <c r="X28" s="49">
        <f t="shared" si="7"/>
        <v>6.7667335949712262E-2</v>
      </c>
      <c r="Y28" s="49">
        <f t="shared" si="8"/>
        <v>6.7667335949712262E-2</v>
      </c>
      <c r="Z28" s="49">
        <f t="shared" si="9"/>
        <v>0</v>
      </c>
      <c r="AA28" s="49">
        <f t="shared" si="10"/>
        <v>1</v>
      </c>
      <c r="AB28" s="49">
        <f t="shared" si="11"/>
        <v>0</v>
      </c>
    </row>
    <row r="29" spans="1:28" ht="42" customHeight="1" x14ac:dyDescent="0.25">
      <c r="A29" s="42" t="s">
        <v>78</v>
      </c>
      <c r="B29" s="43" t="s">
        <v>41</v>
      </c>
      <c r="C29" s="43">
        <v>20</v>
      </c>
      <c r="D29" s="43" t="s">
        <v>38</v>
      </c>
      <c r="E29" s="44" t="s">
        <v>79</v>
      </c>
      <c r="F29" s="45">
        <v>205484375</v>
      </c>
      <c r="G29" s="45">
        <v>0</v>
      </c>
      <c r="H29" s="45">
        <v>0</v>
      </c>
      <c r="I29" s="45">
        <v>0</v>
      </c>
      <c r="J29" s="45">
        <v>0</v>
      </c>
      <c r="K29" s="45">
        <f t="shared" si="5"/>
        <v>0</v>
      </c>
      <c r="L29" s="46">
        <f t="shared" si="24"/>
        <v>205484375</v>
      </c>
      <c r="M29" s="47">
        <f t="shared" si="2"/>
        <v>2.2473970882003668E-5</v>
      </c>
      <c r="N29" s="45">
        <v>0</v>
      </c>
      <c r="O29" s="45">
        <v>205484375</v>
      </c>
      <c r="P29" s="45">
        <f t="shared" si="25"/>
        <v>0</v>
      </c>
      <c r="Q29" s="45">
        <v>14774900</v>
      </c>
      <c r="R29" s="45">
        <f t="shared" si="26"/>
        <v>190709475</v>
      </c>
      <c r="S29" s="45">
        <f t="shared" si="27"/>
        <v>190709475</v>
      </c>
      <c r="T29" s="45">
        <v>14774900</v>
      </c>
      <c r="U29" s="45">
        <f t="shared" si="28"/>
        <v>0</v>
      </c>
      <c r="V29" s="45">
        <v>0</v>
      </c>
      <c r="W29" s="48">
        <f t="shared" si="29"/>
        <v>14774900</v>
      </c>
      <c r="X29" s="49">
        <f t="shared" si="7"/>
        <v>7.1902790662307051E-2</v>
      </c>
      <c r="Y29" s="49">
        <f t="shared" si="8"/>
        <v>7.1902790662307051E-2</v>
      </c>
      <c r="Z29" s="49">
        <f t="shared" si="9"/>
        <v>0</v>
      </c>
      <c r="AA29" s="49">
        <f t="shared" si="10"/>
        <v>1</v>
      </c>
      <c r="AB29" s="49">
        <f t="shared" si="11"/>
        <v>0</v>
      </c>
    </row>
    <row r="30" spans="1:28" ht="42" customHeight="1" x14ac:dyDescent="0.25">
      <c r="A30" s="42" t="s">
        <v>80</v>
      </c>
      <c r="B30" s="43" t="s">
        <v>41</v>
      </c>
      <c r="C30" s="43">
        <v>20</v>
      </c>
      <c r="D30" s="43" t="s">
        <v>38</v>
      </c>
      <c r="E30" s="44" t="s">
        <v>81</v>
      </c>
      <c r="F30" s="45">
        <v>1231955838</v>
      </c>
      <c r="G30" s="45">
        <v>0</v>
      </c>
      <c r="H30" s="45">
        <v>0</v>
      </c>
      <c r="I30" s="45">
        <v>0</v>
      </c>
      <c r="J30" s="45">
        <v>0</v>
      </c>
      <c r="K30" s="45">
        <f t="shared" si="5"/>
        <v>0</v>
      </c>
      <c r="L30" s="46">
        <f t="shared" si="24"/>
        <v>1231955838</v>
      </c>
      <c r="M30" s="47">
        <f t="shared" si="2"/>
        <v>1.3473987806190339E-4</v>
      </c>
      <c r="N30" s="45">
        <v>0</v>
      </c>
      <c r="O30" s="45">
        <v>1231955838</v>
      </c>
      <c r="P30" s="45">
        <f t="shared" si="25"/>
        <v>0</v>
      </c>
      <c r="Q30" s="45">
        <v>83363700</v>
      </c>
      <c r="R30" s="45">
        <f t="shared" si="26"/>
        <v>1148592138</v>
      </c>
      <c r="S30" s="45">
        <f t="shared" si="27"/>
        <v>1148592138</v>
      </c>
      <c r="T30" s="45">
        <v>83363700</v>
      </c>
      <c r="U30" s="45">
        <f t="shared" si="28"/>
        <v>0</v>
      </c>
      <c r="V30" s="45">
        <v>0</v>
      </c>
      <c r="W30" s="48">
        <f t="shared" si="29"/>
        <v>83363700</v>
      </c>
      <c r="X30" s="49">
        <f t="shared" si="7"/>
        <v>6.7667766512909691E-2</v>
      </c>
      <c r="Y30" s="49">
        <f t="shared" si="8"/>
        <v>6.7667766512909691E-2</v>
      </c>
      <c r="Z30" s="49">
        <f t="shared" si="9"/>
        <v>0</v>
      </c>
      <c r="AA30" s="49">
        <f t="shared" si="10"/>
        <v>1</v>
      </c>
      <c r="AB30" s="49">
        <f t="shared" si="11"/>
        <v>0</v>
      </c>
    </row>
    <row r="31" spans="1:28" ht="42" customHeight="1" x14ac:dyDescent="0.25">
      <c r="A31" s="42" t="s">
        <v>82</v>
      </c>
      <c r="B31" s="43" t="s">
        <v>41</v>
      </c>
      <c r="C31" s="43">
        <v>20</v>
      </c>
      <c r="D31" s="43" t="s">
        <v>38</v>
      </c>
      <c r="E31" s="44" t="s">
        <v>83</v>
      </c>
      <c r="F31" s="45">
        <v>821306132</v>
      </c>
      <c r="G31" s="45">
        <v>0</v>
      </c>
      <c r="H31" s="45">
        <v>0</v>
      </c>
      <c r="I31" s="45">
        <v>0</v>
      </c>
      <c r="J31" s="45">
        <v>0</v>
      </c>
      <c r="K31" s="45">
        <f t="shared" si="5"/>
        <v>0</v>
      </c>
      <c r="L31" s="46">
        <f t="shared" si="24"/>
        <v>821306132</v>
      </c>
      <c r="M31" s="47">
        <f t="shared" si="2"/>
        <v>8.9826830364980609E-5</v>
      </c>
      <c r="N31" s="45">
        <v>0</v>
      </c>
      <c r="O31" s="45">
        <v>821306132</v>
      </c>
      <c r="P31" s="45">
        <f t="shared" si="25"/>
        <v>0</v>
      </c>
      <c r="Q31" s="45">
        <v>55581100</v>
      </c>
      <c r="R31" s="45">
        <f t="shared" si="26"/>
        <v>765725032</v>
      </c>
      <c r="S31" s="45">
        <f t="shared" si="27"/>
        <v>765725032</v>
      </c>
      <c r="T31" s="45">
        <v>55581100</v>
      </c>
      <c r="U31" s="45">
        <f t="shared" si="28"/>
        <v>0</v>
      </c>
      <c r="V31" s="45">
        <v>0</v>
      </c>
      <c r="W31" s="48">
        <f t="shared" si="29"/>
        <v>55581100</v>
      </c>
      <c r="X31" s="49">
        <f t="shared" si="7"/>
        <v>6.7674035094139537E-2</v>
      </c>
      <c r="Y31" s="49">
        <f t="shared" si="8"/>
        <v>6.7674035094139537E-2</v>
      </c>
      <c r="Z31" s="49">
        <f t="shared" si="9"/>
        <v>0</v>
      </c>
      <c r="AA31" s="49">
        <f t="shared" si="10"/>
        <v>1</v>
      </c>
      <c r="AB31" s="49">
        <f t="shared" si="11"/>
        <v>0</v>
      </c>
    </row>
    <row r="32" spans="1:28" ht="42" customHeight="1" x14ac:dyDescent="0.25">
      <c r="A32" s="38" t="s">
        <v>84</v>
      </c>
      <c r="B32" s="32" t="s">
        <v>41</v>
      </c>
      <c r="C32" s="32">
        <v>20</v>
      </c>
      <c r="D32" s="32" t="s">
        <v>38</v>
      </c>
      <c r="E32" s="39" t="s">
        <v>85</v>
      </c>
      <c r="F32" s="40">
        <f>+F33+F37+F38</f>
        <v>5485571000</v>
      </c>
      <c r="G32" s="40">
        <f>+G33+G37+G38</f>
        <v>0</v>
      </c>
      <c r="H32" s="40">
        <f>+H33+H37+H38</f>
        <v>0</v>
      </c>
      <c r="I32" s="40">
        <f>+I33+I37+I38</f>
        <v>0</v>
      </c>
      <c r="J32" s="40">
        <f>+J33+J37+J38</f>
        <v>0</v>
      </c>
      <c r="K32" s="34">
        <f t="shared" si="5"/>
        <v>0</v>
      </c>
      <c r="L32" s="41">
        <f>+L33+L37+L38</f>
        <v>5485571000</v>
      </c>
      <c r="M32" s="35">
        <f t="shared" si="2"/>
        <v>5.9996076550912329E-4</v>
      </c>
      <c r="N32" s="40">
        <f t="shared" ref="N32:W32" si="30">+N33+N37+N38</f>
        <v>0</v>
      </c>
      <c r="O32" s="40">
        <f>+O33+O37+O38</f>
        <v>5485571000</v>
      </c>
      <c r="P32" s="40">
        <f t="shared" si="30"/>
        <v>0</v>
      </c>
      <c r="Q32" s="40">
        <f t="shared" si="30"/>
        <v>217799207</v>
      </c>
      <c r="R32" s="40">
        <f t="shared" si="30"/>
        <v>5267771793</v>
      </c>
      <c r="S32" s="40">
        <f t="shared" si="30"/>
        <v>5267771793</v>
      </c>
      <c r="T32" s="40">
        <f t="shared" si="30"/>
        <v>217799207</v>
      </c>
      <c r="U32" s="40">
        <f t="shared" si="30"/>
        <v>0</v>
      </c>
      <c r="V32" s="40">
        <f t="shared" si="30"/>
        <v>217799207</v>
      </c>
      <c r="W32" s="40">
        <f t="shared" si="30"/>
        <v>0</v>
      </c>
      <c r="X32" s="36">
        <f t="shared" si="7"/>
        <v>3.9704017503373851E-2</v>
      </c>
      <c r="Y32" s="36">
        <f t="shared" si="8"/>
        <v>3.9704017503373851E-2</v>
      </c>
      <c r="Z32" s="36">
        <f t="shared" si="9"/>
        <v>3.9704017503373851E-2</v>
      </c>
      <c r="AA32" s="36">
        <f t="shared" si="10"/>
        <v>1</v>
      </c>
      <c r="AB32" s="36">
        <f t="shared" si="11"/>
        <v>1</v>
      </c>
    </row>
    <row r="33" spans="1:28" s="6" customFormat="1" ht="42" customHeight="1" x14ac:dyDescent="0.25">
      <c r="A33" s="38" t="s">
        <v>86</v>
      </c>
      <c r="B33" s="32" t="s">
        <v>41</v>
      </c>
      <c r="C33" s="32">
        <v>20</v>
      </c>
      <c r="D33" s="32" t="s">
        <v>38</v>
      </c>
      <c r="E33" s="39" t="s">
        <v>87</v>
      </c>
      <c r="F33" s="40">
        <f>+F34+F35+F36</f>
        <v>2405455726</v>
      </c>
      <c r="G33" s="40">
        <f>+G34+G35+G36</f>
        <v>0</v>
      </c>
      <c r="H33" s="40">
        <f>+H34+H35+H36</f>
        <v>0</v>
      </c>
      <c r="I33" s="40">
        <f>+I34+I35+I36</f>
        <v>0</v>
      </c>
      <c r="J33" s="40">
        <f>+J34+J35+J36</f>
        <v>0</v>
      </c>
      <c r="K33" s="34">
        <f t="shared" si="5"/>
        <v>0</v>
      </c>
      <c r="L33" s="41">
        <f>+L34+L35+L36</f>
        <v>2405455726</v>
      </c>
      <c r="M33" s="35">
        <f t="shared" si="2"/>
        <v>2.6308638768311699E-4</v>
      </c>
      <c r="N33" s="40">
        <f t="shared" ref="N33:W33" si="31">+N34+N35+N36</f>
        <v>0</v>
      </c>
      <c r="O33" s="40">
        <f>+O34+O35+O36</f>
        <v>2405455726</v>
      </c>
      <c r="P33" s="40">
        <f t="shared" si="31"/>
        <v>0</v>
      </c>
      <c r="Q33" s="40">
        <f t="shared" si="31"/>
        <v>40227952</v>
      </c>
      <c r="R33" s="40">
        <f t="shared" si="31"/>
        <v>2365227774</v>
      </c>
      <c r="S33" s="40">
        <f t="shared" si="31"/>
        <v>2365227774</v>
      </c>
      <c r="T33" s="40">
        <f t="shared" si="31"/>
        <v>40227952</v>
      </c>
      <c r="U33" s="40">
        <f t="shared" si="31"/>
        <v>0</v>
      </c>
      <c r="V33" s="40">
        <f t="shared" si="31"/>
        <v>40227952</v>
      </c>
      <c r="W33" s="40">
        <f t="shared" si="31"/>
        <v>0</v>
      </c>
      <c r="X33" s="36">
        <f t="shared" si="7"/>
        <v>1.6723630189982554E-2</v>
      </c>
      <c r="Y33" s="36">
        <f t="shared" si="8"/>
        <v>1.6723630189982554E-2</v>
      </c>
      <c r="Z33" s="36">
        <f t="shared" si="9"/>
        <v>1.6723630189982554E-2</v>
      </c>
      <c r="AA33" s="36">
        <f t="shared" si="10"/>
        <v>1</v>
      </c>
      <c r="AB33" s="36">
        <f t="shared" si="11"/>
        <v>1</v>
      </c>
    </row>
    <row r="34" spans="1:28" ht="42" customHeight="1" x14ac:dyDescent="0.25">
      <c r="A34" s="42" t="s">
        <v>88</v>
      </c>
      <c r="B34" s="43" t="s">
        <v>41</v>
      </c>
      <c r="C34" s="43">
        <v>20</v>
      </c>
      <c r="D34" s="43" t="s">
        <v>38</v>
      </c>
      <c r="E34" s="44" t="s">
        <v>89</v>
      </c>
      <c r="F34" s="45">
        <v>1189548954</v>
      </c>
      <c r="G34" s="45">
        <v>0</v>
      </c>
      <c r="H34" s="45">
        <v>0</v>
      </c>
      <c r="I34" s="45">
        <v>0</v>
      </c>
      <c r="J34" s="45">
        <v>0</v>
      </c>
      <c r="K34" s="45">
        <f t="shared" si="5"/>
        <v>0</v>
      </c>
      <c r="L34" s="46">
        <f t="shared" ref="L34:L39" si="32">+F34+K34</f>
        <v>1189548954</v>
      </c>
      <c r="M34" s="47">
        <f t="shared" si="2"/>
        <v>1.3010180727811505E-4</v>
      </c>
      <c r="N34" s="45">
        <v>0</v>
      </c>
      <c r="O34" s="45">
        <v>1189548954</v>
      </c>
      <c r="P34" s="45">
        <f t="shared" ref="P34:P39" si="33">L34-O34</f>
        <v>0</v>
      </c>
      <c r="Q34" s="45">
        <v>36656696</v>
      </c>
      <c r="R34" s="45">
        <f t="shared" ref="R34:R39" si="34">+L34-Q34</f>
        <v>1152892258</v>
      </c>
      <c r="S34" s="45">
        <f t="shared" ref="S34:S39" si="35">O34-Q34</f>
        <v>1152892258</v>
      </c>
      <c r="T34" s="45">
        <v>36656696</v>
      </c>
      <c r="U34" s="45">
        <f t="shared" ref="U34:U39" si="36">+Q34-T34</f>
        <v>0</v>
      </c>
      <c r="V34" s="45">
        <v>36656696</v>
      </c>
      <c r="W34" s="48">
        <f t="shared" ref="W34:W39" si="37">+T34-V34</f>
        <v>0</v>
      </c>
      <c r="X34" s="54">
        <f t="shared" si="7"/>
        <v>3.0815626273082326E-2</v>
      </c>
      <c r="Y34" s="55">
        <f t="shared" si="8"/>
        <v>3.0815626273082326E-2</v>
      </c>
      <c r="Z34" s="55">
        <f t="shared" si="9"/>
        <v>3.0815626273082326E-2</v>
      </c>
      <c r="AA34" s="49">
        <f t="shared" si="10"/>
        <v>1</v>
      </c>
      <c r="AB34" s="49">
        <f t="shared" si="11"/>
        <v>1</v>
      </c>
    </row>
    <row r="35" spans="1:28" ht="42" customHeight="1" x14ac:dyDescent="0.25">
      <c r="A35" s="42" t="s">
        <v>90</v>
      </c>
      <c r="B35" s="43" t="s">
        <v>41</v>
      </c>
      <c r="C35" s="43">
        <v>20</v>
      </c>
      <c r="D35" s="43" t="s">
        <v>38</v>
      </c>
      <c r="E35" s="44" t="s">
        <v>91</v>
      </c>
      <c r="F35" s="45">
        <v>981930367</v>
      </c>
      <c r="G35" s="45">
        <v>0</v>
      </c>
      <c r="H35" s="45">
        <v>0</v>
      </c>
      <c r="I35" s="45">
        <v>0</v>
      </c>
      <c r="J35" s="45">
        <v>0</v>
      </c>
      <c r="K35" s="45">
        <f t="shared" si="5"/>
        <v>0</v>
      </c>
      <c r="L35" s="46">
        <f t="shared" si="32"/>
        <v>981930367</v>
      </c>
      <c r="M35" s="47">
        <f t="shared" si="2"/>
        <v>1.0739441612586443E-4</v>
      </c>
      <c r="N35" s="45">
        <v>0</v>
      </c>
      <c r="O35" s="45">
        <v>981930367</v>
      </c>
      <c r="P35" s="45">
        <f t="shared" si="33"/>
        <v>0</v>
      </c>
      <c r="Q35" s="45">
        <v>0</v>
      </c>
      <c r="R35" s="45">
        <f t="shared" si="34"/>
        <v>981930367</v>
      </c>
      <c r="S35" s="45">
        <f t="shared" si="35"/>
        <v>981930367</v>
      </c>
      <c r="T35" s="45">
        <v>0</v>
      </c>
      <c r="U35" s="45">
        <f t="shared" si="36"/>
        <v>0</v>
      </c>
      <c r="V35" s="45">
        <v>0</v>
      </c>
      <c r="W35" s="48">
        <f t="shared" si="37"/>
        <v>0</v>
      </c>
      <c r="X35" s="57">
        <f t="shared" si="7"/>
        <v>0</v>
      </c>
      <c r="Y35" s="49">
        <f t="shared" si="8"/>
        <v>0</v>
      </c>
      <c r="Z35" s="49">
        <f t="shared" si="9"/>
        <v>0</v>
      </c>
      <c r="AA35" s="49" t="s">
        <v>40</v>
      </c>
      <c r="AB35" s="49" t="s">
        <v>40</v>
      </c>
    </row>
    <row r="36" spans="1:28" ht="42" customHeight="1" x14ac:dyDescent="0.25">
      <c r="A36" s="42" t="s">
        <v>92</v>
      </c>
      <c r="B36" s="43" t="s">
        <v>41</v>
      </c>
      <c r="C36" s="43">
        <v>20</v>
      </c>
      <c r="D36" s="43" t="s">
        <v>38</v>
      </c>
      <c r="E36" s="44" t="s">
        <v>93</v>
      </c>
      <c r="F36" s="45">
        <v>233976405</v>
      </c>
      <c r="G36" s="45">
        <v>0</v>
      </c>
      <c r="H36" s="45">
        <v>0</v>
      </c>
      <c r="I36" s="45">
        <v>0</v>
      </c>
      <c r="J36" s="45">
        <v>0</v>
      </c>
      <c r="K36" s="45">
        <f t="shared" si="5"/>
        <v>0</v>
      </c>
      <c r="L36" s="46">
        <f t="shared" si="32"/>
        <v>233976405</v>
      </c>
      <c r="M36" s="52">
        <f t="shared" si="2"/>
        <v>2.5590164279137515E-5</v>
      </c>
      <c r="N36" s="45">
        <v>0</v>
      </c>
      <c r="O36" s="45">
        <v>233976405</v>
      </c>
      <c r="P36" s="45">
        <f t="shared" si="33"/>
        <v>0</v>
      </c>
      <c r="Q36" s="45">
        <v>3571256</v>
      </c>
      <c r="R36" s="45">
        <f t="shared" si="34"/>
        <v>230405149</v>
      </c>
      <c r="S36" s="45">
        <f t="shared" si="35"/>
        <v>230405149</v>
      </c>
      <c r="T36" s="45">
        <v>3571256</v>
      </c>
      <c r="U36" s="45">
        <f t="shared" si="36"/>
        <v>0</v>
      </c>
      <c r="V36" s="45">
        <v>3571256</v>
      </c>
      <c r="W36" s="48">
        <f t="shared" si="37"/>
        <v>0</v>
      </c>
      <c r="X36" s="57">
        <f t="shared" si="7"/>
        <v>1.5263316828891357E-2</v>
      </c>
      <c r="Y36" s="49">
        <f t="shared" si="8"/>
        <v>1.5263316828891357E-2</v>
      </c>
      <c r="Z36" s="49">
        <f t="shared" si="9"/>
        <v>1.5263316828891357E-2</v>
      </c>
      <c r="AA36" s="49">
        <f t="shared" si="10"/>
        <v>1</v>
      </c>
      <c r="AB36" s="49">
        <f t="shared" si="11"/>
        <v>1</v>
      </c>
    </row>
    <row r="37" spans="1:28" ht="42" customHeight="1" x14ac:dyDescent="0.25">
      <c r="A37" s="42" t="s">
        <v>94</v>
      </c>
      <c r="B37" s="43" t="s">
        <v>41</v>
      </c>
      <c r="C37" s="43">
        <v>20</v>
      </c>
      <c r="D37" s="43" t="s">
        <v>38</v>
      </c>
      <c r="E37" s="44" t="s">
        <v>95</v>
      </c>
      <c r="F37" s="45">
        <v>2942173082</v>
      </c>
      <c r="G37" s="45">
        <v>0</v>
      </c>
      <c r="H37" s="45">
        <v>0</v>
      </c>
      <c r="I37" s="45">
        <v>0</v>
      </c>
      <c r="J37" s="45">
        <v>0</v>
      </c>
      <c r="K37" s="45">
        <f t="shared" si="5"/>
        <v>0</v>
      </c>
      <c r="L37" s="46">
        <f t="shared" si="32"/>
        <v>2942173082</v>
      </c>
      <c r="M37" s="47">
        <f t="shared" si="2"/>
        <v>3.2178754309023736E-4</v>
      </c>
      <c r="N37" s="45">
        <v>0</v>
      </c>
      <c r="O37" s="45">
        <v>2942173082</v>
      </c>
      <c r="P37" s="45">
        <f t="shared" si="33"/>
        <v>0</v>
      </c>
      <c r="Q37" s="45">
        <v>177571255</v>
      </c>
      <c r="R37" s="45">
        <f t="shared" si="34"/>
        <v>2764601827</v>
      </c>
      <c r="S37" s="45">
        <f t="shared" si="35"/>
        <v>2764601827</v>
      </c>
      <c r="T37" s="45">
        <v>177571255</v>
      </c>
      <c r="U37" s="45">
        <f t="shared" si="36"/>
        <v>0</v>
      </c>
      <c r="V37" s="45">
        <v>177571255</v>
      </c>
      <c r="W37" s="48">
        <f t="shared" si="37"/>
        <v>0</v>
      </c>
      <c r="X37" s="57">
        <f t="shared" si="7"/>
        <v>6.0353775950969017E-2</v>
      </c>
      <c r="Y37" s="49">
        <f t="shared" si="8"/>
        <v>6.0353775950969017E-2</v>
      </c>
      <c r="Z37" s="49">
        <f t="shared" si="9"/>
        <v>6.0353775950969017E-2</v>
      </c>
      <c r="AA37" s="49">
        <f t="shared" si="10"/>
        <v>1</v>
      </c>
      <c r="AB37" s="49">
        <f t="shared" si="11"/>
        <v>1</v>
      </c>
    </row>
    <row r="38" spans="1:28" ht="42" customHeight="1" x14ac:dyDescent="0.25">
      <c r="A38" s="42" t="s">
        <v>96</v>
      </c>
      <c r="B38" s="43" t="s">
        <v>41</v>
      </c>
      <c r="C38" s="43">
        <v>20</v>
      </c>
      <c r="D38" s="43" t="s">
        <v>38</v>
      </c>
      <c r="E38" s="44" t="s">
        <v>97</v>
      </c>
      <c r="F38" s="45">
        <v>137942192</v>
      </c>
      <c r="G38" s="45">
        <v>0</v>
      </c>
      <c r="H38" s="45">
        <v>0</v>
      </c>
      <c r="I38" s="45">
        <v>0</v>
      </c>
      <c r="J38" s="45">
        <v>0</v>
      </c>
      <c r="K38" s="45">
        <f t="shared" si="5"/>
        <v>0</v>
      </c>
      <c r="L38" s="46">
        <f t="shared" si="32"/>
        <v>137942192</v>
      </c>
      <c r="M38" s="52">
        <f t="shared" si="2"/>
        <v>1.5086834735768885E-5</v>
      </c>
      <c r="N38" s="45">
        <v>0</v>
      </c>
      <c r="O38" s="45">
        <v>137942192</v>
      </c>
      <c r="P38" s="45">
        <f t="shared" si="33"/>
        <v>0</v>
      </c>
      <c r="Q38" s="45">
        <v>0</v>
      </c>
      <c r="R38" s="45">
        <f t="shared" si="34"/>
        <v>137942192</v>
      </c>
      <c r="S38" s="45">
        <f t="shared" si="35"/>
        <v>137942192</v>
      </c>
      <c r="T38" s="45">
        <v>0</v>
      </c>
      <c r="U38" s="45">
        <f t="shared" si="36"/>
        <v>0</v>
      </c>
      <c r="V38" s="45">
        <v>0</v>
      </c>
      <c r="W38" s="48">
        <f t="shared" si="37"/>
        <v>0</v>
      </c>
      <c r="X38" s="57">
        <f t="shared" si="7"/>
        <v>0</v>
      </c>
      <c r="Y38" s="49">
        <f t="shared" si="8"/>
        <v>0</v>
      </c>
      <c r="Z38" s="49">
        <f t="shared" si="9"/>
        <v>0</v>
      </c>
      <c r="AA38" s="49" t="s">
        <v>40</v>
      </c>
      <c r="AB38" s="49" t="s">
        <v>40</v>
      </c>
    </row>
    <row r="39" spans="1:28" s="6" customFormat="1" ht="42" customHeight="1" x14ac:dyDescent="0.25">
      <c r="A39" s="38" t="s">
        <v>98</v>
      </c>
      <c r="B39" s="32" t="s">
        <v>41</v>
      </c>
      <c r="C39" s="32">
        <v>20</v>
      </c>
      <c r="D39" s="32" t="s">
        <v>38</v>
      </c>
      <c r="E39" s="39" t="s">
        <v>99</v>
      </c>
      <c r="F39" s="59">
        <v>7134940000</v>
      </c>
      <c r="G39" s="59">
        <v>0</v>
      </c>
      <c r="H39" s="59">
        <v>0</v>
      </c>
      <c r="I39" s="59">
        <v>0</v>
      </c>
      <c r="J39" s="59">
        <v>0</v>
      </c>
      <c r="K39" s="40">
        <f t="shared" si="5"/>
        <v>0</v>
      </c>
      <c r="L39" s="41">
        <f t="shared" si="32"/>
        <v>7134940000</v>
      </c>
      <c r="M39" s="35">
        <f t="shared" si="2"/>
        <v>7.8035341521633095E-4</v>
      </c>
      <c r="N39" s="59">
        <v>7134940000</v>
      </c>
      <c r="O39" s="59">
        <v>0</v>
      </c>
      <c r="P39" s="59">
        <f t="shared" si="33"/>
        <v>7134940000</v>
      </c>
      <c r="Q39" s="60">
        <v>0</v>
      </c>
      <c r="R39" s="59">
        <f t="shared" si="34"/>
        <v>7134940000</v>
      </c>
      <c r="S39" s="59">
        <f t="shared" si="35"/>
        <v>0</v>
      </c>
      <c r="T39" s="60">
        <v>0</v>
      </c>
      <c r="U39" s="59">
        <f t="shared" si="36"/>
        <v>0</v>
      </c>
      <c r="V39" s="60">
        <v>0</v>
      </c>
      <c r="W39" s="61">
        <f t="shared" si="37"/>
        <v>0</v>
      </c>
      <c r="X39" s="36">
        <f t="shared" si="7"/>
        <v>0</v>
      </c>
      <c r="Y39" s="36">
        <f t="shared" si="8"/>
        <v>0</v>
      </c>
      <c r="Z39" s="36">
        <f t="shared" si="9"/>
        <v>0</v>
      </c>
      <c r="AA39" s="36" t="s">
        <v>40</v>
      </c>
      <c r="AB39" s="36" t="s">
        <v>40</v>
      </c>
    </row>
    <row r="40" spans="1:28" ht="42" customHeight="1" x14ac:dyDescent="0.25">
      <c r="A40" s="38" t="s">
        <v>100</v>
      </c>
      <c r="B40" s="32" t="s">
        <v>41</v>
      </c>
      <c r="C40" s="32">
        <v>20</v>
      </c>
      <c r="D40" s="32" t="s">
        <v>38</v>
      </c>
      <c r="E40" s="39" t="s">
        <v>101</v>
      </c>
      <c r="F40" s="59">
        <f>+F41+F47</f>
        <v>22397242000</v>
      </c>
      <c r="G40" s="59">
        <f>+G41+G47</f>
        <v>0</v>
      </c>
      <c r="H40" s="59">
        <f>+H41+H47</f>
        <v>0</v>
      </c>
      <c r="I40" s="59">
        <f>+I41+I47</f>
        <v>0</v>
      </c>
      <c r="J40" s="59">
        <f>+J41+J47</f>
        <v>0</v>
      </c>
      <c r="K40" s="34">
        <f t="shared" si="5"/>
        <v>0</v>
      </c>
      <c r="L40" s="59">
        <f>+L41+L47</f>
        <v>22397242000</v>
      </c>
      <c r="M40" s="35">
        <f t="shared" si="2"/>
        <v>2.4496021390686741E-3</v>
      </c>
      <c r="N40" s="59">
        <f t="shared" ref="N40:W40" si="38">+N41+N47</f>
        <v>0</v>
      </c>
      <c r="O40" s="59">
        <f>+O41+O47</f>
        <v>17416442613.630001</v>
      </c>
      <c r="P40" s="59">
        <f>+P41+P47</f>
        <v>4980799386.3699999</v>
      </c>
      <c r="Q40" s="59">
        <f t="shared" si="38"/>
        <v>15263887276.549999</v>
      </c>
      <c r="R40" s="59">
        <f t="shared" si="38"/>
        <v>7044238892.4499998</v>
      </c>
      <c r="S40" s="62">
        <f t="shared" si="38"/>
        <v>2152555337.0799999</v>
      </c>
      <c r="T40" s="59">
        <f t="shared" si="38"/>
        <v>662498948.86000001</v>
      </c>
      <c r="U40" s="59">
        <f t="shared" si="38"/>
        <v>14601388327.689999</v>
      </c>
      <c r="V40" s="59">
        <f t="shared" si="38"/>
        <v>638774325.86000001</v>
      </c>
      <c r="W40" s="59">
        <f t="shared" si="38"/>
        <v>23724623</v>
      </c>
      <c r="X40" s="36">
        <f t="shared" si="7"/>
        <v>0.68150744973644517</v>
      </c>
      <c r="Y40" s="36">
        <f t="shared" si="8"/>
        <v>2.9579487905698389E-2</v>
      </c>
      <c r="Z40" s="36">
        <f t="shared" si="9"/>
        <v>2.8520222528291655E-2</v>
      </c>
      <c r="AA40" s="36">
        <f t="shared" ref="AA40:AA91" si="39">+T40/Q40</f>
        <v>4.3403029441772746E-2</v>
      </c>
      <c r="AB40" s="36">
        <f t="shared" ref="AB40:AB91" si="40">+V40/T40</f>
        <v>0.96418919148351201</v>
      </c>
    </row>
    <row r="41" spans="1:28" ht="42" customHeight="1" x14ac:dyDescent="0.25">
      <c r="A41" s="38" t="s">
        <v>102</v>
      </c>
      <c r="B41" s="32" t="s">
        <v>41</v>
      </c>
      <c r="C41" s="32">
        <v>20</v>
      </c>
      <c r="D41" s="32" t="s">
        <v>38</v>
      </c>
      <c r="E41" s="39" t="s">
        <v>103</v>
      </c>
      <c r="F41" s="62">
        <f>+F42</f>
        <v>128000000</v>
      </c>
      <c r="G41" s="62">
        <f>+G42</f>
        <v>0</v>
      </c>
      <c r="H41" s="62">
        <f>+H42</f>
        <v>0</v>
      </c>
      <c r="I41" s="62">
        <f>+I42</f>
        <v>0</v>
      </c>
      <c r="J41" s="62">
        <f>+J42</f>
        <v>0</v>
      </c>
      <c r="K41" s="34">
        <f t="shared" si="5"/>
        <v>0</v>
      </c>
      <c r="L41" s="62">
        <f>+L42</f>
        <v>128000000</v>
      </c>
      <c r="M41" s="63">
        <f t="shared" si="2"/>
        <v>1.3999450191268652E-5</v>
      </c>
      <c r="N41" s="62">
        <f t="shared" ref="N41:W41" si="41">+N42</f>
        <v>0</v>
      </c>
      <c r="O41" s="62">
        <f>+O42</f>
        <v>1000000</v>
      </c>
      <c r="P41" s="62">
        <f>+P42</f>
        <v>127000000</v>
      </c>
      <c r="Q41" s="62">
        <f t="shared" si="41"/>
        <v>0</v>
      </c>
      <c r="R41" s="62">
        <f t="shared" si="41"/>
        <v>128000000</v>
      </c>
      <c r="S41" s="62">
        <f t="shared" si="41"/>
        <v>1000000</v>
      </c>
      <c r="T41" s="62">
        <f t="shared" si="41"/>
        <v>0</v>
      </c>
      <c r="U41" s="62">
        <f t="shared" si="41"/>
        <v>0</v>
      </c>
      <c r="V41" s="62">
        <f t="shared" si="41"/>
        <v>0</v>
      </c>
      <c r="W41" s="62">
        <f t="shared" si="41"/>
        <v>0</v>
      </c>
      <c r="X41" s="36">
        <f t="shared" si="7"/>
        <v>0</v>
      </c>
      <c r="Y41" s="36">
        <f t="shared" si="8"/>
        <v>0</v>
      </c>
      <c r="Z41" s="36">
        <f t="shared" si="9"/>
        <v>0</v>
      </c>
      <c r="AA41" s="36" t="s">
        <v>40</v>
      </c>
      <c r="AB41" s="36" t="s">
        <v>40</v>
      </c>
    </row>
    <row r="42" spans="1:28" ht="42" customHeight="1" x14ac:dyDescent="0.25">
      <c r="A42" s="38" t="s">
        <v>104</v>
      </c>
      <c r="B42" s="32" t="s">
        <v>41</v>
      </c>
      <c r="C42" s="32">
        <v>20</v>
      </c>
      <c r="D42" s="32" t="s">
        <v>38</v>
      </c>
      <c r="E42" s="39" t="s">
        <v>105</v>
      </c>
      <c r="F42" s="59">
        <f>+F45+F43</f>
        <v>128000000</v>
      </c>
      <c r="G42" s="59">
        <f>+G45+G43</f>
        <v>0</v>
      </c>
      <c r="H42" s="59">
        <f>+H45+H43</f>
        <v>0</v>
      </c>
      <c r="I42" s="59">
        <f>+I45+I43</f>
        <v>0</v>
      </c>
      <c r="J42" s="59">
        <f>+J45+J43</f>
        <v>0</v>
      </c>
      <c r="K42" s="34">
        <f t="shared" si="5"/>
        <v>0</v>
      </c>
      <c r="L42" s="59">
        <f>+L45+L43</f>
        <v>128000000</v>
      </c>
      <c r="M42" s="63">
        <f t="shared" si="2"/>
        <v>1.3999450191268652E-5</v>
      </c>
      <c r="N42" s="59">
        <f t="shared" ref="N42:W42" si="42">+N45+N43</f>
        <v>0</v>
      </c>
      <c r="O42" s="59">
        <f>+O45+O43</f>
        <v>1000000</v>
      </c>
      <c r="P42" s="59">
        <f>+P45+P43</f>
        <v>127000000</v>
      </c>
      <c r="Q42" s="59">
        <f t="shared" si="42"/>
        <v>0</v>
      </c>
      <c r="R42" s="59">
        <f t="shared" si="42"/>
        <v>128000000</v>
      </c>
      <c r="S42" s="59">
        <f t="shared" si="42"/>
        <v>1000000</v>
      </c>
      <c r="T42" s="59">
        <f t="shared" si="42"/>
        <v>0</v>
      </c>
      <c r="U42" s="59">
        <f t="shared" si="42"/>
        <v>0</v>
      </c>
      <c r="V42" s="59">
        <f t="shared" si="42"/>
        <v>0</v>
      </c>
      <c r="W42" s="59">
        <f t="shared" si="42"/>
        <v>0</v>
      </c>
      <c r="X42" s="36">
        <f t="shared" si="7"/>
        <v>0</v>
      </c>
      <c r="Y42" s="36">
        <f t="shared" si="8"/>
        <v>0</v>
      </c>
      <c r="Z42" s="36">
        <f t="shared" si="9"/>
        <v>0</v>
      </c>
      <c r="AA42" s="36" t="s">
        <v>40</v>
      </c>
      <c r="AB42" s="36" t="s">
        <v>40</v>
      </c>
    </row>
    <row r="43" spans="1:28" ht="42" customHeight="1" x14ac:dyDescent="0.25">
      <c r="A43" s="38" t="s">
        <v>106</v>
      </c>
      <c r="B43" s="32" t="s">
        <v>41</v>
      </c>
      <c r="C43" s="32">
        <v>20</v>
      </c>
      <c r="D43" s="32" t="s">
        <v>38</v>
      </c>
      <c r="E43" s="39" t="s">
        <v>107</v>
      </c>
      <c r="F43" s="59">
        <f>+F44</f>
        <v>125000000</v>
      </c>
      <c r="G43" s="59">
        <f>+G44</f>
        <v>0</v>
      </c>
      <c r="H43" s="59">
        <f>+H44</f>
        <v>0</v>
      </c>
      <c r="I43" s="59">
        <f>+I44</f>
        <v>0</v>
      </c>
      <c r="J43" s="59">
        <f>+J44</f>
        <v>0</v>
      </c>
      <c r="K43" s="34">
        <f t="shared" si="5"/>
        <v>0</v>
      </c>
      <c r="L43" s="59">
        <f>+L44</f>
        <v>125000000</v>
      </c>
      <c r="M43" s="63">
        <f t="shared" si="2"/>
        <v>1.3671338077410793E-5</v>
      </c>
      <c r="N43" s="59">
        <f t="shared" ref="N43:W43" si="43">+N44</f>
        <v>0</v>
      </c>
      <c r="O43" s="59">
        <f>+O44</f>
        <v>0</v>
      </c>
      <c r="P43" s="59">
        <f>+P44</f>
        <v>125000000</v>
      </c>
      <c r="Q43" s="59">
        <f t="shared" si="43"/>
        <v>0</v>
      </c>
      <c r="R43" s="59">
        <f t="shared" si="43"/>
        <v>125000000</v>
      </c>
      <c r="S43" s="59">
        <f t="shared" si="43"/>
        <v>0</v>
      </c>
      <c r="T43" s="59">
        <f t="shared" si="43"/>
        <v>0</v>
      </c>
      <c r="U43" s="59">
        <f t="shared" si="43"/>
        <v>0</v>
      </c>
      <c r="V43" s="59">
        <f t="shared" si="43"/>
        <v>0</v>
      </c>
      <c r="W43" s="59">
        <f t="shared" si="43"/>
        <v>0</v>
      </c>
      <c r="X43" s="36">
        <f t="shared" si="7"/>
        <v>0</v>
      </c>
      <c r="Y43" s="36">
        <f t="shared" si="8"/>
        <v>0</v>
      </c>
      <c r="Z43" s="36">
        <f t="shared" si="9"/>
        <v>0</v>
      </c>
      <c r="AA43" s="36" t="s">
        <v>40</v>
      </c>
      <c r="AB43" s="36" t="s">
        <v>40</v>
      </c>
    </row>
    <row r="44" spans="1:28" ht="42" customHeight="1" x14ac:dyDescent="0.25">
      <c r="A44" s="42" t="s">
        <v>108</v>
      </c>
      <c r="B44" s="43" t="s">
        <v>41</v>
      </c>
      <c r="C44" s="43">
        <v>20</v>
      </c>
      <c r="D44" s="43" t="s">
        <v>38</v>
      </c>
      <c r="E44" s="44" t="s">
        <v>109</v>
      </c>
      <c r="F44" s="45">
        <v>125000000</v>
      </c>
      <c r="G44" s="45">
        <v>0</v>
      </c>
      <c r="H44" s="45">
        <v>0</v>
      </c>
      <c r="I44" s="45">
        <v>0</v>
      </c>
      <c r="J44" s="45">
        <v>0</v>
      </c>
      <c r="K44" s="45">
        <f t="shared" si="5"/>
        <v>0</v>
      </c>
      <c r="L44" s="46">
        <f>+F44+K44</f>
        <v>125000000</v>
      </c>
      <c r="M44" s="52">
        <f t="shared" si="2"/>
        <v>1.3671338077410793E-5</v>
      </c>
      <c r="N44" s="45">
        <v>0</v>
      </c>
      <c r="O44" s="45">
        <v>0</v>
      </c>
      <c r="P44" s="45">
        <f>L44-O44</f>
        <v>125000000</v>
      </c>
      <c r="Q44" s="45">
        <v>0</v>
      </c>
      <c r="R44" s="45">
        <f>+L44-Q44</f>
        <v>125000000</v>
      </c>
      <c r="S44" s="45">
        <f>O44-Q44</f>
        <v>0</v>
      </c>
      <c r="T44" s="45">
        <v>0</v>
      </c>
      <c r="U44" s="45">
        <f>+Q44-T44</f>
        <v>0</v>
      </c>
      <c r="V44" s="45">
        <v>0</v>
      </c>
      <c r="W44" s="48">
        <f>+T44-V44</f>
        <v>0</v>
      </c>
      <c r="X44" s="57">
        <f t="shared" si="7"/>
        <v>0</v>
      </c>
      <c r="Y44" s="49">
        <f t="shared" si="8"/>
        <v>0</v>
      </c>
      <c r="Z44" s="49">
        <f t="shared" si="9"/>
        <v>0</v>
      </c>
      <c r="AA44" s="49" t="s">
        <v>40</v>
      </c>
      <c r="AB44" s="49" t="s">
        <v>40</v>
      </c>
    </row>
    <row r="45" spans="1:28" ht="42" customHeight="1" x14ac:dyDescent="0.25">
      <c r="A45" s="38" t="s">
        <v>110</v>
      </c>
      <c r="B45" s="32" t="s">
        <v>41</v>
      </c>
      <c r="C45" s="32">
        <v>20</v>
      </c>
      <c r="D45" s="32" t="s">
        <v>38</v>
      </c>
      <c r="E45" s="39" t="s">
        <v>111</v>
      </c>
      <c r="F45" s="59">
        <f>+F46</f>
        <v>3000000</v>
      </c>
      <c r="G45" s="59">
        <f>+G46</f>
        <v>0</v>
      </c>
      <c r="H45" s="59">
        <f>+H46</f>
        <v>0</v>
      </c>
      <c r="I45" s="59">
        <f>+I46</f>
        <v>0</v>
      </c>
      <c r="J45" s="59">
        <f>+J46</f>
        <v>0</v>
      </c>
      <c r="K45" s="34">
        <f t="shared" si="5"/>
        <v>0</v>
      </c>
      <c r="L45" s="59">
        <f>+L46</f>
        <v>3000000</v>
      </c>
      <c r="M45" s="64">
        <f t="shared" si="2"/>
        <v>3.2811211385785907E-7</v>
      </c>
      <c r="N45" s="59">
        <f t="shared" ref="N45:W45" si="44">+N46</f>
        <v>0</v>
      </c>
      <c r="O45" s="59">
        <f>+O46</f>
        <v>1000000</v>
      </c>
      <c r="P45" s="59">
        <f>+P46</f>
        <v>2000000</v>
      </c>
      <c r="Q45" s="59">
        <f t="shared" si="44"/>
        <v>0</v>
      </c>
      <c r="R45" s="59">
        <f>+R46</f>
        <v>3000000</v>
      </c>
      <c r="S45" s="59">
        <f t="shared" si="44"/>
        <v>1000000</v>
      </c>
      <c r="T45" s="59">
        <f t="shared" si="44"/>
        <v>0</v>
      </c>
      <c r="U45" s="59">
        <f t="shared" si="44"/>
        <v>0</v>
      </c>
      <c r="V45" s="59">
        <f t="shared" si="44"/>
        <v>0</v>
      </c>
      <c r="W45" s="59">
        <f t="shared" si="44"/>
        <v>0</v>
      </c>
      <c r="X45" s="36">
        <f t="shared" si="7"/>
        <v>0</v>
      </c>
      <c r="Y45" s="36">
        <f t="shared" si="8"/>
        <v>0</v>
      </c>
      <c r="Z45" s="36">
        <f t="shared" si="9"/>
        <v>0</v>
      </c>
      <c r="AA45" s="36" t="s">
        <v>40</v>
      </c>
      <c r="AB45" s="36" t="s">
        <v>40</v>
      </c>
    </row>
    <row r="46" spans="1:28" ht="42" customHeight="1" x14ac:dyDescent="0.25">
      <c r="A46" s="42" t="s">
        <v>112</v>
      </c>
      <c r="B46" s="43" t="s">
        <v>41</v>
      </c>
      <c r="C46" s="43">
        <v>20</v>
      </c>
      <c r="D46" s="43" t="s">
        <v>38</v>
      </c>
      <c r="E46" s="44" t="s">
        <v>113</v>
      </c>
      <c r="F46" s="45">
        <v>3000000</v>
      </c>
      <c r="G46" s="45">
        <v>0</v>
      </c>
      <c r="H46" s="45">
        <v>0</v>
      </c>
      <c r="I46" s="45">
        <v>0</v>
      </c>
      <c r="J46" s="45">
        <v>0</v>
      </c>
      <c r="K46" s="45">
        <f t="shared" si="5"/>
        <v>0</v>
      </c>
      <c r="L46" s="46">
        <f>+F46+K46</f>
        <v>3000000</v>
      </c>
      <c r="M46" s="50">
        <f t="shared" si="2"/>
        <v>3.2811211385785907E-7</v>
      </c>
      <c r="N46" s="45">
        <v>0</v>
      </c>
      <c r="O46" s="45">
        <v>1000000</v>
      </c>
      <c r="P46" s="45">
        <f>L46-O46</f>
        <v>2000000</v>
      </c>
      <c r="Q46" s="45">
        <v>0</v>
      </c>
      <c r="R46" s="45">
        <f>+L46-Q46</f>
        <v>3000000</v>
      </c>
      <c r="S46" s="45">
        <f>O46-Q46</f>
        <v>1000000</v>
      </c>
      <c r="T46" s="45">
        <v>0</v>
      </c>
      <c r="U46" s="45">
        <f>+Q46-T46</f>
        <v>0</v>
      </c>
      <c r="V46" s="45">
        <v>0</v>
      </c>
      <c r="W46" s="48">
        <f>+T46-V46</f>
        <v>0</v>
      </c>
      <c r="X46" s="57">
        <f t="shared" si="7"/>
        <v>0</v>
      </c>
      <c r="Y46" s="49">
        <f t="shared" si="8"/>
        <v>0</v>
      </c>
      <c r="Z46" s="49">
        <f t="shared" si="9"/>
        <v>0</v>
      </c>
      <c r="AA46" s="49" t="s">
        <v>40</v>
      </c>
      <c r="AB46" s="49" t="s">
        <v>40</v>
      </c>
    </row>
    <row r="47" spans="1:28" ht="42" customHeight="1" x14ac:dyDescent="0.25">
      <c r="A47" s="38" t="s">
        <v>114</v>
      </c>
      <c r="B47" s="32" t="s">
        <v>41</v>
      </c>
      <c r="C47" s="32">
        <v>20</v>
      </c>
      <c r="D47" s="32" t="s">
        <v>38</v>
      </c>
      <c r="E47" s="39" t="s">
        <v>115</v>
      </c>
      <c r="F47" s="62">
        <f>+F48+F64</f>
        <v>22269242000</v>
      </c>
      <c r="G47" s="62">
        <f>+G48+G64</f>
        <v>0</v>
      </c>
      <c r="H47" s="62">
        <f>+H48+H64</f>
        <v>0</v>
      </c>
      <c r="I47" s="62">
        <f>+I48+I64</f>
        <v>0</v>
      </c>
      <c r="J47" s="62">
        <f>+J48+J64</f>
        <v>0</v>
      </c>
      <c r="K47" s="34">
        <f t="shared" si="5"/>
        <v>0</v>
      </c>
      <c r="L47" s="62">
        <f>+L48+L64</f>
        <v>22269242000</v>
      </c>
      <c r="M47" s="63">
        <f t="shared" si="2"/>
        <v>2.4356026888774055E-3</v>
      </c>
      <c r="N47" s="62">
        <f t="shared" ref="N47:W47" si="45">+N48+N64</f>
        <v>0</v>
      </c>
      <c r="O47" s="62">
        <f>+O48+O64</f>
        <v>17415442613.630001</v>
      </c>
      <c r="P47" s="62">
        <f>+P48+P64</f>
        <v>4853799386.3699999</v>
      </c>
      <c r="Q47" s="62">
        <f t="shared" si="45"/>
        <v>15263887276.549999</v>
      </c>
      <c r="R47" s="62">
        <f t="shared" si="45"/>
        <v>6916238892.4499998</v>
      </c>
      <c r="S47" s="62">
        <f t="shared" si="45"/>
        <v>2151555337.0799999</v>
      </c>
      <c r="T47" s="62">
        <f t="shared" si="45"/>
        <v>662498948.86000001</v>
      </c>
      <c r="U47" s="62">
        <f t="shared" si="45"/>
        <v>14601388327.689999</v>
      </c>
      <c r="V47" s="62">
        <f t="shared" si="45"/>
        <v>638774325.86000001</v>
      </c>
      <c r="W47" s="62">
        <f t="shared" si="45"/>
        <v>23724623</v>
      </c>
      <c r="X47" s="36">
        <f t="shared" si="7"/>
        <v>0.68542464429413441</v>
      </c>
      <c r="Y47" s="36">
        <f t="shared" si="8"/>
        <v>2.9749506016414927E-2</v>
      </c>
      <c r="Z47" s="36">
        <f t="shared" si="9"/>
        <v>2.8684152153000988E-2</v>
      </c>
      <c r="AA47" s="36">
        <f t="shared" si="39"/>
        <v>4.3403029441772746E-2</v>
      </c>
      <c r="AB47" s="36">
        <f t="shared" si="40"/>
        <v>0.96418919148351201</v>
      </c>
    </row>
    <row r="48" spans="1:28" ht="42" customHeight="1" x14ac:dyDescent="0.25">
      <c r="A48" s="38" t="s">
        <v>116</v>
      </c>
      <c r="B48" s="32" t="s">
        <v>41</v>
      </c>
      <c r="C48" s="32">
        <v>20</v>
      </c>
      <c r="D48" s="32" t="s">
        <v>38</v>
      </c>
      <c r="E48" s="39" t="s">
        <v>117</v>
      </c>
      <c r="F48" s="59">
        <f>+F49+F53+F60</f>
        <v>533560629</v>
      </c>
      <c r="G48" s="59">
        <f>+G49+G53+G60</f>
        <v>0</v>
      </c>
      <c r="H48" s="59">
        <f>+H49+H53+H60</f>
        <v>0</v>
      </c>
      <c r="I48" s="59">
        <f>+I49+I53+I60</f>
        <v>0</v>
      </c>
      <c r="J48" s="59">
        <f>+J49+J53+J60</f>
        <v>0</v>
      </c>
      <c r="K48" s="34">
        <f t="shared" si="5"/>
        <v>0</v>
      </c>
      <c r="L48" s="59">
        <f>+L49+L53+L60</f>
        <v>533560629</v>
      </c>
      <c r="M48" s="63">
        <f t="shared" si="2"/>
        <v>5.8355901950839631E-5</v>
      </c>
      <c r="N48" s="59">
        <f t="shared" ref="N48:W48" si="46">+N49+N53+N60</f>
        <v>0</v>
      </c>
      <c r="O48" s="59">
        <f>+O49+O53+O60</f>
        <v>170313317.55000001</v>
      </c>
      <c r="P48" s="59">
        <f>+P49+P53+P60</f>
        <v>363247311.44999999</v>
      </c>
      <c r="Q48" s="59">
        <f t="shared" si="46"/>
        <v>160072317.55000001</v>
      </c>
      <c r="R48" s="59">
        <f t="shared" si="46"/>
        <v>373488311.44999999</v>
      </c>
      <c r="S48" s="59">
        <f t="shared" si="46"/>
        <v>10241000</v>
      </c>
      <c r="T48" s="59">
        <f t="shared" si="46"/>
        <v>3000000</v>
      </c>
      <c r="U48" s="59">
        <f t="shared" si="46"/>
        <v>157072317.55000001</v>
      </c>
      <c r="V48" s="59">
        <f t="shared" si="46"/>
        <v>3000000</v>
      </c>
      <c r="W48" s="59">
        <f t="shared" si="46"/>
        <v>0</v>
      </c>
      <c r="X48" s="36">
        <f t="shared" si="7"/>
        <v>0.30000773829584793</v>
      </c>
      <c r="Y48" s="36">
        <f t="shared" si="8"/>
        <v>5.6226037622427345E-3</v>
      </c>
      <c r="Z48" s="36">
        <f t="shared" si="9"/>
        <v>5.6226037622427345E-3</v>
      </c>
      <c r="AA48" s="36">
        <f t="shared" si="39"/>
        <v>1.8741529115819312E-2</v>
      </c>
      <c r="AB48" s="36">
        <f t="shared" si="40"/>
        <v>1</v>
      </c>
    </row>
    <row r="49" spans="1:28" ht="66" customHeight="1" x14ac:dyDescent="0.25">
      <c r="A49" s="38" t="s">
        <v>118</v>
      </c>
      <c r="B49" s="32" t="s">
        <v>41</v>
      </c>
      <c r="C49" s="32">
        <v>20</v>
      </c>
      <c r="D49" s="32" t="s">
        <v>38</v>
      </c>
      <c r="E49" s="39" t="s">
        <v>119</v>
      </c>
      <c r="F49" s="59">
        <f>+F50+F51+F52</f>
        <v>231500000</v>
      </c>
      <c r="G49" s="59">
        <f>+G50+G51+G52</f>
        <v>0</v>
      </c>
      <c r="H49" s="59">
        <f>+H50+H51+H52</f>
        <v>0</v>
      </c>
      <c r="I49" s="59">
        <f>+I50+I51+I52</f>
        <v>0</v>
      </c>
      <c r="J49" s="59">
        <f>+J50+J51+J52</f>
        <v>0</v>
      </c>
      <c r="K49" s="34">
        <f t="shared" si="5"/>
        <v>0</v>
      </c>
      <c r="L49" s="59">
        <f>+L50+L51+L52</f>
        <v>231500000</v>
      </c>
      <c r="M49" s="63">
        <f t="shared" si="2"/>
        <v>2.531931811936479E-5</v>
      </c>
      <c r="N49" s="59">
        <f t="shared" ref="N49:W49" si="47">+N50+N51+N52</f>
        <v>0</v>
      </c>
      <c r="O49" s="59">
        <f>+O50+O51+O52</f>
        <v>55068740</v>
      </c>
      <c r="P49" s="59">
        <f>+P50+P51+P52</f>
        <v>176431260</v>
      </c>
      <c r="Q49" s="59">
        <f t="shared" si="47"/>
        <v>50687740</v>
      </c>
      <c r="R49" s="59">
        <f t="shared" si="47"/>
        <v>180812260</v>
      </c>
      <c r="S49" s="59">
        <f t="shared" si="47"/>
        <v>4381000</v>
      </c>
      <c r="T49" s="59">
        <f t="shared" si="47"/>
        <v>0</v>
      </c>
      <c r="U49" s="59">
        <f t="shared" si="47"/>
        <v>50687740</v>
      </c>
      <c r="V49" s="59">
        <f t="shared" si="47"/>
        <v>0</v>
      </c>
      <c r="W49" s="59">
        <f t="shared" si="47"/>
        <v>0</v>
      </c>
      <c r="X49" s="36">
        <f t="shared" si="7"/>
        <v>0.21895352051835854</v>
      </c>
      <c r="Y49" s="36">
        <f t="shared" si="8"/>
        <v>0</v>
      </c>
      <c r="Z49" s="36">
        <f t="shared" si="9"/>
        <v>0</v>
      </c>
      <c r="AA49" s="36">
        <f t="shared" si="39"/>
        <v>0</v>
      </c>
      <c r="AB49" s="36" t="s">
        <v>40</v>
      </c>
    </row>
    <row r="50" spans="1:28" ht="66" customHeight="1" x14ac:dyDescent="0.25">
      <c r="A50" s="42" t="s">
        <v>120</v>
      </c>
      <c r="B50" s="43" t="s">
        <v>41</v>
      </c>
      <c r="C50" s="43">
        <v>20</v>
      </c>
      <c r="D50" s="43" t="s">
        <v>38</v>
      </c>
      <c r="E50" s="44" t="s">
        <v>121</v>
      </c>
      <c r="F50" s="45">
        <v>101000000</v>
      </c>
      <c r="G50" s="45">
        <v>0</v>
      </c>
      <c r="H50" s="45">
        <v>0</v>
      </c>
      <c r="I50" s="45">
        <v>0</v>
      </c>
      <c r="J50" s="45">
        <v>0</v>
      </c>
      <c r="K50" s="45">
        <f t="shared" si="5"/>
        <v>0</v>
      </c>
      <c r="L50" s="46">
        <f>+F50+K50</f>
        <v>101000000</v>
      </c>
      <c r="M50" s="52">
        <f t="shared" si="2"/>
        <v>1.1046441166547921E-5</v>
      </c>
      <c r="N50" s="45">
        <v>0</v>
      </c>
      <c r="O50" s="45">
        <v>52569168</v>
      </c>
      <c r="P50" s="45">
        <f>L50-O50</f>
        <v>48430832</v>
      </c>
      <c r="Q50" s="45">
        <v>48569168</v>
      </c>
      <c r="R50" s="45">
        <f>+L50-Q50</f>
        <v>52430832</v>
      </c>
      <c r="S50" s="45">
        <f>O50-Q50</f>
        <v>4000000</v>
      </c>
      <c r="T50" s="45">
        <v>0</v>
      </c>
      <c r="U50" s="45">
        <f>+Q50-T50</f>
        <v>48569168</v>
      </c>
      <c r="V50" s="45">
        <v>0</v>
      </c>
      <c r="W50" s="48">
        <f>+T50-V50</f>
        <v>0</v>
      </c>
      <c r="X50" s="57">
        <f t="shared" si="7"/>
        <v>0.48088285148514853</v>
      </c>
      <c r="Y50" s="49">
        <f t="shared" si="8"/>
        <v>0</v>
      </c>
      <c r="Z50" s="49">
        <f t="shared" si="9"/>
        <v>0</v>
      </c>
      <c r="AA50" s="49">
        <f t="shared" si="39"/>
        <v>0</v>
      </c>
      <c r="AB50" s="49" t="s">
        <v>40</v>
      </c>
    </row>
    <row r="51" spans="1:28" ht="42" customHeight="1" x14ac:dyDescent="0.25">
      <c r="A51" s="42" t="s">
        <v>122</v>
      </c>
      <c r="B51" s="43" t="s">
        <v>41</v>
      </c>
      <c r="C51" s="43">
        <v>20</v>
      </c>
      <c r="D51" s="43" t="s">
        <v>38</v>
      </c>
      <c r="E51" s="44" t="s">
        <v>123</v>
      </c>
      <c r="F51" s="45">
        <v>2500000</v>
      </c>
      <c r="G51" s="45">
        <v>0</v>
      </c>
      <c r="H51" s="45">
        <v>0</v>
      </c>
      <c r="I51" s="45">
        <v>0</v>
      </c>
      <c r="J51" s="45">
        <v>0</v>
      </c>
      <c r="K51" s="45">
        <f t="shared" si="5"/>
        <v>0</v>
      </c>
      <c r="L51" s="46">
        <f>+F51+K51</f>
        <v>2500000</v>
      </c>
      <c r="M51" s="50">
        <f t="shared" si="2"/>
        <v>2.7342676154821585E-7</v>
      </c>
      <c r="N51" s="45">
        <v>0</v>
      </c>
      <c r="O51" s="45">
        <v>2499572</v>
      </c>
      <c r="P51" s="45">
        <f>L51-O51</f>
        <v>428</v>
      </c>
      <c r="Q51" s="45">
        <v>2118572</v>
      </c>
      <c r="R51" s="45">
        <f>+L51-Q51</f>
        <v>381428</v>
      </c>
      <c r="S51" s="45">
        <f>O51-Q51</f>
        <v>381000</v>
      </c>
      <c r="T51" s="45">
        <v>0</v>
      </c>
      <c r="U51" s="45">
        <f>+Q51-T51</f>
        <v>2118572</v>
      </c>
      <c r="V51" s="45">
        <v>0</v>
      </c>
      <c r="W51" s="48">
        <f>+T51-V51</f>
        <v>0</v>
      </c>
      <c r="X51" s="57">
        <f t="shared" si="7"/>
        <v>0.84742879999999998</v>
      </c>
      <c r="Y51" s="49">
        <f t="shared" si="8"/>
        <v>0</v>
      </c>
      <c r="Z51" s="49">
        <f t="shared" si="9"/>
        <v>0</v>
      </c>
      <c r="AA51" s="49">
        <f t="shared" si="39"/>
        <v>0</v>
      </c>
      <c r="AB51" s="49" t="s">
        <v>40</v>
      </c>
    </row>
    <row r="52" spans="1:28" ht="42" customHeight="1" x14ac:dyDescent="0.25">
      <c r="A52" s="42" t="s">
        <v>124</v>
      </c>
      <c r="B52" s="43" t="s">
        <v>41</v>
      </c>
      <c r="C52" s="43">
        <v>20</v>
      </c>
      <c r="D52" s="43" t="s">
        <v>38</v>
      </c>
      <c r="E52" s="44" t="s">
        <v>125</v>
      </c>
      <c r="F52" s="45">
        <v>128000000</v>
      </c>
      <c r="G52" s="45">
        <v>0</v>
      </c>
      <c r="H52" s="45">
        <v>0</v>
      </c>
      <c r="I52" s="45">
        <v>0</v>
      </c>
      <c r="J52" s="45">
        <v>0</v>
      </c>
      <c r="K52" s="45">
        <f t="shared" si="5"/>
        <v>0</v>
      </c>
      <c r="L52" s="46">
        <f>+F52+K52</f>
        <v>128000000</v>
      </c>
      <c r="M52" s="52">
        <f t="shared" si="2"/>
        <v>1.3999450191268652E-5</v>
      </c>
      <c r="N52" s="45">
        <v>0</v>
      </c>
      <c r="O52" s="45">
        <v>0</v>
      </c>
      <c r="P52" s="45">
        <f>L52-O52</f>
        <v>128000000</v>
      </c>
      <c r="Q52" s="45">
        <v>0</v>
      </c>
      <c r="R52" s="45">
        <f>+L52-Q52</f>
        <v>128000000</v>
      </c>
      <c r="S52" s="45">
        <f>O52-Q52</f>
        <v>0</v>
      </c>
      <c r="T52" s="45">
        <v>0</v>
      </c>
      <c r="U52" s="45">
        <f>+Q52-T52</f>
        <v>0</v>
      </c>
      <c r="V52" s="45">
        <v>0</v>
      </c>
      <c r="W52" s="48">
        <f>+T52-V52</f>
        <v>0</v>
      </c>
      <c r="X52" s="57">
        <f t="shared" si="7"/>
        <v>0</v>
      </c>
      <c r="Y52" s="49">
        <f t="shared" si="8"/>
        <v>0</v>
      </c>
      <c r="Z52" s="49">
        <f t="shared" si="9"/>
        <v>0</v>
      </c>
      <c r="AA52" s="49" t="s">
        <v>40</v>
      </c>
      <c r="AB52" s="49" t="s">
        <v>40</v>
      </c>
    </row>
    <row r="53" spans="1:28" ht="67.5" customHeight="1" x14ac:dyDescent="0.25">
      <c r="A53" s="65" t="s">
        <v>126</v>
      </c>
      <c r="B53" s="32" t="s">
        <v>41</v>
      </c>
      <c r="C53" s="32">
        <v>20</v>
      </c>
      <c r="D53" s="32" t="s">
        <v>38</v>
      </c>
      <c r="E53" s="39" t="s">
        <v>127</v>
      </c>
      <c r="F53" s="59">
        <f>SUM(F54:F59)</f>
        <v>281060629</v>
      </c>
      <c r="G53" s="59">
        <f>SUM(G54:G59)</f>
        <v>0</v>
      </c>
      <c r="H53" s="59">
        <f>SUM(H54:H59)</f>
        <v>0</v>
      </c>
      <c r="I53" s="59">
        <f>SUM(I54:I59)</f>
        <v>0</v>
      </c>
      <c r="J53" s="59">
        <f>SUM(J54:J59)</f>
        <v>0</v>
      </c>
      <c r="K53" s="34">
        <f t="shared" si="5"/>
        <v>0</v>
      </c>
      <c r="L53" s="59">
        <f>SUM(L54:L59)</f>
        <v>281060629</v>
      </c>
      <c r="M53" s="63">
        <f t="shared" si="2"/>
        <v>3.0739799034469827E-5</v>
      </c>
      <c r="N53" s="59">
        <f t="shared" ref="N53:W53" si="48">SUM(N54:N59)</f>
        <v>0</v>
      </c>
      <c r="O53" s="59">
        <f>SUM(O54:O59)</f>
        <v>112744577.55</v>
      </c>
      <c r="P53" s="59">
        <f>SUM(P54:P59)</f>
        <v>168316051.44999999</v>
      </c>
      <c r="Q53" s="59">
        <f t="shared" si="48"/>
        <v>109384577.55</v>
      </c>
      <c r="R53" s="59">
        <f t="shared" si="48"/>
        <v>171676051.44999999</v>
      </c>
      <c r="S53" s="59">
        <f t="shared" si="48"/>
        <v>3360000</v>
      </c>
      <c r="T53" s="59">
        <f t="shared" si="48"/>
        <v>3000000</v>
      </c>
      <c r="U53" s="59">
        <f t="shared" si="48"/>
        <v>106384577.55</v>
      </c>
      <c r="V53" s="59">
        <f t="shared" si="48"/>
        <v>3000000</v>
      </c>
      <c r="W53" s="59">
        <f t="shared" si="48"/>
        <v>0</v>
      </c>
      <c r="X53" s="36">
        <f t="shared" si="7"/>
        <v>0.38918498809023871</v>
      </c>
      <c r="Y53" s="36">
        <f t="shared" si="8"/>
        <v>1.0673853576268769E-2</v>
      </c>
      <c r="Z53" s="36">
        <f t="shared" si="9"/>
        <v>1.0673853576268769E-2</v>
      </c>
      <c r="AA53" s="36">
        <f t="shared" si="39"/>
        <v>2.7426169823883004E-2</v>
      </c>
      <c r="AB53" s="36">
        <f t="shared" si="40"/>
        <v>1</v>
      </c>
    </row>
    <row r="54" spans="1:28" ht="70.5" customHeight="1" x14ac:dyDescent="0.25">
      <c r="A54" s="66" t="s">
        <v>128</v>
      </c>
      <c r="B54" s="43" t="s">
        <v>41</v>
      </c>
      <c r="C54" s="43">
        <v>20</v>
      </c>
      <c r="D54" s="43" t="s">
        <v>38</v>
      </c>
      <c r="E54" s="44" t="s">
        <v>129</v>
      </c>
      <c r="F54" s="45">
        <v>120811603</v>
      </c>
      <c r="G54" s="45">
        <v>0</v>
      </c>
      <c r="H54" s="45">
        <v>0</v>
      </c>
      <c r="I54" s="45">
        <v>0</v>
      </c>
      <c r="J54" s="45">
        <v>0</v>
      </c>
      <c r="K54" s="45">
        <f t="shared" si="5"/>
        <v>0</v>
      </c>
      <c r="L54" s="46">
        <f t="shared" ref="L54:L59" si="49">+F54+K54</f>
        <v>120811603</v>
      </c>
      <c r="M54" s="52">
        <f t="shared" si="2"/>
        <v>1.3213250146295488E-5</v>
      </c>
      <c r="N54" s="45">
        <v>0</v>
      </c>
      <c r="O54" s="45">
        <v>11552813.550000001</v>
      </c>
      <c r="P54" s="45">
        <f t="shared" ref="P54:P59" si="50">L54-O54</f>
        <v>109258789.45</v>
      </c>
      <c r="Q54" s="45">
        <v>10552813.550000001</v>
      </c>
      <c r="R54" s="45">
        <f t="shared" ref="R54:R59" si="51">+L54-Q54</f>
        <v>110258789.45</v>
      </c>
      <c r="S54" s="45">
        <f t="shared" ref="S54:S59" si="52">O54-Q54</f>
        <v>1000000</v>
      </c>
      <c r="T54" s="45">
        <v>0</v>
      </c>
      <c r="U54" s="45">
        <f t="shared" ref="U54:U59" si="53">+Q54-T54</f>
        <v>10552813.550000001</v>
      </c>
      <c r="V54" s="45">
        <v>0</v>
      </c>
      <c r="W54" s="48">
        <f t="shared" ref="W54:W59" si="54">+T54-V54</f>
        <v>0</v>
      </c>
      <c r="X54" s="57">
        <f t="shared" si="7"/>
        <v>8.7349338043300362E-2</v>
      </c>
      <c r="Y54" s="49">
        <f t="shared" si="8"/>
        <v>0</v>
      </c>
      <c r="Z54" s="49">
        <f t="shared" si="9"/>
        <v>0</v>
      </c>
      <c r="AA54" s="49">
        <f t="shared" si="39"/>
        <v>0</v>
      </c>
      <c r="AB54" s="49" t="s">
        <v>40</v>
      </c>
    </row>
    <row r="55" spans="1:28" ht="70.5" customHeight="1" x14ac:dyDescent="0.25">
      <c r="A55" s="66" t="s">
        <v>130</v>
      </c>
      <c r="B55" s="43" t="s">
        <v>41</v>
      </c>
      <c r="C55" s="43">
        <v>20</v>
      </c>
      <c r="D55" s="43" t="s">
        <v>38</v>
      </c>
      <c r="E55" s="44" t="s">
        <v>131</v>
      </c>
      <c r="F55" s="45">
        <v>70953204</v>
      </c>
      <c r="G55" s="45">
        <v>0</v>
      </c>
      <c r="H55" s="45">
        <v>0</v>
      </c>
      <c r="I55" s="45">
        <v>0</v>
      </c>
      <c r="J55" s="45">
        <v>0</v>
      </c>
      <c r="K55" s="45">
        <f t="shared" si="5"/>
        <v>0</v>
      </c>
      <c r="L55" s="46">
        <f t="shared" si="49"/>
        <v>70953204</v>
      </c>
      <c r="M55" s="52">
        <f t="shared" si="2"/>
        <v>7.760201916475966E-6</v>
      </c>
      <c r="N55" s="45">
        <v>0</v>
      </c>
      <c r="O55" s="45">
        <v>59953204</v>
      </c>
      <c r="P55" s="45">
        <f t="shared" si="50"/>
        <v>11000000</v>
      </c>
      <c r="Q55" s="45">
        <v>59093204</v>
      </c>
      <c r="R55" s="45">
        <f t="shared" si="51"/>
        <v>11860000</v>
      </c>
      <c r="S55" s="45">
        <f t="shared" si="52"/>
        <v>860000</v>
      </c>
      <c r="T55" s="45">
        <v>3000000</v>
      </c>
      <c r="U55" s="45">
        <f t="shared" si="53"/>
        <v>56093204</v>
      </c>
      <c r="V55" s="45">
        <v>3000000</v>
      </c>
      <c r="W55" s="48">
        <f t="shared" si="54"/>
        <v>0</v>
      </c>
      <c r="X55" s="57">
        <f t="shared" si="7"/>
        <v>0.83284757655200459</v>
      </c>
      <c r="Y55" s="49">
        <f t="shared" si="8"/>
        <v>4.2281388730521598E-2</v>
      </c>
      <c r="Z55" s="49">
        <f t="shared" si="9"/>
        <v>4.2281388730521598E-2</v>
      </c>
      <c r="AA55" s="49">
        <f t="shared" si="39"/>
        <v>5.0767259125093299E-2</v>
      </c>
      <c r="AB55" s="49">
        <f t="shared" si="40"/>
        <v>1</v>
      </c>
    </row>
    <row r="56" spans="1:28" ht="70.5" customHeight="1" x14ac:dyDescent="0.25">
      <c r="A56" s="66" t="s">
        <v>132</v>
      </c>
      <c r="B56" s="43" t="s">
        <v>41</v>
      </c>
      <c r="C56" s="43">
        <v>20</v>
      </c>
      <c r="D56" s="43" t="s">
        <v>38</v>
      </c>
      <c r="E56" s="44" t="s">
        <v>133</v>
      </c>
      <c r="F56" s="45">
        <v>6525046</v>
      </c>
      <c r="G56" s="45">
        <v>0</v>
      </c>
      <c r="H56" s="45">
        <v>0</v>
      </c>
      <c r="I56" s="45">
        <v>0</v>
      </c>
      <c r="J56" s="45">
        <v>0</v>
      </c>
      <c r="K56" s="45">
        <f t="shared" si="5"/>
        <v>0</v>
      </c>
      <c r="L56" s="46">
        <f t="shared" si="49"/>
        <v>6525046</v>
      </c>
      <c r="M56" s="51">
        <f t="shared" si="2"/>
        <v>7.1364887869325591E-7</v>
      </c>
      <c r="N56" s="45">
        <v>0</v>
      </c>
      <c r="O56" s="45">
        <v>4025046</v>
      </c>
      <c r="P56" s="45">
        <f t="shared" si="50"/>
        <v>2500000</v>
      </c>
      <c r="Q56" s="45">
        <v>3525046</v>
      </c>
      <c r="R56" s="45">
        <f t="shared" si="51"/>
        <v>3000000</v>
      </c>
      <c r="S56" s="45">
        <f t="shared" si="52"/>
        <v>500000</v>
      </c>
      <c r="T56" s="45">
        <v>0</v>
      </c>
      <c r="U56" s="45">
        <f t="shared" si="53"/>
        <v>3525046</v>
      </c>
      <c r="V56" s="45">
        <v>0</v>
      </c>
      <c r="W56" s="48">
        <f t="shared" si="54"/>
        <v>0</v>
      </c>
      <c r="X56" s="57">
        <f t="shared" si="7"/>
        <v>0.54023312632585274</v>
      </c>
      <c r="Y56" s="49">
        <f t="shared" si="8"/>
        <v>0</v>
      </c>
      <c r="Z56" s="49">
        <f t="shared" si="9"/>
        <v>0</v>
      </c>
      <c r="AA56" s="49">
        <f t="shared" si="39"/>
        <v>0</v>
      </c>
      <c r="AB56" s="49" t="s">
        <v>40</v>
      </c>
    </row>
    <row r="57" spans="1:28" ht="42" customHeight="1" x14ac:dyDescent="0.25">
      <c r="A57" s="66" t="s">
        <v>134</v>
      </c>
      <c r="B57" s="43" t="s">
        <v>41</v>
      </c>
      <c r="C57" s="43">
        <v>20</v>
      </c>
      <c r="D57" s="43" t="s">
        <v>38</v>
      </c>
      <c r="E57" s="44" t="s">
        <v>135</v>
      </c>
      <c r="F57" s="45">
        <v>45441533</v>
      </c>
      <c r="G57" s="45">
        <v>0</v>
      </c>
      <c r="H57" s="45">
        <v>0</v>
      </c>
      <c r="I57" s="45">
        <v>0</v>
      </c>
      <c r="J57" s="45">
        <v>0</v>
      </c>
      <c r="K57" s="45">
        <f t="shared" si="5"/>
        <v>0</v>
      </c>
      <c r="L57" s="46">
        <f t="shared" si="49"/>
        <v>45441533</v>
      </c>
      <c r="M57" s="51">
        <f t="shared" si="2"/>
        <v>4.9699724831905529E-6</v>
      </c>
      <c r="N57" s="45">
        <v>0</v>
      </c>
      <c r="O57" s="45">
        <v>22530837</v>
      </c>
      <c r="P57" s="45">
        <f t="shared" si="50"/>
        <v>22910696</v>
      </c>
      <c r="Q57" s="45">
        <v>22530837</v>
      </c>
      <c r="R57" s="45">
        <f t="shared" si="51"/>
        <v>22910696</v>
      </c>
      <c r="S57" s="45">
        <f t="shared" si="52"/>
        <v>0</v>
      </c>
      <c r="T57" s="45">
        <v>0</v>
      </c>
      <c r="U57" s="45">
        <f t="shared" si="53"/>
        <v>22530837</v>
      </c>
      <c r="V57" s="45">
        <v>0</v>
      </c>
      <c r="W57" s="48">
        <f t="shared" si="54"/>
        <v>0</v>
      </c>
      <c r="X57" s="57">
        <f t="shared" si="7"/>
        <v>0.4958203544761573</v>
      </c>
      <c r="Y57" s="49">
        <f t="shared" si="8"/>
        <v>0</v>
      </c>
      <c r="Z57" s="49">
        <f t="shared" si="9"/>
        <v>0</v>
      </c>
      <c r="AA57" s="49">
        <f t="shared" si="39"/>
        <v>0</v>
      </c>
      <c r="AB57" s="49" t="s">
        <v>40</v>
      </c>
    </row>
    <row r="58" spans="1:28" ht="42" customHeight="1" x14ac:dyDescent="0.25">
      <c r="A58" s="66" t="s">
        <v>136</v>
      </c>
      <c r="B58" s="43" t="s">
        <v>41</v>
      </c>
      <c r="C58" s="43">
        <v>20</v>
      </c>
      <c r="D58" s="43" t="s">
        <v>38</v>
      </c>
      <c r="E58" s="44" t="s">
        <v>137</v>
      </c>
      <c r="F58" s="45">
        <v>1000000</v>
      </c>
      <c r="G58" s="45">
        <v>0</v>
      </c>
      <c r="H58" s="45">
        <v>0</v>
      </c>
      <c r="I58" s="45">
        <v>0</v>
      </c>
      <c r="J58" s="45">
        <v>0</v>
      </c>
      <c r="K58" s="45">
        <f t="shared" si="5"/>
        <v>0</v>
      </c>
      <c r="L58" s="46">
        <f t="shared" si="49"/>
        <v>1000000</v>
      </c>
      <c r="M58" s="50">
        <f t="shared" si="2"/>
        <v>1.0937070461928635E-7</v>
      </c>
      <c r="N58" s="45">
        <v>0</v>
      </c>
      <c r="O58" s="45">
        <v>353435</v>
      </c>
      <c r="P58" s="45">
        <f t="shared" si="50"/>
        <v>646565</v>
      </c>
      <c r="Q58" s="45">
        <v>353435</v>
      </c>
      <c r="R58" s="45">
        <f t="shared" si="51"/>
        <v>646565</v>
      </c>
      <c r="S58" s="45">
        <f t="shared" si="52"/>
        <v>0</v>
      </c>
      <c r="T58" s="45">
        <v>0</v>
      </c>
      <c r="U58" s="45">
        <f t="shared" si="53"/>
        <v>353435</v>
      </c>
      <c r="V58" s="45">
        <v>0</v>
      </c>
      <c r="W58" s="48">
        <f t="shared" si="54"/>
        <v>0</v>
      </c>
      <c r="X58" s="57">
        <f t="shared" si="7"/>
        <v>0.353435</v>
      </c>
      <c r="Y58" s="49">
        <f t="shared" si="8"/>
        <v>0</v>
      </c>
      <c r="Z58" s="49">
        <f t="shared" si="9"/>
        <v>0</v>
      </c>
      <c r="AA58" s="49">
        <f t="shared" si="39"/>
        <v>0</v>
      </c>
      <c r="AB58" s="49" t="s">
        <v>40</v>
      </c>
    </row>
    <row r="59" spans="1:28" ht="42" customHeight="1" x14ac:dyDescent="0.25">
      <c r="A59" s="66" t="s">
        <v>138</v>
      </c>
      <c r="B59" s="43" t="s">
        <v>41</v>
      </c>
      <c r="C59" s="43">
        <v>20</v>
      </c>
      <c r="D59" s="43" t="s">
        <v>38</v>
      </c>
      <c r="E59" s="44" t="s">
        <v>139</v>
      </c>
      <c r="F59" s="45">
        <v>36329243</v>
      </c>
      <c r="G59" s="45">
        <v>0</v>
      </c>
      <c r="H59" s="45">
        <v>0</v>
      </c>
      <c r="I59" s="45">
        <v>0</v>
      </c>
      <c r="J59" s="45">
        <v>0</v>
      </c>
      <c r="K59" s="45">
        <f t="shared" si="5"/>
        <v>0</v>
      </c>
      <c r="L59" s="46">
        <f t="shared" si="49"/>
        <v>36329243</v>
      </c>
      <c r="M59" s="51">
        <f t="shared" si="2"/>
        <v>3.973354905195276E-6</v>
      </c>
      <c r="N59" s="45">
        <v>0</v>
      </c>
      <c r="O59" s="45">
        <v>14329242</v>
      </c>
      <c r="P59" s="45">
        <f t="shared" si="50"/>
        <v>22000001</v>
      </c>
      <c r="Q59" s="45">
        <v>13329242</v>
      </c>
      <c r="R59" s="45">
        <f t="shared" si="51"/>
        <v>23000001</v>
      </c>
      <c r="S59" s="45">
        <f t="shared" si="52"/>
        <v>1000000</v>
      </c>
      <c r="T59" s="45">
        <v>0</v>
      </c>
      <c r="U59" s="45">
        <f t="shared" si="53"/>
        <v>13329242</v>
      </c>
      <c r="V59" s="45">
        <v>0</v>
      </c>
      <c r="W59" s="48">
        <f t="shared" si="54"/>
        <v>0</v>
      </c>
      <c r="X59" s="57">
        <f t="shared" si="7"/>
        <v>0.36690117655355492</v>
      </c>
      <c r="Y59" s="49">
        <f t="shared" si="8"/>
        <v>0</v>
      </c>
      <c r="Z59" s="49">
        <f t="shared" si="9"/>
        <v>0</v>
      </c>
      <c r="AA59" s="49">
        <f t="shared" si="39"/>
        <v>0</v>
      </c>
      <c r="AB59" s="49" t="s">
        <v>40</v>
      </c>
    </row>
    <row r="60" spans="1:28" ht="42" customHeight="1" x14ac:dyDescent="0.25">
      <c r="A60" s="38" t="s">
        <v>140</v>
      </c>
      <c r="B60" s="32" t="s">
        <v>41</v>
      </c>
      <c r="C60" s="32">
        <v>20</v>
      </c>
      <c r="D60" s="32" t="s">
        <v>38</v>
      </c>
      <c r="E60" s="39" t="s">
        <v>141</v>
      </c>
      <c r="F60" s="59">
        <f>+F61+F62+F63</f>
        <v>21000000</v>
      </c>
      <c r="G60" s="59">
        <f>+G61+G62+G63</f>
        <v>0</v>
      </c>
      <c r="H60" s="59">
        <f>+H61+H62+H63</f>
        <v>0</v>
      </c>
      <c r="I60" s="59">
        <f>+I61+I62+I63</f>
        <v>0</v>
      </c>
      <c r="J60" s="59">
        <f>+J61+J62+J63</f>
        <v>0</v>
      </c>
      <c r="K60" s="34">
        <f t="shared" si="5"/>
        <v>0</v>
      </c>
      <c r="L60" s="59">
        <f>+L61+L62+L63</f>
        <v>21000000</v>
      </c>
      <c r="M60" s="67">
        <f t="shared" si="2"/>
        <v>2.2967847970050132E-6</v>
      </c>
      <c r="N60" s="59">
        <f t="shared" ref="N60:W60" si="55">+N61+N62+N63</f>
        <v>0</v>
      </c>
      <c r="O60" s="59">
        <f>+O61+O62+O63</f>
        <v>2500000</v>
      </c>
      <c r="P60" s="59">
        <f>+P61+P62+P63</f>
        <v>18500000</v>
      </c>
      <c r="Q60" s="59">
        <f t="shared" si="55"/>
        <v>0</v>
      </c>
      <c r="R60" s="59">
        <f t="shared" si="55"/>
        <v>21000000</v>
      </c>
      <c r="S60" s="59">
        <f t="shared" si="55"/>
        <v>2500000</v>
      </c>
      <c r="T60" s="59">
        <f t="shared" si="55"/>
        <v>0</v>
      </c>
      <c r="U60" s="59">
        <f t="shared" si="55"/>
        <v>0</v>
      </c>
      <c r="V60" s="59">
        <f t="shared" si="55"/>
        <v>0</v>
      </c>
      <c r="W60" s="59">
        <f t="shared" si="55"/>
        <v>0</v>
      </c>
      <c r="X60" s="36">
        <f t="shared" si="7"/>
        <v>0</v>
      </c>
      <c r="Y60" s="36">
        <f t="shared" si="8"/>
        <v>0</v>
      </c>
      <c r="Z60" s="36">
        <f t="shared" si="9"/>
        <v>0</v>
      </c>
      <c r="AA60" s="36" t="s">
        <v>40</v>
      </c>
      <c r="AB60" s="36" t="s">
        <v>40</v>
      </c>
    </row>
    <row r="61" spans="1:28" ht="42" customHeight="1" x14ac:dyDescent="0.25">
      <c r="A61" s="42" t="s">
        <v>142</v>
      </c>
      <c r="B61" s="43" t="s">
        <v>41</v>
      </c>
      <c r="C61" s="43">
        <v>20</v>
      </c>
      <c r="D61" s="43" t="s">
        <v>38</v>
      </c>
      <c r="E61" s="44" t="s">
        <v>143</v>
      </c>
      <c r="F61" s="45">
        <v>5000000</v>
      </c>
      <c r="G61" s="45">
        <v>0</v>
      </c>
      <c r="H61" s="45">
        <v>0</v>
      </c>
      <c r="I61" s="45">
        <v>0</v>
      </c>
      <c r="J61" s="45">
        <v>0</v>
      </c>
      <c r="K61" s="45">
        <f t="shared" si="5"/>
        <v>0</v>
      </c>
      <c r="L61" s="46">
        <f>+F61+K61</f>
        <v>5000000</v>
      </c>
      <c r="M61" s="51">
        <f t="shared" si="2"/>
        <v>5.4685352309643171E-7</v>
      </c>
      <c r="N61" s="45">
        <v>0</v>
      </c>
      <c r="O61" s="45">
        <v>0</v>
      </c>
      <c r="P61" s="45">
        <f>L61-O61</f>
        <v>5000000</v>
      </c>
      <c r="Q61" s="45">
        <v>0</v>
      </c>
      <c r="R61" s="45">
        <f>+L61-Q61</f>
        <v>5000000</v>
      </c>
      <c r="S61" s="45">
        <f>O61-Q61</f>
        <v>0</v>
      </c>
      <c r="T61" s="45">
        <v>0</v>
      </c>
      <c r="U61" s="45">
        <f>+Q61-T61</f>
        <v>0</v>
      </c>
      <c r="V61" s="45">
        <v>0</v>
      </c>
      <c r="W61" s="48">
        <f>+T61-V61</f>
        <v>0</v>
      </c>
      <c r="X61" s="57">
        <f t="shared" si="7"/>
        <v>0</v>
      </c>
      <c r="Y61" s="49">
        <f t="shared" si="8"/>
        <v>0</v>
      </c>
      <c r="Z61" s="49">
        <f t="shared" si="9"/>
        <v>0</v>
      </c>
      <c r="AA61" s="49" t="s">
        <v>40</v>
      </c>
      <c r="AB61" s="49" t="s">
        <v>40</v>
      </c>
    </row>
    <row r="62" spans="1:28" ht="42" customHeight="1" x14ac:dyDescent="0.25">
      <c r="A62" s="42" t="s">
        <v>144</v>
      </c>
      <c r="B62" s="43" t="s">
        <v>41</v>
      </c>
      <c r="C62" s="43">
        <v>20</v>
      </c>
      <c r="D62" s="43" t="s">
        <v>38</v>
      </c>
      <c r="E62" s="44" t="s">
        <v>145</v>
      </c>
      <c r="F62" s="45">
        <v>3000000</v>
      </c>
      <c r="G62" s="45">
        <v>0</v>
      </c>
      <c r="H62" s="45">
        <v>0</v>
      </c>
      <c r="I62" s="45">
        <v>0</v>
      </c>
      <c r="J62" s="45">
        <v>0</v>
      </c>
      <c r="K62" s="45">
        <f t="shared" si="5"/>
        <v>0</v>
      </c>
      <c r="L62" s="46">
        <f>+F62+K62</f>
        <v>3000000</v>
      </c>
      <c r="M62" s="51">
        <f t="shared" si="2"/>
        <v>3.2811211385785907E-7</v>
      </c>
      <c r="N62" s="45">
        <v>0</v>
      </c>
      <c r="O62" s="45">
        <v>1000000</v>
      </c>
      <c r="P62" s="45">
        <f>L62-O62</f>
        <v>2000000</v>
      </c>
      <c r="Q62" s="45">
        <v>0</v>
      </c>
      <c r="R62" s="45">
        <f>+L62-Q62</f>
        <v>3000000</v>
      </c>
      <c r="S62" s="45">
        <f>O62-Q62</f>
        <v>1000000</v>
      </c>
      <c r="T62" s="45">
        <v>0</v>
      </c>
      <c r="U62" s="45">
        <f>+Q62-T62</f>
        <v>0</v>
      </c>
      <c r="V62" s="45">
        <v>0</v>
      </c>
      <c r="W62" s="48">
        <f>+T62-V62</f>
        <v>0</v>
      </c>
      <c r="X62" s="57">
        <f t="shared" si="7"/>
        <v>0</v>
      </c>
      <c r="Y62" s="49">
        <f t="shared" si="8"/>
        <v>0</v>
      </c>
      <c r="Z62" s="49">
        <f t="shared" si="9"/>
        <v>0</v>
      </c>
      <c r="AA62" s="49" t="s">
        <v>40</v>
      </c>
      <c r="AB62" s="49" t="s">
        <v>40</v>
      </c>
    </row>
    <row r="63" spans="1:28" ht="42" customHeight="1" x14ac:dyDescent="0.25">
      <c r="A63" s="42" t="s">
        <v>146</v>
      </c>
      <c r="B63" s="43" t="s">
        <v>41</v>
      </c>
      <c r="C63" s="43">
        <v>20</v>
      </c>
      <c r="D63" s="43" t="s">
        <v>38</v>
      </c>
      <c r="E63" s="44" t="s">
        <v>147</v>
      </c>
      <c r="F63" s="45">
        <v>13000000</v>
      </c>
      <c r="G63" s="45">
        <v>0</v>
      </c>
      <c r="H63" s="45">
        <v>0</v>
      </c>
      <c r="I63" s="45">
        <v>0</v>
      </c>
      <c r="J63" s="45">
        <v>0</v>
      </c>
      <c r="K63" s="45">
        <f t="shared" si="5"/>
        <v>0</v>
      </c>
      <c r="L63" s="46">
        <f>+F63+K63</f>
        <v>13000000</v>
      </c>
      <c r="M63" s="51">
        <f t="shared" si="2"/>
        <v>1.4218191600507226E-6</v>
      </c>
      <c r="N63" s="45">
        <v>0</v>
      </c>
      <c r="O63" s="45">
        <v>1500000</v>
      </c>
      <c r="P63" s="45">
        <f>L63-O63</f>
        <v>11500000</v>
      </c>
      <c r="Q63" s="45">
        <v>0</v>
      </c>
      <c r="R63" s="45">
        <f>+L63-Q63</f>
        <v>13000000</v>
      </c>
      <c r="S63" s="45">
        <f>O63-Q63</f>
        <v>1500000</v>
      </c>
      <c r="T63" s="45">
        <v>0</v>
      </c>
      <c r="U63" s="45">
        <f>+Q63-T63</f>
        <v>0</v>
      </c>
      <c r="V63" s="45">
        <v>0</v>
      </c>
      <c r="W63" s="48">
        <f>+T63-V63</f>
        <v>0</v>
      </c>
      <c r="X63" s="57">
        <f t="shared" si="7"/>
        <v>0</v>
      </c>
      <c r="Y63" s="49">
        <f t="shared" si="8"/>
        <v>0</v>
      </c>
      <c r="Z63" s="49">
        <f t="shared" si="9"/>
        <v>0</v>
      </c>
      <c r="AA63" s="49" t="s">
        <v>40</v>
      </c>
      <c r="AB63" s="49" t="s">
        <v>40</v>
      </c>
    </row>
    <row r="64" spans="1:28" ht="42" customHeight="1" x14ac:dyDescent="0.25">
      <c r="A64" s="38" t="s">
        <v>148</v>
      </c>
      <c r="B64" s="32" t="s">
        <v>41</v>
      </c>
      <c r="C64" s="32">
        <v>20</v>
      </c>
      <c r="D64" s="32" t="s">
        <v>38</v>
      </c>
      <c r="E64" s="39" t="s">
        <v>149</v>
      </c>
      <c r="F64" s="59">
        <f>+F67+F78+F85+F91+F74+F65</f>
        <v>21735681371</v>
      </c>
      <c r="G64" s="59">
        <f>+G67+G78+G85+G91+G74+G65</f>
        <v>0</v>
      </c>
      <c r="H64" s="59">
        <f>+H67+H78+H85+H91+H74+H65</f>
        <v>0</v>
      </c>
      <c r="I64" s="59">
        <f>+I67+I78+I85+I91+I74+I65</f>
        <v>0</v>
      </c>
      <c r="J64" s="59">
        <f>+J67+J78+J85+J91+J74+J65</f>
        <v>0</v>
      </c>
      <c r="K64" s="34">
        <f t="shared" si="5"/>
        <v>0</v>
      </c>
      <c r="L64" s="59">
        <f>+L67+L78+L85+L91+L74+L65</f>
        <v>21735681371</v>
      </c>
      <c r="M64" s="68">
        <f t="shared" si="2"/>
        <v>2.377246786926566E-3</v>
      </c>
      <c r="N64" s="59">
        <f t="shared" ref="N64:W64" si="56">+N67+N78+N85+N91+N74+N65</f>
        <v>0</v>
      </c>
      <c r="O64" s="59">
        <f>+O67+O78+O85+O91+O74+O65</f>
        <v>17245129296.080002</v>
      </c>
      <c r="P64" s="59">
        <f>+P67+P78+P85+P91+P74+P65</f>
        <v>4490552074.9200001</v>
      </c>
      <c r="Q64" s="59">
        <f t="shared" si="56"/>
        <v>15103814959</v>
      </c>
      <c r="R64" s="59">
        <f t="shared" si="56"/>
        <v>6542750581</v>
      </c>
      <c r="S64" s="62">
        <f t="shared" si="56"/>
        <v>2141314337.0799999</v>
      </c>
      <c r="T64" s="59">
        <f t="shared" si="56"/>
        <v>659498948.86000001</v>
      </c>
      <c r="U64" s="62">
        <f t="shared" si="56"/>
        <v>14444316010.139999</v>
      </c>
      <c r="V64" s="59">
        <f t="shared" si="56"/>
        <v>635774325.86000001</v>
      </c>
      <c r="W64" s="59">
        <f t="shared" si="56"/>
        <v>23724623</v>
      </c>
      <c r="X64" s="36">
        <f t="shared" si="7"/>
        <v>0.69488573655444208</v>
      </c>
      <c r="Y64" s="36">
        <f t="shared" si="8"/>
        <v>3.0341765579058922E-2</v>
      </c>
      <c r="Z64" s="36">
        <f t="shared" si="9"/>
        <v>2.925025974609002E-2</v>
      </c>
      <c r="AA64" s="36">
        <f t="shared" si="39"/>
        <v>4.3664395429250172E-2</v>
      </c>
      <c r="AB64" s="36">
        <f t="shared" si="40"/>
        <v>0.96402629141257912</v>
      </c>
    </row>
    <row r="65" spans="1:28" ht="42" customHeight="1" x14ac:dyDescent="0.25">
      <c r="A65" s="38" t="s">
        <v>150</v>
      </c>
      <c r="B65" s="32" t="s">
        <v>41</v>
      </c>
      <c r="C65" s="32">
        <v>20</v>
      </c>
      <c r="D65" s="32" t="s">
        <v>38</v>
      </c>
      <c r="E65" s="39" t="s">
        <v>151</v>
      </c>
      <c r="F65" s="59">
        <f>+F66</f>
        <v>12738467</v>
      </c>
      <c r="G65" s="59">
        <f>+G66</f>
        <v>0</v>
      </c>
      <c r="H65" s="59">
        <f>+H66</f>
        <v>0</v>
      </c>
      <c r="I65" s="59">
        <f>+I66</f>
        <v>0</v>
      </c>
      <c r="J65" s="59">
        <f>+J66</f>
        <v>0</v>
      </c>
      <c r="K65" s="34">
        <f t="shared" si="5"/>
        <v>0</v>
      </c>
      <c r="L65" s="59">
        <f>+L66</f>
        <v>12738467</v>
      </c>
      <c r="M65" s="67">
        <f t="shared" si="2"/>
        <v>1.3932151115595268E-6</v>
      </c>
      <c r="N65" s="59">
        <f t="shared" ref="N65:W65" si="57">+N66</f>
        <v>0</v>
      </c>
      <c r="O65" s="59">
        <f>+O66</f>
        <v>0</v>
      </c>
      <c r="P65" s="59">
        <f>+P66</f>
        <v>12738467</v>
      </c>
      <c r="Q65" s="59">
        <f t="shared" si="57"/>
        <v>0</v>
      </c>
      <c r="R65" s="59">
        <f t="shared" si="57"/>
        <v>12738467</v>
      </c>
      <c r="S65" s="59">
        <f t="shared" si="57"/>
        <v>0</v>
      </c>
      <c r="T65" s="59">
        <f t="shared" si="57"/>
        <v>0</v>
      </c>
      <c r="U65" s="59">
        <f t="shared" si="57"/>
        <v>0</v>
      </c>
      <c r="V65" s="59">
        <f t="shared" si="57"/>
        <v>0</v>
      </c>
      <c r="W65" s="59">
        <f t="shared" si="57"/>
        <v>0</v>
      </c>
      <c r="X65" s="69">
        <f t="shared" si="7"/>
        <v>0</v>
      </c>
      <c r="Y65" s="36">
        <f t="shared" si="8"/>
        <v>0</v>
      </c>
      <c r="Z65" s="36">
        <f t="shared" si="9"/>
        <v>0</v>
      </c>
      <c r="AA65" s="36" t="s">
        <v>40</v>
      </c>
      <c r="AB65" s="36" t="s">
        <v>40</v>
      </c>
    </row>
    <row r="66" spans="1:28" ht="42" customHeight="1" x14ac:dyDescent="0.25">
      <c r="A66" s="42" t="s">
        <v>152</v>
      </c>
      <c r="B66" s="43" t="s">
        <v>41</v>
      </c>
      <c r="C66" s="43">
        <v>20</v>
      </c>
      <c r="D66" s="43" t="s">
        <v>38</v>
      </c>
      <c r="E66" s="44" t="s">
        <v>153</v>
      </c>
      <c r="F66" s="45">
        <v>12738467</v>
      </c>
      <c r="G66" s="45">
        <v>0</v>
      </c>
      <c r="H66" s="45">
        <v>0</v>
      </c>
      <c r="I66" s="45">
        <v>0</v>
      </c>
      <c r="J66" s="45">
        <v>0</v>
      </c>
      <c r="K66" s="45">
        <f t="shared" si="5"/>
        <v>0</v>
      </c>
      <c r="L66" s="46">
        <f>+F66+K66</f>
        <v>12738467</v>
      </c>
      <c r="M66" s="51">
        <f t="shared" si="2"/>
        <v>1.3932151115595268E-6</v>
      </c>
      <c r="N66" s="45">
        <v>0</v>
      </c>
      <c r="O66" s="45">
        <v>0</v>
      </c>
      <c r="P66" s="45">
        <f>L66-O66</f>
        <v>12738467</v>
      </c>
      <c r="Q66" s="45">
        <v>0</v>
      </c>
      <c r="R66" s="45">
        <f>+L66-Q66</f>
        <v>12738467</v>
      </c>
      <c r="S66" s="45">
        <f>O66-Q66</f>
        <v>0</v>
      </c>
      <c r="T66" s="45">
        <v>0</v>
      </c>
      <c r="U66" s="45">
        <f>+Q66-T66</f>
        <v>0</v>
      </c>
      <c r="V66" s="45">
        <v>0</v>
      </c>
      <c r="W66" s="48">
        <f>+T66-V66</f>
        <v>0</v>
      </c>
      <c r="X66" s="57">
        <f t="shared" si="7"/>
        <v>0</v>
      </c>
      <c r="Y66" s="49">
        <f t="shared" si="8"/>
        <v>0</v>
      </c>
      <c r="Z66" s="49">
        <f t="shared" si="9"/>
        <v>0</v>
      </c>
      <c r="AA66" s="49" t="s">
        <v>40</v>
      </c>
      <c r="AB66" s="49" t="s">
        <v>40</v>
      </c>
    </row>
    <row r="67" spans="1:28" ht="99" customHeight="1" x14ac:dyDescent="0.25">
      <c r="A67" s="38" t="s">
        <v>154</v>
      </c>
      <c r="B67" s="32" t="s">
        <v>41</v>
      </c>
      <c r="C67" s="32">
        <v>20</v>
      </c>
      <c r="D67" s="32" t="s">
        <v>38</v>
      </c>
      <c r="E67" s="39" t="s">
        <v>155</v>
      </c>
      <c r="F67" s="59">
        <f>+F68+F71+F72+F73+F70+F69</f>
        <v>1115865651</v>
      </c>
      <c r="G67" s="59">
        <f>+G68+G71+G72+G73+G70+G69</f>
        <v>0</v>
      </c>
      <c r="H67" s="59">
        <f>+H68+H71+H72+H73+H70+H69</f>
        <v>0</v>
      </c>
      <c r="I67" s="59">
        <f>+I68+I71+I72+I73+I70+I69</f>
        <v>0</v>
      </c>
      <c r="J67" s="59">
        <f>+J68+J71+J72+J73+J70+J69</f>
        <v>0</v>
      </c>
      <c r="K67" s="34">
        <f t="shared" si="5"/>
        <v>0</v>
      </c>
      <c r="L67" s="59">
        <f>+L68+L71+L72+L73+L70+L69</f>
        <v>1115865651</v>
      </c>
      <c r="M67" s="35">
        <f t="shared" si="2"/>
        <v>1.2204301251032867E-4</v>
      </c>
      <c r="N67" s="59">
        <f t="shared" ref="N67:W67" si="58">+N68+N71+N72+N73+N70+N69</f>
        <v>0</v>
      </c>
      <c r="O67" s="59">
        <f>+O68+O71+O72+O73+O70+O69</f>
        <v>985770309.07999992</v>
      </c>
      <c r="P67" s="59">
        <f>+P68+P71+P72+P73+P70+P69</f>
        <v>130095341.92000002</v>
      </c>
      <c r="Q67" s="59">
        <f t="shared" si="58"/>
        <v>596491236</v>
      </c>
      <c r="R67" s="59">
        <f t="shared" si="58"/>
        <v>519374415</v>
      </c>
      <c r="S67" s="59">
        <f t="shared" si="58"/>
        <v>389279073.07999998</v>
      </c>
      <c r="T67" s="59">
        <f t="shared" si="58"/>
        <v>20249021</v>
      </c>
      <c r="U67" s="59">
        <f t="shared" si="58"/>
        <v>576242215</v>
      </c>
      <c r="V67" s="59">
        <f t="shared" si="58"/>
        <v>20000000</v>
      </c>
      <c r="W67" s="59">
        <f t="shared" si="58"/>
        <v>249021</v>
      </c>
      <c r="X67" s="36">
        <f t="shared" si="7"/>
        <v>0.53455470689096429</v>
      </c>
      <c r="Y67" s="36">
        <f t="shared" si="8"/>
        <v>1.8146468602070091E-2</v>
      </c>
      <c r="Z67" s="36">
        <f t="shared" si="9"/>
        <v>1.792330463983428E-2</v>
      </c>
      <c r="AA67" s="36">
        <f t="shared" si="39"/>
        <v>3.3946887695764906E-2</v>
      </c>
      <c r="AB67" s="36">
        <f t="shared" si="40"/>
        <v>0.98770207211499261</v>
      </c>
    </row>
    <row r="68" spans="1:28" ht="42" customHeight="1" x14ac:dyDescent="0.25">
      <c r="A68" s="42" t="s">
        <v>156</v>
      </c>
      <c r="B68" s="43" t="s">
        <v>41</v>
      </c>
      <c r="C68" s="43">
        <v>20</v>
      </c>
      <c r="D68" s="43" t="s">
        <v>38</v>
      </c>
      <c r="E68" s="44" t="s">
        <v>157</v>
      </c>
      <c r="F68" s="45">
        <v>50000000</v>
      </c>
      <c r="G68" s="45">
        <v>0</v>
      </c>
      <c r="H68" s="45">
        <v>0</v>
      </c>
      <c r="I68" s="45">
        <v>0</v>
      </c>
      <c r="J68" s="45">
        <v>0</v>
      </c>
      <c r="K68" s="45">
        <f t="shared" si="5"/>
        <v>0</v>
      </c>
      <c r="L68" s="46">
        <f t="shared" ref="L68:L73" si="59">+F68+K68</f>
        <v>50000000</v>
      </c>
      <c r="M68" s="51">
        <f t="shared" si="2"/>
        <v>5.4685352309643177E-6</v>
      </c>
      <c r="N68" s="45">
        <v>0</v>
      </c>
      <c r="O68" s="45">
        <v>11000000</v>
      </c>
      <c r="P68" s="45">
        <f t="shared" ref="P68:P73" si="60">L68-O68</f>
        <v>39000000</v>
      </c>
      <c r="Q68" s="45">
        <v>10136976</v>
      </c>
      <c r="R68" s="45">
        <f t="shared" ref="R68:R73" si="61">+L68-Q68</f>
        <v>39863024</v>
      </c>
      <c r="S68" s="45">
        <f t="shared" ref="S68:S73" si="62">O68-Q68</f>
        <v>863024</v>
      </c>
      <c r="T68" s="45">
        <v>10000000</v>
      </c>
      <c r="U68" s="45">
        <f t="shared" ref="U68:U73" si="63">+Q68-T68</f>
        <v>136976</v>
      </c>
      <c r="V68" s="45">
        <v>10000000</v>
      </c>
      <c r="W68" s="48">
        <f t="shared" ref="W68:W73" si="64">+T68-V68</f>
        <v>0</v>
      </c>
      <c r="X68" s="49">
        <f t="shared" si="7"/>
        <v>0.20273952000000001</v>
      </c>
      <c r="Y68" s="49">
        <f t="shared" si="8"/>
        <v>0.2</v>
      </c>
      <c r="Z68" s="49">
        <f t="shared" si="9"/>
        <v>0.2</v>
      </c>
      <c r="AA68" s="49">
        <f t="shared" si="39"/>
        <v>0.98648748897106986</v>
      </c>
      <c r="AB68" s="49">
        <f t="shared" si="40"/>
        <v>1</v>
      </c>
    </row>
    <row r="69" spans="1:28" ht="42" customHeight="1" x14ac:dyDescent="0.25">
      <c r="A69" s="42" t="s">
        <v>158</v>
      </c>
      <c r="B69" s="43" t="s">
        <v>41</v>
      </c>
      <c r="C69" s="43">
        <v>20</v>
      </c>
      <c r="D69" s="43" t="s">
        <v>38</v>
      </c>
      <c r="E69" s="44" t="s">
        <v>159</v>
      </c>
      <c r="F69" s="45">
        <v>35000000</v>
      </c>
      <c r="G69" s="45">
        <v>0</v>
      </c>
      <c r="H69" s="45">
        <v>0</v>
      </c>
      <c r="I69" s="45">
        <v>0</v>
      </c>
      <c r="J69" s="45">
        <v>0</v>
      </c>
      <c r="K69" s="45">
        <f t="shared" si="5"/>
        <v>0</v>
      </c>
      <c r="L69" s="46">
        <f t="shared" si="59"/>
        <v>35000000</v>
      </c>
      <c r="M69" s="51">
        <f t="shared" si="2"/>
        <v>3.8279746616750225E-6</v>
      </c>
      <c r="N69" s="45">
        <v>0</v>
      </c>
      <c r="O69" s="45">
        <v>0</v>
      </c>
      <c r="P69" s="45">
        <f t="shared" si="60"/>
        <v>35000000</v>
      </c>
      <c r="Q69" s="45">
        <v>0</v>
      </c>
      <c r="R69" s="45">
        <f t="shared" si="61"/>
        <v>35000000</v>
      </c>
      <c r="S69" s="45">
        <f t="shared" si="62"/>
        <v>0</v>
      </c>
      <c r="T69" s="45">
        <v>0</v>
      </c>
      <c r="U69" s="45">
        <f t="shared" si="63"/>
        <v>0</v>
      </c>
      <c r="V69" s="45">
        <v>0</v>
      </c>
      <c r="W69" s="48">
        <f t="shared" si="64"/>
        <v>0</v>
      </c>
      <c r="X69" s="49">
        <f t="shared" si="7"/>
        <v>0</v>
      </c>
      <c r="Y69" s="49">
        <f t="shared" si="8"/>
        <v>0</v>
      </c>
      <c r="Z69" s="49">
        <f t="shared" si="9"/>
        <v>0</v>
      </c>
      <c r="AA69" s="49" t="s">
        <v>40</v>
      </c>
      <c r="AB69" s="49" t="s">
        <v>40</v>
      </c>
    </row>
    <row r="70" spans="1:28" ht="42" customHeight="1" x14ac:dyDescent="0.25">
      <c r="A70" s="42" t="s">
        <v>160</v>
      </c>
      <c r="B70" s="43" t="s">
        <v>41</v>
      </c>
      <c r="C70" s="43">
        <v>20</v>
      </c>
      <c r="D70" s="43" t="s">
        <v>38</v>
      </c>
      <c r="E70" s="44" t="s">
        <v>161</v>
      </c>
      <c r="F70" s="45">
        <v>5000000</v>
      </c>
      <c r="G70" s="45">
        <v>0</v>
      </c>
      <c r="H70" s="45">
        <v>0</v>
      </c>
      <c r="I70" s="45">
        <v>0</v>
      </c>
      <c r="J70" s="45">
        <v>0</v>
      </c>
      <c r="K70" s="45">
        <f t="shared" si="5"/>
        <v>0</v>
      </c>
      <c r="L70" s="46">
        <f t="shared" si="59"/>
        <v>5000000</v>
      </c>
      <c r="M70" s="51">
        <f t="shared" si="2"/>
        <v>5.4685352309643171E-7</v>
      </c>
      <c r="N70" s="45">
        <v>0</v>
      </c>
      <c r="O70" s="45">
        <v>0</v>
      </c>
      <c r="P70" s="45">
        <f t="shared" si="60"/>
        <v>5000000</v>
      </c>
      <c r="Q70" s="45">
        <v>0</v>
      </c>
      <c r="R70" s="45">
        <f t="shared" si="61"/>
        <v>5000000</v>
      </c>
      <c r="S70" s="45">
        <f t="shared" si="62"/>
        <v>0</v>
      </c>
      <c r="T70" s="45">
        <v>0</v>
      </c>
      <c r="U70" s="45">
        <f t="shared" si="63"/>
        <v>0</v>
      </c>
      <c r="V70" s="45">
        <v>0</v>
      </c>
      <c r="W70" s="48">
        <f t="shared" si="64"/>
        <v>0</v>
      </c>
      <c r="X70" s="49">
        <f t="shared" si="7"/>
        <v>0</v>
      </c>
      <c r="Y70" s="49">
        <f t="shared" si="8"/>
        <v>0</v>
      </c>
      <c r="Z70" s="49">
        <f t="shared" si="9"/>
        <v>0</v>
      </c>
      <c r="AA70" s="49" t="s">
        <v>40</v>
      </c>
      <c r="AB70" s="49" t="s">
        <v>40</v>
      </c>
    </row>
    <row r="71" spans="1:28" ht="42" customHeight="1" x14ac:dyDescent="0.25">
      <c r="A71" s="42" t="s">
        <v>162</v>
      </c>
      <c r="B71" s="43" t="s">
        <v>41</v>
      </c>
      <c r="C71" s="43">
        <v>20</v>
      </c>
      <c r="D71" s="43" t="s">
        <v>38</v>
      </c>
      <c r="E71" s="44" t="s">
        <v>163</v>
      </c>
      <c r="F71" s="45">
        <v>60000000</v>
      </c>
      <c r="G71" s="45">
        <v>0</v>
      </c>
      <c r="H71" s="45">
        <v>0</v>
      </c>
      <c r="I71" s="45">
        <v>0</v>
      </c>
      <c r="J71" s="45">
        <v>0</v>
      </c>
      <c r="K71" s="45">
        <f t="shared" si="5"/>
        <v>0</v>
      </c>
      <c r="L71" s="46">
        <f t="shared" si="59"/>
        <v>60000000</v>
      </c>
      <c r="M71" s="51">
        <f t="shared" si="2"/>
        <v>6.5622422771571809E-6</v>
      </c>
      <c r="N71" s="45">
        <v>0</v>
      </c>
      <c r="O71" s="45">
        <v>10500000</v>
      </c>
      <c r="P71" s="45">
        <f t="shared" si="60"/>
        <v>49500000</v>
      </c>
      <c r="Q71" s="45">
        <v>10239588</v>
      </c>
      <c r="R71" s="45">
        <f t="shared" si="61"/>
        <v>49760412</v>
      </c>
      <c r="S71" s="45">
        <f t="shared" si="62"/>
        <v>260412</v>
      </c>
      <c r="T71" s="45">
        <v>10000000</v>
      </c>
      <c r="U71" s="45">
        <f t="shared" si="63"/>
        <v>239588</v>
      </c>
      <c r="V71" s="45">
        <v>10000000</v>
      </c>
      <c r="W71" s="48">
        <f t="shared" si="64"/>
        <v>0</v>
      </c>
      <c r="X71" s="49">
        <f t="shared" si="7"/>
        <v>0.1706598</v>
      </c>
      <c r="Y71" s="49">
        <f t="shared" si="8"/>
        <v>0.16666666666666666</v>
      </c>
      <c r="Z71" s="49">
        <f t="shared" si="9"/>
        <v>0.16666666666666666</v>
      </c>
      <c r="AA71" s="49">
        <f t="shared" si="39"/>
        <v>0.97660179296276373</v>
      </c>
      <c r="AB71" s="49">
        <f t="shared" si="40"/>
        <v>1</v>
      </c>
    </row>
    <row r="72" spans="1:28" ht="42" customHeight="1" x14ac:dyDescent="0.25">
      <c r="A72" s="42" t="s">
        <v>164</v>
      </c>
      <c r="B72" s="43" t="s">
        <v>41</v>
      </c>
      <c r="C72" s="43">
        <v>20</v>
      </c>
      <c r="D72" s="43" t="s">
        <v>38</v>
      </c>
      <c r="E72" s="44" t="s">
        <v>165</v>
      </c>
      <c r="F72" s="45">
        <v>575865651</v>
      </c>
      <c r="G72" s="45">
        <v>0</v>
      </c>
      <c r="H72" s="45">
        <v>0</v>
      </c>
      <c r="I72" s="45">
        <v>0</v>
      </c>
      <c r="J72" s="45">
        <v>0</v>
      </c>
      <c r="K72" s="45">
        <f t="shared" si="5"/>
        <v>0</v>
      </c>
      <c r="L72" s="46">
        <f t="shared" si="59"/>
        <v>575865651</v>
      </c>
      <c r="M72" s="51">
        <f t="shared" si="2"/>
        <v>6.2982832015914038E-5</v>
      </c>
      <c r="N72" s="45">
        <v>0</v>
      </c>
      <c r="O72" s="45">
        <v>575865651</v>
      </c>
      <c r="P72" s="45">
        <f t="shared" si="60"/>
        <v>0</v>
      </c>
      <c r="Q72" s="45">
        <v>575865651</v>
      </c>
      <c r="R72" s="45">
        <f t="shared" si="61"/>
        <v>0</v>
      </c>
      <c r="S72" s="45">
        <f t="shared" si="62"/>
        <v>0</v>
      </c>
      <c r="T72" s="45">
        <v>0</v>
      </c>
      <c r="U72" s="45">
        <f t="shared" si="63"/>
        <v>575865651</v>
      </c>
      <c r="V72" s="45">
        <v>0</v>
      </c>
      <c r="W72" s="48">
        <f t="shared" si="64"/>
        <v>0</v>
      </c>
      <c r="X72" s="49">
        <f t="shared" si="7"/>
        <v>1</v>
      </c>
      <c r="Y72" s="49">
        <f t="shared" si="8"/>
        <v>0</v>
      </c>
      <c r="Z72" s="49">
        <f t="shared" si="9"/>
        <v>0</v>
      </c>
      <c r="AA72" s="49">
        <f t="shared" si="39"/>
        <v>0</v>
      </c>
      <c r="AB72" s="49" t="s">
        <v>40</v>
      </c>
    </row>
    <row r="73" spans="1:28" ht="53.25" customHeight="1" x14ac:dyDescent="0.25">
      <c r="A73" s="42" t="s">
        <v>166</v>
      </c>
      <c r="B73" s="43" t="s">
        <v>41</v>
      </c>
      <c r="C73" s="43">
        <v>20</v>
      </c>
      <c r="D73" s="43" t="s">
        <v>38</v>
      </c>
      <c r="E73" s="44" t="s">
        <v>167</v>
      </c>
      <c r="F73" s="45">
        <v>390000000</v>
      </c>
      <c r="G73" s="45">
        <v>0</v>
      </c>
      <c r="H73" s="45">
        <v>0</v>
      </c>
      <c r="I73" s="45">
        <v>0</v>
      </c>
      <c r="J73" s="45">
        <v>0</v>
      </c>
      <c r="K73" s="45">
        <f t="shared" si="5"/>
        <v>0</v>
      </c>
      <c r="L73" s="46">
        <f t="shared" si="59"/>
        <v>390000000</v>
      </c>
      <c r="M73" s="51">
        <f t="shared" ref="M73:M119" si="65">L73/$L$199</f>
        <v>4.2654574801521676E-5</v>
      </c>
      <c r="N73" s="45">
        <v>0</v>
      </c>
      <c r="O73" s="45">
        <v>388404658.07999998</v>
      </c>
      <c r="P73" s="45">
        <f t="shared" si="60"/>
        <v>1595341.9200000167</v>
      </c>
      <c r="Q73" s="45">
        <v>249021</v>
      </c>
      <c r="R73" s="45">
        <f t="shared" si="61"/>
        <v>389750979</v>
      </c>
      <c r="S73" s="45">
        <f t="shared" si="62"/>
        <v>388155637.07999998</v>
      </c>
      <c r="T73" s="45">
        <v>249021</v>
      </c>
      <c r="U73" s="45">
        <f t="shared" si="63"/>
        <v>0</v>
      </c>
      <c r="V73" s="45">
        <v>0</v>
      </c>
      <c r="W73" s="48">
        <f t="shared" si="64"/>
        <v>249021</v>
      </c>
      <c r="X73" s="49">
        <f t="shared" si="7"/>
        <v>6.3851538461538466E-4</v>
      </c>
      <c r="Y73" s="49">
        <f t="shared" si="8"/>
        <v>6.3851538461538466E-4</v>
      </c>
      <c r="Z73" s="49">
        <f t="shared" si="9"/>
        <v>0</v>
      </c>
      <c r="AA73" s="49">
        <f t="shared" si="39"/>
        <v>1</v>
      </c>
      <c r="AB73" s="49">
        <f t="shared" si="40"/>
        <v>0</v>
      </c>
    </row>
    <row r="74" spans="1:28" ht="81.75" customHeight="1" x14ac:dyDescent="0.25">
      <c r="A74" s="38" t="s">
        <v>168</v>
      </c>
      <c r="B74" s="32" t="s">
        <v>41</v>
      </c>
      <c r="C74" s="32">
        <v>20</v>
      </c>
      <c r="D74" s="32" t="s">
        <v>38</v>
      </c>
      <c r="E74" s="39" t="s">
        <v>169</v>
      </c>
      <c r="F74" s="59">
        <f>+F75+F76+F77</f>
        <v>12030383236</v>
      </c>
      <c r="G74" s="59">
        <f>+G75+G76+G77</f>
        <v>0</v>
      </c>
      <c r="H74" s="59">
        <f>+H75+H76+H77</f>
        <v>0</v>
      </c>
      <c r="I74" s="59">
        <f>+I75+I76+I77</f>
        <v>0</v>
      </c>
      <c r="J74" s="59">
        <f>+J75+J76+J77</f>
        <v>0</v>
      </c>
      <c r="K74" s="34">
        <f t="shared" ref="K74:K137" si="66">+G74-H74+I74-J74</f>
        <v>0</v>
      </c>
      <c r="L74" s="59">
        <f>+L75+L76+L77</f>
        <v>12030383236</v>
      </c>
      <c r="M74" s="35">
        <f t="shared" si="65"/>
        <v>1.3157714913613703E-3</v>
      </c>
      <c r="N74" s="59">
        <f t="shared" ref="N74:W74" si="67">+N75+N76+N77</f>
        <v>0</v>
      </c>
      <c r="O74" s="59">
        <f>+O75+O76+O77</f>
        <v>11247693566</v>
      </c>
      <c r="P74" s="59">
        <f>+P75+P76+P77</f>
        <v>782689670</v>
      </c>
      <c r="Q74" s="59">
        <f t="shared" si="67"/>
        <v>10404777798</v>
      </c>
      <c r="R74" s="59">
        <f t="shared" si="67"/>
        <v>1625605438</v>
      </c>
      <c r="S74" s="59">
        <f t="shared" si="67"/>
        <v>842915768</v>
      </c>
      <c r="T74" s="59">
        <f t="shared" si="67"/>
        <v>605290162.86000001</v>
      </c>
      <c r="U74" s="59">
        <f t="shared" si="67"/>
        <v>9799487635.1399994</v>
      </c>
      <c r="V74" s="59">
        <f t="shared" si="67"/>
        <v>605290162.86000001</v>
      </c>
      <c r="W74" s="59">
        <f t="shared" si="67"/>
        <v>0</v>
      </c>
      <c r="X74" s="36">
        <f t="shared" si="7"/>
        <v>0.86487500804334305</v>
      </c>
      <c r="Y74" s="36">
        <f t="shared" si="8"/>
        <v>5.0313456436592609E-2</v>
      </c>
      <c r="Z74" s="36">
        <f t="shared" si="9"/>
        <v>5.0313456436592609E-2</v>
      </c>
      <c r="AA74" s="36">
        <f t="shared" si="39"/>
        <v>5.8174251734270432E-2</v>
      </c>
      <c r="AB74" s="36">
        <f t="shared" si="40"/>
        <v>1</v>
      </c>
    </row>
    <row r="75" spans="1:28" ht="42" customHeight="1" x14ac:dyDescent="0.25">
      <c r="A75" s="42" t="s">
        <v>170</v>
      </c>
      <c r="B75" s="43" t="s">
        <v>41</v>
      </c>
      <c r="C75" s="43">
        <v>20</v>
      </c>
      <c r="D75" s="43" t="s">
        <v>38</v>
      </c>
      <c r="E75" s="44" t="s">
        <v>171</v>
      </c>
      <c r="F75" s="45">
        <v>1914398585</v>
      </c>
      <c r="G75" s="45">
        <v>0</v>
      </c>
      <c r="H75" s="45">
        <v>0</v>
      </c>
      <c r="I75" s="45">
        <v>0</v>
      </c>
      <c r="J75" s="45">
        <v>0</v>
      </c>
      <c r="K75" s="45">
        <f t="shared" si="66"/>
        <v>0</v>
      </c>
      <c r="L75" s="46">
        <f>+F75+K75</f>
        <v>1914398585</v>
      </c>
      <c r="M75" s="47">
        <f t="shared" si="65"/>
        <v>2.0937912216361474E-4</v>
      </c>
      <c r="N75" s="45">
        <v>0</v>
      </c>
      <c r="O75" s="45">
        <v>1891898585</v>
      </c>
      <c r="P75" s="45">
        <f>L75-O75</f>
        <v>22500000</v>
      </c>
      <c r="Q75" s="45">
        <v>1891898585</v>
      </c>
      <c r="R75" s="45">
        <f>+L75-Q75</f>
        <v>22500000</v>
      </c>
      <c r="S75" s="45">
        <f>O75-Q75</f>
        <v>0</v>
      </c>
      <c r="T75" s="45">
        <v>0</v>
      </c>
      <c r="U75" s="45">
        <f>+Q75-T75</f>
        <v>1891898585</v>
      </c>
      <c r="V75" s="45">
        <v>0</v>
      </c>
      <c r="W75" s="48">
        <f>+T75-V75</f>
        <v>0</v>
      </c>
      <c r="X75" s="36">
        <f t="shared" ref="X75:X119" si="68">+Q75/L75</f>
        <v>0.98824696164304782</v>
      </c>
      <c r="Y75" s="36">
        <f t="shared" ref="Y75:Y119" si="69">+T75/L75</f>
        <v>0</v>
      </c>
      <c r="Z75" s="36">
        <f t="shared" ref="Z75:Z119" si="70">+V75/L75</f>
        <v>0</v>
      </c>
      <c r="AA75" s="36">
        <f t="shared" si="39"/>
        <v>0</v>
      </c>
      <c r="AB75" s="36" t="s">
        <v>40</v>
      </c>
    </row>
    <row r="76" spans="1:28" ht="42" customHeight="1" x14ac:dyDescent="0.25">
      <c r="A76" s="42" t="s">
        <v>172</v>
      </c>
      <c r="B76" s="43" t="s">
        <v>41</v>
      </c>
      <c r="C76" s="43">
        <v>20</v>
      </c>
      <c r="D76" s="43" t="s">
        <v>38</v>
      </c>
      <c r="E76" s="44" t="s">
        <v>173</v>
      </c>
      <c r="F76" s="45">
        <v>10099714462</v>
      </c>
      <c r="G76" s="45">
        <v>0</v>
      </c>
      <c r="H76" s="45">
        <v>0</v>
      </c>
      <c r="I76" s="45">
        <v>0</v>
      </c>
      <c r="J76" s="45">
        <v>0</v>
      </c>
      <c r="K76" s="45">
        <f t="shared" si="66"/>
        <v>0</v>
      </c>
      <c r="L76" s="46">
        <f>+F76+K76</f>
        <v>10099714462</v>
      </c>
      <c r="M76" s="47">
        <f t="shared" si="65"/>
        <v>1.1046128871625366E-3</v>
      </c>
      <c r="N76" s="45">
        <v>0</v>
      </c>
      <c r="O76" s="45">
        <v>9345524792</v>
      </c>
      <c r="P76" s="45">
        <f>L76-O76</f>
        <v>754189670</v>
      </c>
      <c r="Q76" s="45">
        <v>8502609024</v>
      </c>
      <c r="R76" s="45">
        <f>+L76-Q76</f>
        <v>1597105438</v>
      </c>
      <c r="S76" s="45">
        <f>O76-Q76</f>
        <v>842915768</v>
      </c>
      <c r="T76" s="45">
        <v>605290162.86000001</v>
      </c>
      <c r="U76" s="45">
        <f>+Q76-T76</f>
        <v>7897318861.1400003</v>
      </c>
      <c r="V76" s="45">
        <v>605290162.86000001</v>
      </c>
      <c r="W76" s="48">
        <f>+T76-V76</f>
        <v>0</v>
      </c>
      <c r="X76" s="36">
        <f t="shared" si="68"/>
        <v>0.84186627810032832</v>
      </c>
      <c r="Y76" s="36">
        <f t="shared" si="69"/>
        <v>5.9931413421378768E-2</v>
      </c>
      <c r="Z76" s="36">
        <f t="shared" si="70"/>
        <v>5.9931413421378768E-2</v>
      </c>
      <c r="AA76" s="36">
        <f t="shared" si="39"/>
        <v>7.1188756433639352E-2</v>
      </c>
      <c r="AB76" s="36">
        <f t="shared" si="40"/>
        <v>1</v>
      </c>
    </row>
    <row r="77" spans="1:28" ht="42" customHeight="1" x14ac:dyDescent="0.25">
      <c r="A77" s="42" t="s">
        <v>174</v>
      </c>
      <c r="B77" s="43" t="s">
        <v>41</v>
      </c>
      <c r="C77" s="43">
        <v>20</v>
      </c>
      <c r="D77" s="43" t="s">
        <v>38</v>
      </c>
      <c r="E77" s="44" t="s">
        <v>175</v>
      </c>
      <c r="F77" s="45">
        <v>16270189</v>
      </c>
      <c r="G77" s="45">
        <v>0</v>
      </c>
      <c r="H77" s="45">
        <v>0</v>
      </c>
      <c r="I77" s="45">
        <v>0</v>
      </c>
      <c r="J77" s="45">
        <v>0</v>
      </c>
      <c r="K77" s="45">
        <f t="shared" si="66"/>
        <v>0</v>
      </c>
      <c r="L77" s="46">
        <f>+F77+K77</f>
        <v>16270189</v>
      </c>
      <c r="M77" s="51">
        <f t="shared" si="65"/>
        <v>1.7794820352189618E-6</v>
      </c>
      <c r="N77" s="45">
        <v>0</v>
      </c>
      <c r="O77" s="45">
        <v>10270189</v>
      </c>
      <c r="P77" s="45">
        <f>L77-O77</f>
        <v>6000000</v>
      </c>
      <c r="Q77" s="45">
        <v>10270189</v>
      </c>
      <c r="R77" s="45">
        <f>+L77-Q77</f>
        <v>6000000</v>
      </c>
      <c r="S77" s="45">
        <f>O77-Q77</f>
        <v>0</v>
      </c>
      <c r="T77" s="45">
        <v>0</v>
      </c>
      <c r="U77" s="45">
        <f>+Q77-T77</f>
        <v>10270189</v>
      </c>
      <c r="V77" s="45">
        <v>0</v>
      </c>
      <c r="W77" s="48">
        <f>+T77-V77</f>
        <v>0</v>
      </c>
      <c r="X77" s="57">
        <f t="shared" si="68"/>
        <v>0.63122739385510518</v>
      </c>
      <c r="Y77" s="49">
        <f t="shared" si="69"/>
        <v>0</v>
      </c>
      <c r="Z77" s="49">
        <f t="shared" si="70"/>
        <v>0</v>
      </c>
      <c r="AA77" s="49">
        <f t="shared" si="39"/>
        <v>0</v>
      </c>
      <c r="AB77" s="49" t="s">
        <v>40</v>
      </c>
    </row>
    <row r="78" spans="1:28" ht="56.25" customHeight="1" x14ac:dyDescent="0.25">
      <c r="A78" s="38" t="s">
        <v>176</v>
      </c>
      <c r="B78" s="32" t="s">
        <v>41</v>
      </c>
      <c r="C78" s="32">
        <v>20</v>
      </c>
      <c r="D78" s="32" t="s">
        <v>38</v>
      </c>
      <c r="E78" s="39" t="s">
        <v>177</v>
      </c>
      <c r="F78" s="59">
        <f>SUM(F79:F84)</f>
        <v>7819768089</v>
      </c>
      <c r="G78" s="59">
        <f>SUM(G79:G84)</f>
        <v>0</v>
      </c>
      <c r="H78" s="59">
        <f>SUM(H79:H84)</f>
        <v>0</v>
      </c>
      <c r="I78" s="59">
        <f>SUM(I79:I84)</f>
        <v>0</v>
      </c>
      <c r="J78" s="59">
        <f>SUM(J79:J84)</f>
        <v>0</v>
      </c>
      <c r="K78" s="34">
        <f t="shared" si="66"/>
        <v>0</v>
      </c>
      <c r="L78" s="59">
        <f>SUM(L79:L84)</f>
        <v>7819768089</v>
      </c>
      <c r="M78" s="35">
        <f t="shared" si="65"/>
        <v>8.5525354585334033E-4</v>
      </c>
      <c r="N78" s="59">
        <f t="shared" ref="N78:W78" si="71">SUM(N79:N84)</f>
        <v>0</v>
      </c>
      <c r="O78" s="59">
        <f>SUM(O79:O84)</f>
        <v>4662739493</v>
      </c>
      <c r="P78" s="59">
        <f>SUM(P79:P84)</f>
        <v>3157028596</v>
      </c>
      <c r="Q78" s="59">
        <f t="shared" si="71"/>
        <v>3756431989</v>
      </c>
      <c r="R78" s="59">
        <f t="shared" si="71"/>
        <v>4063336100</v>
      </c>
      <c r="S78" s="59">
        <f t="shared" si="71"/>
        <v>906307504</v>
      </c>
      <c r="T78" s="59">
        <f t="shared" si="71"/>
        <v>23710756</v>
      </c>
      <c r="U78" s="59">
        <f t="shared" si="71"/>
        <v>3732721233</v>
      </c>
      <c r="V78" s="59">
        <f t="shared" si="71"/>
        <v>484163</v>
      </c>
      <c r="W78" s="59">
        <f t="shared" si="71"/>
        <v>23226593</v>
      </c>
      <c r="X78" s="36">
        <f t="shared" si="68"/>
        <v>0.48037639303960183</v>
      </c>
      <c r="Y78" s="36">
        <f t="shared" si="69"/>
        <v>3.0321559066890636E-3</v>
      </c>
      <c r="Z78" s="36">
        <f t="shared" si="70"/>
        <v>6.1915263277573143E-5</v>
      </c>
      <c r="AA78" s="36">
        <f t="shared" si="39"/>
        <v>6.3120418709649104E-3</v>
      </c>
      <c r="AB78" s="36">
        <f t="shared" si="40"/>
        <v>2.0419551363102889E-2</v>
      </c>
    </row>
    <row r="79" spans="1:28" ht="42" customHeight="1" x14ac:dyDescent="0.25">
      <c r="A79" s="42" t="s">
        <v>178</v>
      </c>
      <c r="B79" s="43" t="s">
        <v>41</v>
      </c>
      <c r="C79" s="43">
        <v>20</v>
      </c>
      <c r="D79" s="43" t="s">
        <v>38</v>
      </c>
      <c r="E79" s="44" t="s">
        <v>179</v>
      </c>
      <c r="F79" s="45">
        <v>2019600000</v>
      </c>
      <c r="G79" s="45">
        <v>0</v>
      </c>
      <c r="H79" s="45">
        <v>0</v>
      </c>
      <c r="I79" s="45">
        <v>0</v>
      </c>
      <c r="J79" s="45">
        <v>0</v>
      </c>
      <c r="K79" s="45">
        <f t="shared" si="66"/>
        <v>0</v>
      </c>
      <c r="L79" s="46">
        <f t="shared" ref="L79:L84" si="72">+F79+K79</f>
        <v>2019600000</v>
      </c>
      <c r="M79" s="47">
        <f t="shared" si="65"/>
        <v>2.2088507504911071E-4</v>
      </c>
      <c r="N79" s="45">
        <v>0</v>
      </c>
      <c r="O79" s="45">
        <v>1239847744</v>
      </c>
      <c r="P79" s="45">
        <f t="shared" ref="P79:P84" si="73">L79-O79</f>
        <v>779752256</v>
      </c>
      <c r="Q79" s="45">
        <v>1120686077</v>
      </c>
      <c r="R79" s="45">
        <f t="shared" ref="R79:R84" si="74">+L79-Q79</f>
        <v>898913923</v>
      </c>
      <c r="S79" s="45">
        <f t="shared" ref="S79:S84" si="75">O79-Q79</f>
        <v>119161667</v>
      </c>
      <c r="T79" s="45">
        <v>18726593</v>
      </c>
      <c r="U79" s="45">
        <f t="shared" ref="U79:U84" si="76">+Q79-T79</f>
        <v>1101959484</v>
      </c>
      <c r="V79" s="45">
        <v>0</v>
      </c>
      <c r="W79" s="48">
        <f t="shared" ref="W79:W84" si="77">+T79-V79</f>
        <v>18726593</v>
      </c>
      <c r="X79" s="57">
        <f t="shared" si="68"/>
        <v>0.55490496979599924</v>
      </c>
      <c r="Y79" s="49">
        <f t="shared" si="69"/>
        <v>9.2724267181620128E-3</v>
      </c>
      <c r="Z79" s="49">
        <f t="shared" si="70"/>
        <v>0</v>
      </c>
      <c r="AA79" s="49">
        <f t="shared" si="39"/>
        <v>1.6709936336614273E-2</v>
      </c>
      <c r="AB79" s="49">
        <f t="shared" si="40"/>
        <v>0</v>
      </c>
    </row>
    <row r="80" spans="1:28" ht="72.75" customHeight="1" x14ac:dyDescent="0.25">
      <c r="A80" s="42" t="s">
        <v>180</v>
      </c>
      <c r="B80" s="43" t="s">
        <v>41</v>
      </c>
      <c r="C80" s="43">
        <v>20</v>
      </c>
      <c r="D80" s="43" t="s">
        <v>38</v>
      </c>
      <c r="E80" s="44" t="s">
        <v>181</v>
      </c>
      <c r="F80" s="45">
        <v>3432716328</v>
      </c>
      <c r="G80" s="45">
        <v>0</v>
      </c>
      <c r="H80" s="45">
        <v>0</v>
      </c>
      <c r="I80" s="45">
        <v>0</v>
      </c>
      <c r="J80" s="45">
        <v>0</v>
      </c>
      <c r="K80" s="45">
        <f t="shared" si="66"/>
        <v>0</v>
      </c>
      <c r="L80" s="46">
        <f t="shared" si="72"/>
        <v>3432716328</v>
      </c>
      <c r="M80" s="47">
        <f t="shared" si="65"/>
        <v>3.754386035514893E-4</v>
      </c>
      <c r="N80" s="45">
        <v>0</v>
      </c>
      <c r="O80" s="45">
        <v>1765093510</v>
      </c>
      <c r="P80" s="45">
        <f t="shared" si="73"/>
        <v>1667622818</v>
      </c>
      <c r="Q80" s="45">
        <v>1048463510</v>
      </c>
      <c r="R80" s="45">
        <f t="shared" si="74"/>
        <v>2384252818</v>
      </c>
      <c r="S80" s="45">
        <f t="shared" si="75"/>
        <v>716630000</v>
      </c>
      <c r="T80" s="45">
        <v>4500000</v>
      </c>
      <c r="U80" s="45">
        <f t="shared" si="76"/>
        <v>1043963510</v>
      </c>
      <c r="V80" s="45">
        <v>0</v>
      </c>
      <c r="W80" s="48">
        <f t="shared" si="77"/>
        <v>4500000</v>
      </c>
      <c r="X80" s="57">
        <f t="shared" si="68"/>
        <v>0.30543261074266082</v>
      </c>
      <c r="Y80" s="49">
        <f t="shared" si="69"/>
        <v>1.3109151966022867E-3</v>
      </c>
      <c r="Z80" s="49">
        <f t="shared" si="70"/>
        <v>0</v>
      </c>
      <c r="AA80" s="49">
        <f t="shared" si="39"/>
        <v>4.291994863989115E-3</v>
      </c>
      <c r="AB80" s="49">
        <f t="shared" si="40"/>
        <v>0</v>
      </c>
    </row>
    <row r="81" spans="1:28" ht="72.75" customHeight="1" x14ac:dyDescent="0.25">
      <c r="A81" s="42" t="s">
        <v>182</v>
      </c>
      <c r="B81" s="43" t="s">
        <v>41</v>
      </c>
      <c r="C81" s="43">
        <v>20</v>
      </c>
      <c r="D81" s="43" t="s">
        <v>38</v>
      </c>
      <c r="E81" s="44" t="s">
        <v>183</v>
      </c>
      <c r="F81" s="45">
        <v>126060000</v>
      </c>
      <c r="G81" s="45">
        <v>0</v>
      </c>
      <c r="H81" s="45">
        <v>0</v>
      </c>
      <c r="I81" s="45">
        <v>0</v>
      </c>
      <c r="J81" s="45">
        <v>0</v>
      </c>
      <c r="K81" s="45">
        <f t="shared" si="66"/>
        <v>0</v>
      </c>
      <c r="L81" s="46">
        <f t="shared" si="72"/>
        <v>126060000</v>
      </c>
      <c r="M81" s="52">
        <f t="shared" si="65"/>
        <v>1.3787271024307237E-5</v>
      </c>
      <c r="N81" s="45">
        <v>0</v>
      </c>
      <c r="O81" s="45">
        <v>70000000</v>
      </c>
      <c r="P81" s="45">
        <f t="shared" si="73"/>
        <v>56060000</v>
      </c>
      <c r="Q81" s="45">
        <v>484163</v>
      </c>
      <c r="R81" s="45">
        <f t="shared" si="74"/>
        <v>125575837</v>
      </c>
      <c r="S81" s="45">
        <f t="shared" si="75"/>
        <v>69515837</v>
      </c>
      <c r="T81" s="45">
        <v>484163</v>
      </c>
      <c r="U81" s="45">
        <f t="shared" si="76"/>
        <v>0</v>
      </c>
      <c r="V81" s="45">
        <v>484163</v>
      </c>
      <c r="W81" s="48">
        <f t="shared" si="77"/>
        <v>0</v>
      </c>
      <c r="X81" s="57">
        <f t="shared" si="68"/>
        <v>3.8407345708392827E-3</v>
      </c>
      <c r="Y81" s="49">
        <f t="shared" si="69"/>
        <v>3.8407345708392827E-3</v>
      </c>
      <c r="Z81" s="49">
        <f t="shared" si="70"/>
        <v>3.8407345708392827E-3</v>
      </c>
      <c r="AA81" s="49">
        <f t="shared" si="39"/>
        <v>1</v>
      </c>
      <c r="AB81" s="49">
        <f t="shared" si="40"/>
        <v>1</v>
      </c>
    </row>
    <row r="82" spans="1:28" ht="42" customHeight="1" x14ac:dyDescent="0.25">
      <c r="A82" s="42" t="s">
        <v>184</v>
      </c>
      <c r="B82" s="43" t="s">
        <v>41</v>
      </c>
      <c r="C82" s="43">
        <v>20</v>
      </c>
      <c r="D82" s="43" t="s">
        <v>38</v>
      </c>
      <c r="E82" s="44" t="s">
        <v>185</v>
      </c>
      <c r="F82" s="45">
        <v>1621128348</v>
      </c>
      <c r="G82" s="45">
        <v>0</v>
      </c>
      <c r="H82" s="45">
        <v>0</v>
      </c>
      <c r="I82" s="45">
        <v>0</v>
      </c>
      <c r="J82" s="45">
        <v>0</v>
      </c>
      <c r="K82" s="45">
        <f t="shared" si="66"/>
        <v>0</v>
      </c>
      <c r="L82" s="46">
        <f t="shared" si="72"/>
        <v>1621128348</v>
      </c>
      <c r="M82" s="47">
        <f t="shared" si="65"/>
        <v>1.7730394969905965E-4</v>
      </c>
      <c r="N82" s="45">
        <v>0</v>
      </c>
      <c r="O82" s="45">
        <v>1084905663</v>
      </c>
      <c r="P82" s="45">
        <f t="shared" si="73"/>
        <v>536222685</v>
      </c>
      <c r="Q82" s="45">
        <v>1084905663</v>
      </c>
      <c r="R82" s="45">
        <f t="shared" si="74"/>
        <v>536222685</v>
      </c>
      <c r="S82" s="45">
        <f t="shared" si="75"/>
        <v>0</v>
      </c>
      <c r="T82" s="45">
        <v>0</v>
      </c>
      <c r="U82" s="45">
        <f t="shared" si="76"/>
        <v>1084905663</v>
      </c>
      <c r="V82" s="45">
        <v>0</v>
      </c>
      <c r="W82" s="48">
        <f t="shared" si="77"/>
        <v>0</v>
      </c>
      <c r="X82" s="57">
        <f t="shared" si="68"/>
        <v>0.6692287284584576</v>
      </c>
      <c r="Y82" s="49">
        <f t="shared" si="69"/>
        <v>0</v>
      </c>
      <c r="Z82" s="49">
        <f t="shared" si="70"/>
        <v>0</v>
      </c>
      <c r="AA82" s="49">
        <f t="shared" si="39"/>
        <v>0</v>
      </c>
      <c r="AB82" s="49" t="s">
        <v>40</v>
      </c>
    </row>
    <row r="83" spans="1:28" ht="66" customHeight="1" x14ac:dyDescent="0.25">
      <c r="A83" s="42" t="s">
        <v>186</v>
      </c>
      <c r="B83" s="43" t="s">
        <v>41</v>
      </c>
      <c r="C83" s="43">
        <v>20</v>
      </c>
      <c r="D83" s="43" t="s">
        <v>38</v>
      </c>
      <c r="E83" s="44" t="s">
        <v>187</v>
      </c>
      <c r="F83" s="45">
        <v>239261533</v>
      </c>
      <c r="G83" s="45">
        <v>0</v>
      </c>
      <c r="H83" s="45">
        <v>0</v>
      </c>
      <c r="I83" s="45">
        <v>0</v>
      </c>
      <c r="J83" s="45">
        <v>0</v>
      </c>
      <c r="K83" s="45">
        <f t="shared" si="66"/>
        <v>0</v>
      </c>
      <c r="L83" s="46">
        <f t="shared" si="72"/>
        <v>239261533</v>
      </c>
      <c r="M83" s="52">
        <f t="shared" si="65"/>
        <v>2.6168202452500633E-5</v>
      </c>
      <c r="N83" s="45">
        <v>0</v>
      </c>
      <c r="O83" s="45">
        <v>122890696</v>
      </c>
      <c r="P83" s="45">
        <f t="shared" si="73"/>
        <v>116370837</v>
      </c>
      <c r="Q83" s="45">
        <v>122890696</v>
      </c>
      <c r="R83" s="45">
        <f t="shared" si="74"/>
        <v>116370837</v>
      </c>
      <c r="S83" s="45">
        <f t="shared" si="75"/>
        <v>0</v>
      </c>
      <c r="T83" s="45">
        <v>0</v>
      </c>
      <c r="U83" s="45">
        <f t="shared" si="76"/>
        <v>122890696</v>
      </c>
      <c r="V83" s="45">
        <v>0</v>
      </c>
      <c r="W83" s="48">
        <f t="shared" si="77"/>
        <v>0</v>
      </c>
      <c r="X83" s="57">
        <f t="shared" si="68"/>
        <v>0.51362496285602244</v>
      </c>
      <c r="Y83" s="49">
        <f t="shared" si="69"/>
        <v>0</v>
      </c>
      <c r="Z83" s="49">
        <f t="shared" si="70"/>
        <v>0</v>
      </c>
      <c r="AA83" s="49">
        <f t="shared" si="39"/>
        <v>0</v>
      </c>
      <c r="AB83" s="49" t="s">
        <v>40</v>
      </c>
    </row>
    <row r="84" spans="1:28" ht="82.5" customHeight="1" x14ac:dyDescent="0.25">
      <c r="A84" s="42" t="s">
        <v>188</v>
      </c>
      <c r="B84" s="43" t="s">
        <v>41</v>
      </c>
      <c r="C84" s="43">
        <v>20</v>
      </c>
      <c r="D84" s="43" t="s">
        <v>38</v>
      </c>
      <c r="E84" s="44" t="s">
        <v>189</v>
      </c>
      <c r="F84" s="45">
        <v>381001880</v>
      </c>
      <c r="G84" s="45">
        <v>0</v>
      </c>
      <c r="H84" s="45">
        <v>0</v>
      </c>
      <c r="I84" s="45">
        <v>0</v>
      </c>
      <c r="J84" s="45">
        <v>0</v>
      </c>
      <c r="K84" s="45">
        <f t="shared" si="66"/>
        <v>0</v>
      </c>
      <c r="L84" s="46">
        <f t="shared" si="72"/>
        <v>381001880</v>
      </c>
      <c r="M84" s="52">
        <f t="shared" si="65"/>
        <v>4.167044407687278E-5</v>
      </c>
      <c r="N84" s="45">
        <v>0</v>
      </c>
      <c r="O84" s="45">
        <v>380001880</v>
      </c>
      <c r="P84" s="45">
        <f t="shared" si="73"/>
        <v>1000000</v>
      </c>
      <c r="Q84" s="45">
        <v>379001880</v>
      </c>
      <c r="R84" s="45">
        <f t="shared" si="74"/>
        <v>2000000</v>
      </c>
      <c r="S84" s="45">
        <f t="shared" si="75"/>
        <v>1000000</v>
      </c>
      <c r="T84" s="45">
        <v>0</v>
      </c>
      <c r="U84" s="45">
        <f t="shared" si="76"/>
        <v>379001880</v>
      </c>
      <c r="V84" s="45">
        <v>0</v>
      </c>
      <c r="W84" s="48">
        <f t="shared" si="77"/>
        <v>0</v>
      </c>
      <c r="X84" s="57">
        <f t="shared" si="68"/>
        <v>0.99475068207012518</v>
      </c>
      <c r="Y84" s="49">
        <f t="shared" si="69"/>
        <v>0</v>
      </c>
      <c r="Z84" s="49">
        <f t="shared" si="70"/>
        <v>0</v>
      </c>
      <c r="AA84" s="49">
        <f t="shared" si="39"/>
        <v>0</v>
      </c>
      <c r="AB84" s="49" t="s">
        <v>40</v>
      </c>
    </row>
    <row r="85" spans="1:28" ht="42" customHeight="1" x14ac:dyDescent="0.25">
      <c r="A85" s="38" t="s">
        <v>190</v>
      </c>
      <c r="B85" s="32" t="s">
        <v>41</v>
      </c>
      <c r="C85" s="32">
        <v>20</v>
      </c>
      <c r="D85" s="32" t="s">
        <v>38</v>
      </c>
      <c r="E85" s="39" t="s">
        <v>191</v>
      </c>
      <c r="F85" s="59">
        <f>SUM(F86:F90)</f>
        <v>656925928</v>
      </c>
      <c r="G85" s="59">
        <f>SUM(G86:G90)</f>
        <v>0</v>
      </c>
      <c r="H85" s="59">
        <f>SUM(H86:H90)</f>
        <v>0</v>
      </c>
      <c r="I85" s="59">
        <f>SUM(I86:I90)</f>
        <v>0</v>
      </c>
      <c r="J85" s="59">
        <f>SUM(J86:J90)</f>
        <v>0</v>
      </c>
      <c r="K85" s="34">
        <f t="shared" si="66"/>
        <v>0</v>
      </c>
      <c r="L85" s="59">
        <f>SUM(L86:L90)</f>
        <v>656925928</v>
      </c>
      <c r="M85" s="35">
        <f t="shared" si="65"/>
        <v>7.1848451628038577E-5</v>
      </c>
      <c r="N85" s="59">
        <f t="shared" ref="N85:W85" si="78">SUM(N86:N90)</f>
        <v>0</v>
      </c>
      <c r="O85" s="59">
        <f>SUM(O86:O90)</f>
        <v>337925928</v>
      </c>
      <c r="P85" s="59">
        <f>SUM(P86:P90)</f>
        <v>319000000</v>
      </c>
      <c r="Q85" s="59">
        <f t="shared" si="78"/>
        <v>335229767</v>
      </c>
      <c r="R85" s="59">
        <f t="shared" si="78"/>
        <v>321696161</v>
      </c>
      <c r="S85" s="59">
        <f t="shared" si="78"/>
        <v>2696161</v>
      </c>
      <c r="T85" s="59">
        <f t="shared" si="78"/>
        <v>249009</v>
      </c>
      <c r="U85" s="59">
        <f t="shared" si="78"/>
        <v>334980758</v>
      </c>
      <c r="V85" s="59">
        <f t="shared" si="78"/>
        <v>0</v>
      </c>
      <c r="W85" s="59">
        <f t="shared" si="78"/>
        <v>249009</v>
      </c>
      <c r="X85" s="36">
        <f t="shared" si="68"/>
        <v>0.51030070927570392</v>
      </c>
      <c r="Y85" s="36">
        <f t="shared" si="69"/>
        <v>3.7905186777770173E-4</v>
      </c>
      <c r="Z85" s="36">
        <f t="shared" si="70"/>
        <v>0</v>
      </c>
      <c r="AA85" s="36">
        <f t="shared" si="39"/>
        <v>7.4280098163239782E-4</v>
      </c>
      <c r="AB85" s="36">
        <f t="shared" si="40"/>
        <v>0</v>
      </c>
    </row>
    <row r="86" spans="1:28" ht="42" customHeight="1" x14ac:dyDescent="0.25">
      <c r="A86" s="42" t="s">
        <v>192</v>
      </c>
      <c r="B86" s="43" t="s">
        <v>41</v>
      </c>
      <c r="C86" s="43">
        <v>20</v>
      </c>
      <c r="D86" s="43" t="s">
        <v>38</v>
      </c>
      <c r="E86" s="44" t="s">
        <v>193</v>
      </c>
      <c r="F86" s="45">
        <v>168000000</v>
      </c>
      <c r="G86" s="45">
        <v>0</v>
      </c>
      <c r="H86" s="45">
        <v>0</v>
      </c>
      <c r="I86" s="45">
        <v>0</v>
      </c>
      <c r="J86" s="45">
        <v>0</v>
      </c>
      <c r="K86" s="45">
        <f t="shared" si="66"/>
        <v>0</v>
      </c>
      <c r="L86" s="46">
        <f t="shared" ref="L86:L91" si="79">+F86+K86</f>
        <v>168000000</v>
      </c>
      <c r="M86" s="52">
        <f t="shared" si="65"/>
        <v>1.8374278376040105E-5</v>
      </c>
      <c r="N86" s="45">
        <v>0</v>
      </c>
      <c r="O86" s="45">
        <v>0</v>
      </c>
      <c r="P86" s="45">
        <f t="shared" ref="P86:P91" si="80">L86-O86</f>
        <v>168000000</v>
      </c>
      <c r="Q86" s="45">
        <v>0</v>
      </c>
      <c r="R86" s="45">
        <f>+L86-Q86</f>
        <v>168000000</v>
      </c>
      <c r="S86" s="45">
        <f t="shared" ref="S86:S91" si="81">O86-Q86</f>
        <v>0</v>
      </c>
      <c r="T86" s="45">
        <v>0</v>
      </c>
      <c r="U86" s="45">
        <f t="shared" ref="U86:U91" si="82">+Q86-T86</f>
        <v>0</v>
      </c>
      <c r="V86" s="45">
        <v>0</v>
      </c>
      <c r="W86" s="48">
        <f>+T86-V86</f>
        <v>0</v>
      </c>
      <c r="X86" s="57">
        <f t="shared" si="68"/>
        <v>0</v>
      </c>
      <c r="Y86" s="49">
        <f t="shared" si="69"/>
        <v>0</v>
      </c>
      <c r="Z86" s="49">
        <f t="shared" si="70"/>
        <v>0</v>
      </c>
      <c r="AA86" s="49" t="s">
        <v>40</v>
      </c>
      <c r="AB86" s="49" t="s">
        <v>40</v>
      </c>
    </row>
    <row r="87" spans="1:28" ht="42" customHeight="1" x14ac:dyDescent="0.25">
      <c r="A87" s="42" t="s">
        <v>194</v>
      </c>
      <c r="B87" s="43" t="s">
        <v>41</v>
      </c>
      <c r="C87" s="43">
        <v>20</v>
      </c>
      <c r="D87" s="43" t="s">
        <v>38</v>
      </c>
      <c r="E87" s="44" t="s">
        <v>195</v>
      </c>
      <c r="F87" s="45">
        <v>24925928</v>
      </c>
      <c r="G87" s="45">
        <v>0</v>
      </c>
      <c r="H87" s="45">
        <v>0</v>
      </c>
      <c r="I87" s="45">
        <v>0</v>
      </c>
      <c r="J87" s="45">
        <v>0</v>
      </c>
      <c r="K87" s="45">
        <f t="shared" si="66"/>
        <v>0</v>
      </c>
      <c r="L87" s="46">
        <f t="shared" si="79"/>
        <v>24925928</v>
      </c>
      <c r="M87" s="52">
        <f t="shared" si="65"/>
        <v>2.7261663086495989E-6</v>
      </c>
      <c r="N87" s="45">
        <v>0</v>
      </c>
      <c r="O87" s="45">
        <v>7925928</v>
      </c>
      <c r="P87" s="45">
        <f t="shared" si="80"/>
        <v>17000000</v>
      </c>
      <c r="Q87" s="45">
        <v>7925928</v>
      </c>
      <c r="R87" s="45">
        <f>+L87-Q87</f>
        <v>17000000</v>
      </c>
      <c r="S87" s="45">
        <f t="shared" si="81"/>
        <v>0</v>
      </c>
      <c r="T87" s="45">
        <v>0</v>
      </c>
      <c r="U87" s="45">
        <f t="shared" si="82"/>
        <v>7925928</v>
      </c>
      <c r="V87" s="45">
        <v>0</v>
      </c>
      <c r="W87" s="48">
        <f>+T87-V87</f>
        <v>0</v>
      </c>
      <c r="X87" s="49">
        <f t="shared" si="68"/>
        <v>0.31797925437319724</v>
      </c>
      <c r="Y87" s="49">
        <f t="shared" si="69"/>
        <v>0</v>
      </c>
      <c r="Z87" s="49">
        <f t="shared" si="70"/>
        <v>0</v>
      </c>
      <c r="AA87" s="49">
        <f t="shared" si="39"/>
        <v>0</v>
      </c>
      <c r="AB87" s="49" t="s">
        <v>40</v>
      </c>
    </row>
    <row r="88" spans="1:28" ht="68.25" customHeight="1" x14ac:dyDescent="0.25">
      <c r="A88" s="42" t="s">
        <v>196</v>
      </c>
      <c r="B88" s="43" t="s">
        <v>41</v>
      </c>
      <c r="C88" s="43">
        <v>20</v>
      </c>
      <c r="D88" s="43" t="s">
        <v>38</v>
      </c>
      <c r="E88" s="44" t="s">
        <v>197</v>
      </c>
      <c r="F88" s="45">
        <v>3000000</v>
      </c>
      <c r="G88" s="45">
        <v>0</v>
      </c>
      <c r="H88" s="45">
        <v>0</v>
      </c>
      <c r="I88" s="45">
        <v>0</v>
      </c>
      <c r="J88" s="45">
        <v>0</v>
      </c>
      <c r="K88" s="45">
        <f t="shared" si="66"/>
        <v>0</v>
      </c>
      <c r="L88" s="46">
        <f t="shared" si="79"/>
        <v>3000000</v>
      </c>
      <c r="M88" s="52">
        <f t="shared" si="65"/>
        <v>3.2811211385785907E-7</v>
      </c>
      <c r="N88" s="45">
        <v>0</v>
      </c>
      <c r="O88" s="45">
        <v>3000000</v>
      </c>
      <c r="P88" s="45">
        <f t="shared" si="80"/>
        <v>0</v>
      </c>
      <c r="Q88" s="45">
        <v>303839</v>
      </c>
      <c r="R88" s="45">
        <f>+L88-Q88</f>
        <v>2696161</v>
      </c>
      <c r="S88" s="45">
        <f t="shared" si="81"/>
        <v>2696161</v>
      </c>
      <c r="T88" s="45">
        <v>249009</v>
      </c>
      <c r="U88" s="45">
        <f t="shared" si="82"/>
        <v>54830</v>
      </c>
      <c r="V88" s="45">
        <v>0</v>
      </c>
      <c r="W88" s="48">
        <f>+T88-V88</f>
        <v>249009</v>
      </c>
      <c r="X88" s="57">
        <f t="shared" si="68"/>
        <v>0.10127966666666667</v>
      </c>
      <c r="Y88" s="49">
        <f t="shared" si="69"/>
        <v>8.3002999999999993E-2</v>
      </c>
      <c r="Z88" s="49">
        <f t="shared" si="70"/>
        <v>0</v>
      </c>
      <c r="AA88" s="49">
        <f t="shared" si="39"/>
        <v>0.8195425866988767</v>
      </c>
      <c r="AB88" s="49">
        <f t="shared" si="40"/>
        <v>0</v>
      </c>
    </row>
    <row r="89" spans="1:28" ht="42" customHeight="1" x14ac:dyDescent="0.25">
      <c r="A89" s="42" t="s">
        <v>198</v>
      </c>
      <c r="B89" s="43" t="s">
        <v>41</v>
      </c>
      <c r="C89" s="43">
        <v>20</v>
      </c>
      <c r="D89" s="43" t="s">
        <v>38</v>
      </c>
      <c r="E89" s="44" t="s">
        <v>199</v>
      </c>
      <c r="F89" s="45">
        <v>261680004</v>
      </c>
      <c r="G89" s="45">
        <v>0</v>
      </c>
      <c r="H89" s="45">
        <v>0</v>
      </c>
      <c r="I89" s="45">
        <v>0</v>
      </c>
      <c r="J89" s="45">
        <v>0</v>
      </c>
      <c r="K89" s="45">
        <f t="shared" si="66"/>
        <v>0</v>
      </c>
      <c r="L89" s="46">
        <f t="shared" si="79"/>
        <v>261680004</v>
      </c>
      <c r="M89" s="52">
        <f t="shared" si="65"/>
        <v>2.8620126422257669E-5</v>
      </c>
      <c r="N89" s="45">
        <v>0</v>
      </c>
      <c r="O89" s="45">
        <v>185300004</v>
      </c>
      <c r="P89" s="45">
        <f t="shared" si="80"/>
        <v>76380000</v>
      </c>
      <c r="Q89" s="45">
        <v>185300004</v>
      </c>
      <c r="R89" s="45">
        <f>+L89-Q89</f>
        <v>76380000</v>
      </c>
      <c r="S89" s="45">
        <f t="shared" si="81"/>
        <v>0</v>
      </c>
      <c r="T89" s="45">
        <v>0</v>
      </c>
      <c r="U89" s="45">
        <f t="shared" si="82"/>
        <v>185300004</v>
      </c>
      <c r="V89" s="45">
        <v>0</v>
      </c>
      <c r="W89" s="48">
        <f>+T89-V89</f>
        <v>0</v>
      </c>
      <c r="X89" s="36">
        <f t="shared" si="68"/>
        <v>0.70811678831982894</v>
      </c>
      <c r="Y89" s="36">
        <f t="shared" si="69"/>
        <v>0</v>
      </c>
      <c r="Z89" s="36">
        <f t="shared" si="70"/>
        <v>0</v>
      </c>
      <c r="AA89" s="36">
        <f t="shared" si="39"/>
        <v>0</v>
      </c>
      <c r="AB89" s="36" t="s">
        <v>40</v>
      </c>
    </row>
    <row r="90" spans="1:28" ht="42" customHeight="1" x14ac:dyDescent="0.25">
      <c r="A90" s="42" t="s">
        <v>200</v>
      </c>
      <c r="B90" s="43" t="s">
        <v>41</v>
      </c>
      <c r="C90" s="43">
        <v>20</v>
      </c>
      <c r="D90" s="43" t="s">
        <v>38</v>
      </c>
      <c r="E90" s="44" t="s">
        <v>201</v>
      </c>
      <c r="F90" s="45">
        <v>199319996</v>
      </c>
      <c r="G90" s="45">
        <v>0</v>
      </c>
      <c r="H90" s="45">
        <v>0</v>
      </c>
      <c r="I90" s="45">
        <v>0</v>
      </c>
      <c r="J90" s="45">
        <v>0</v>
      </c>
      <c r="K90" s="45">
        <f t="shared" si="66"/>
        <v>0</v>
      </c>
      <c r="L90" s="46">
        <f t="shared" si="79"/>
        <v>199319996</v>
      </c>
      <c r="M90" s="52">
        <f t="shared" si="65"/>
        <v>2.1799768407233336E-5</v>
      </c>
      <c r="N90" s="45">
        <v>0</v>
      </c>
      <c r="O90" s="45">
        <v>141699996</v>
      </c>
      <c r="P90" s="45">
        <f t="shared" si="80"/>
        <v>57620000</v>
      </c>
      <c r="Q90" s="45">
        <v>141699996</v>
      </c>
      <c r="R90" s="45">
        <f>+L90-Q90</f>
        <v>57620000</v>
      </c>
      <c r="S90" s="45">
        <f t="shared" si="81"/>
        <v>0</v>
      </c>
      <c r="T90" s="45">
        <v>0</v>
      </c>
      <c r="U90" s="45">
        <f t="shared" si="82"/>
        <v>141699996</v>
      </c>
      <c r="V90" s="45">
        <v>0</v>
      </c>
      <c r="W90" s="48">
        <f>+T90-V90</f>
        <v>0</v>
      </c>
      <c r="X90" s="57">
        <f t="shared" si="68"/>
        <v>0.71091711240050393</v>
      </c>
      <c r="Y90" s="49">
        <f t="shared" si="69"/>
        <v>0</v>
      </c>
      <c r="Z90" s="49">
        <f t="shared" si="70"/>
        <v>0</v>
      </c>
      <c r="AA90" s="49">
        <f t="shared" si="39"/>
        <v>0</v>
      </c>
      <c r="AB90" s="49" t="s">
        <v>40</v>
      </c>
    </row>
    <row r="91" spans="1:28" ht="42" customHeight="1" x14ac:dyDescent="0.25">
      <c r="A91" s="38" t="s">
        <v>202</v>
      </c>
      <c r="B91" s="32" t="s">
        <v>41</v>
      </c>
      <c r="C91" s="32">
        <v>20</v>
      </c>
      <c r="D91" s="32" t="s">
        <v>38</v>
      </c>
      <c r="E91" s="39" t="s">
        <v>203</v>
      </c>
      <c r="F91" s="59">
        <v>100000000</v>
      </c>
      <c r="G91" s="59">
        <v>0</v>
      </c>
      <c r="H91" s="59">
        <v>0</v>
      </c>
      <c r="I91" s="59">
        <v>0</v>
      </c>
      <c r="J91" s="59">
        <v>0</v>
      </c>
      <c r="K91" s="34">
        <f t="shared" si="66"/>
        <v>0</v>
      </c>
      <c r="L91" s="41">
        <f t="shared" si="79"/>
        <v>100000000</v>
      </c>
      <c r="M91" s="63">
        <f t="shared" si="65"/>
        <v>1.0937070461928635E-5</v>
      </c>
      <c r="N91" s="59">
        <v>0</v>
      </c>
      <c r="O91" s="59">
        <v>11000000</v>
      </c>
      <c r="P91" s="59">
        <f t="shared" si="80"/>
        <v>89000000</v>
      </c>
      <c r="Q91" s="59">
        <v>10884169</v>
      </c>
      <c r="R91" s="59">
        <v>0</v>
      </c>
      <c r="S91" s="59">
        <f t="shared" si="81"/>
        <v>115831</v>
      </c>
      <c r="T91" s="59">
        <v>10000000</v>
      </c>
      <c r="U91" s="59">
        <f t="shared" si="82"/>
        <v>884169</v>
      </c>
      <c r="V91" s="59">
        <v>10000000</v>
      </c>
      <c r="W91" s="59">
        <v>0</v>
      </c>
      <c r="X91" s="36">
        <f t="shared" si="68"/>
        <v>0.10884169</v>
      </c>
      <c r="Y91" s="36">
        <f t="shared" si="69"/>
        <v>0.1</v>
      </c>
      <c r="Z91" s="36">
        <f t="shared" si="70"/>
        <v>0.1</v>
      </c>
      <c r="AA91" s="36">
        <f t="shared" si="39"/>
        <v>0.9187655943232782</v>
      </c>
      <c r="AB91" s="36">
        <f t="shared" si="40"/>
        <v>1</v>
      </c>
    </row>
    <row r="92" spans="1:28" s="76" customFormat="1" ht="42" customHeight="1" x14ac:dyDescent="0.25">
      <c r="A92" s="70" t="s">
        <v>204</v>
      </c>
      <c r="B92" s="71" t="s">
        <v>37</v>
      </c>
      <c r="C92" s="71">
        <v>10</v>
      </c>
      <c r="D92" s="71" t="s">
        <v>38</v>
      </c>
      <c r="E92" s="72" t="s">
        <v>205</v>
      </c>
      <c r="F92" s="73">
        <f>+F102</f>
        <v>10647256000</v>
      </c>
      <c r="G92" s="73">
        <f t="shared" ref="G92:J92" si="83">+G102</f>
        <v>0</v>
      </c>
      <c r="H92" s="73">
        <f t="shared" si="83"/>
        <v>0</v>
      </c>
      <c r="I92" s="73">
        <f t="shared" si="83"/>
        <v>0</v>
      </c>
      <c r="J92" s="73">
        <f t="shared" si="83"/>
        <v>0</v>
      </c>
      <c r="K92" s="37">
        <f t="shared" si="66"/>
        <v>0</v>
      </c>
      <c r="L92" s="73">
        <f>+L102</f>
        <v>10647256000</v>
      </c>
      <c r="M92" s="74">
        <f t="shared" si="65"/>
        <v>1.1644978909819243E-3</v>
      </c>
      <c r="N92" s="73">
        <f t="shared" ref="N92:W92" si="84">+N102</f>
        <v>0</v>
      </c>
      <c r="O92" s="73">
        <f t="shared" si="84"/>
        <v>0</v>
      </c>
      <c r="P92" s="73">
        <f t="shared" si="84"/>
        <v>10647256000</v>
      </c>
      <c r="Q92" s="73">
        <f t="shared" si="84"/>
        <v>0</v>
      </c>
      <c r="R92" s="73">
        <f t="shared" si="84"/>
        <v>10647256000</v>
      </c>
      <c r="S92" s="73">
        <f t="shared" si="84"/>
        <v>0</v>
      </c>
      <c r="T92" s="73">
        <f t="shared" si="84"/>
        <v>0</v>
      </c>
      <c r="U92" s="73">
        <f t="shared" si="84"/>
        <v>0</v>
      </c>
      <c r="V92" s="73">
        <f t="shared" si="84"/>
        <v>0</v>
      </c>
      <c r="W92" s="73">
        <f t="shared" si="84"/>
        <v>0</v>
      </c>
      <c r="X92" s="75">
        <f t="shared" si="68"/>
        <v>0</v>
      </c>
      <c r="Y92" s="75">
        <f t="shared" si="69"/>
        <v>0</v>
      </c>
      <c r="Z92" s="75">
        <f t="shared" si="70"/>
        <v>0</v>
      </c>
      <c r="AA92" s="75" t="s">
        <v>40</v>
      </c>
      <c r="AB92" s="75" t="s">
        <v>40</v>
      </c>
    </row>
    <row r="93" spans="1:28" ht="42" customHeight="1" x14ac:dyDescent="0.25">
      <c r="A93" s="38" t="s">
        <v>204</v>
      </c>
      <c r="B93" s="32" t="s">
        <v>41</v>
      </c>
      <c r="C93" s="32">
        <v>20</v>
      </c>
      <c r="D93" s="32" t="s">
        <v>38</v>
      </c>
      <c r="E93" s="39" t="s">
        <v>205</v>
      </c>
      <c r="F93" s="59">
        <f>+F94+F97</f>
        <v>5638845092</v>
      </c>
      <c r="G93" s="59">
        <f t="shared" ref="G93:I93" si="85">+G94+G97</f>
        <v>0</v>
      </c>
      <c r="H93" s="59">
        <f t="shared" si="85"/>
        <v>0</v>
      </c>
      <c r="I93" s="59">
        <f t="shared" si="85"/>
        <v>0</v>
      </c>
      <c r="J93" s="59">
        <f>+J94+J97</f>
        <v>0</v>
      </c>
      <c r="K93" s="34">
        <f t="shared" si="66"/>
        <v>0</v>
      </c>
      <c r="L93" s="59">
        <f>+L94+L97</f>
        <v>5638845092</v>
      </c>
      <c r="M93" s="35">
        <f t="shared" si="65"/>
        <v>6.1672446095104461E-4</v>
      </c>
      <c r="N93" s="59">
        <f t="shared" ref="N93:W93" si="86">+N94+N97</f>
        <v>5423125092</v>
      </c>
      <c r="O93" s="59">
        <f>+O94+O97</f>
        <v>215720000</v>
      </c>
      <c r="P93" s="59">
        <f t="shared" si="86"/>
        <v>5423125092</v>
      </c>
      <c r="Q93" s="59">
        <f t="shared" si="86"/>
        <v>0</v>
      </c>
      <c r="R93" s="59">
        <f t="shared" si="86"/>
        <v>5638845092</v>
      </c>
      <c r="S93" s="59">
        <f t="shared" si="86"/>
        <v>215720000</v>
      </c>
      <c r="T93" s="59">
        <f t="shared" si="86"/>
        <v>0</v>
      </c>
      <c r="U93" s="59">
        <f t="shared" si="86"/>
        <v>0</v>
      </c>
      <c r="V93" s="59">
        <f t="shared" si="86"/>
        <v>0</v>
      </c>
      <c r="W93" s="59">
        <f t="shared" si="86"/>
        <v>0</v>
      </c>
      <c r="X93" s="36">
        <f t="shared" si="68"/>
        <v>0</v>
      </c>
      <c r="Y93" s="36">
        <f t="shared" si="69"/>
        <v>0</v>
      </c>
      <c r="Z93" s="36">
        <f t="shared" si="70"/>
        <v>0</v>
      </c>
      <c r="AA93" s="36" t="s">
        <v>40</v>
      </c>
      <c r="AB93" s="36" t="s">
        <v>40</v>
      </c>
    </row>
    <row r="94" spans="1:28" ht="42" customHeight="1" x14ac:dyDescent="0.25">
      <c r="A94" s="38" t="s">
        <v>206</v>
      </c>
      <c r="B94" s="32" t="s">
        <v>41</v>
      </c>
      <c r="C94" s="32">
        <v>20</v>
      </c>
      <c r="D94" s="32" t="s">
        <v>38</v>
      </c>
      <c r="E94" s="39" t="s">
        <v>207</v>
      </c>
      <c r="F94" s="59">
        <f t="shared" ref="F94:J95" si="87">+F95</f>
        <v>5423125092</v>
      </c>
      <c r="G94" s="59">
        <f t="shared" si="87"/>
        <v>0</v>
      </c>
      <c r="H94" s="59">
        <f t="shared" si="87"/>
        <v>0</v>
      </c>
      <c r="I94" s="59">
        <f t="shared" si="87"/>
        <v>0</v>
      </c>
      <c r="J94" s="59">
        <f t="shared" si="87"/>
        <v>0</v>
      </c>
      <c r="K94" s="34">
        <f t="shared" si="66"/>
        <v>0</v>
      </c>
      <c r="L94" s="59">
        <f>+L95</f>
        <v>5423125092</v>
      </c>
      <c r="M94" s="35">
        <f t="shared" si="65"/>
        <v>5.9313101255057212E-4</v>
      </c>
      <c r="N94" s="59">
        <f t="shared" ref="N94:W95" si="88">+N95</f>
        <v>5423125092</v>
      </c>
      <c r="O94" s="59">
        <f t="shared" si="88"/>
        <v>0</v>
      </c>
      <c r="P94" s="59">
        <f t="shared" si="88"/>
        <v>5423125092</v>
      </c>
      <c r="Q94" s="59">
        <f t="shared" si="88"/>
        <v>0</v>
      </c>
      <c r="R94" s="59">
        <f t="shared" si="88"/>
        <v>5423125092</v>
      </c>
      <c r="S94" s="59">
        <f t="shared" si="88"/>
        <v>0</v>
      </c>
      <c r="T94" s="59">
        <f t="shared" si="88"/>
        <v>0</v>
      </c>
      <c r="U94" s="59">
        <f t="shared" si="88"/>
        <v>0</v>
      </c>
      <c r="V94" s="59">
        <f t="shared" si="88"/>
        <v>0</v>
      </c>
      <c r="W94" s="59">
        <f t="shared" si="88"/>
        <v>0</v>
      </c>
      <c r="X94" s="36">
        <f t="shared" si="68"/>
        <v>0</v>
      </c>
      <c r="Y94" s="36">
        <f t="shared" si="69"/>
        <v>0</v>
      </c>
      <c r="Z94" s="36">
        <f t="shared" si="70"/>
        <v>0</v>
      </c>
      <c r="AA94" s="36" t="s">
        <v>40</v>
      </c>
      <c r="AB94" s="36" t="s">
        <v>40</v>
      </c>
    </row>
    <row r="95" spans="1:28" ht="42" customHeight="1" x14ac:dyDescent="0.25">
      <c r="A95" s="38" t="s">
        <v>208</v>
      </c>
      <c r="B95" s="32" t="s">
        <v>41</v>
      </c>
      <c r="C95" s="32">
        <v>20</v>
      </c>
      <c r="D95" s="32" t="s">
        <v>38</v>
      </c>
      <c r="E95" s="78" t="s">
        <v>209</v>
      </c>
      <c r="F95" s="59">
        <f t="shared" si="87"/>
        <v>5423125092</v>
      </c>
      <c r="G95" s="59">
        <f t="shared" si="87"/>
        <v>0</v>
      </c>
      <c r="H95" s="59">
        <f t="shared" si="87"/>
        <v>0</v>
      </c>
      <c r="I95" s="59">
        <f t="shared" si="87"/>
        <v>0</v>
      </c>
      <c r="J95" s="59">
        <f t="shared" si="87"/>
        <v>0</v>
      </c>
      <c r="K95" s="34">
        <f t="shared" si="66"/>
        <v>0</v>
      </c>
      <c r="L95" s="59">
        <f>+L96</f>
        <v>5423125092</v>
      </c>
      <c r="M95" s="35">
        <f t="shared" si="65"/>
        <v>5.9313101255057212E-4</v>
      </c>
      <c r="N95" s="59">
        <f t="shared" si="88"/>
        <v>5423125092</v>
      </c>
      <c r="O95" s="59">
        <f t="shared" si="88"/>
        <v>0</v>
      </c>
      <c r="P95" s="59">
        <f t="shared" si="88"/>
        <v>5423125092</v>
      </c>
      <c r="Q95" s="59">
        <f t="shared" si="88"/>
        <v>0</v>
      </c>
      <c r="R95" s="59">
        <f t="shared" si="88"/>
        <v>5423125092</v>
      </c>
      <c r="S95" s="59">
        <f t="shared" si="88"/>
        <v>0</v>
      </c>
      <c r="T95" s="59">
        <f t="shared" si="88"/>
        <v>0</v>
      </c>
      <c r="U95" s="59">
        <f t="shared" si="88"/>
        <v>0</v>
      </c>
      <c r="V95" s="59">
        <f t="shared" si="88"/>
        <v>0</v>
      </c>
      <c r="W95" s="59">
        <f t="shared" si="88"/>
        <v>0</v>
      </c>
      <c r="X95" s="36">
        <f t="shared" si="68"/>
        <v>0</v>
      </c>
      <c r="Y95" s="36">
        <f t="shared" si="69"/>
        <v>0</v>
      </c>
      <c r="Z95" s="36">
        <f t="shared" si="70"/>
        <v>0</v>
      </c>
      <c r="AA95" s="36" t="s">
        <v>40</v>
      </c>
      <c r="AB95" s="36" t="s">
        <v>40</v>
      </c>
    </row>
    <row r="96" spans="1:28" ht="42" customHeight="1" x14ac:dyDescent="0.25">
      <c r="A96" s="42" t="s">
        <v>210</v>
      </c>
      <c r="B96" s="43" t="s">
        <v>41</v>
      </c>
      <c r="C96" s="43">
        <v>20</v>
      </c>
      <c r="D96" s="43" t="s">
        <v>38</v>
      </c>
      <c r="E96" s="44" t="s">
        <v>211</v>
      </c>
      <c r="F96" s="58">
        <v>5423125092</v>
      </c>
      <c r="G96" s="45">
        <v>0</v>
      </c>
      <c r="H96" s="45">
        <v>0</v>
      </c>
      <c r="I96" s="45">
        <v>0</v>
      </c>
      <c r="J96" s="45">
        <v>0</v>
      </c>
      <c r="K96" s="45">
        <f t="shared" si="66"/>
        <v>0</v>
      </c>
      <c r="L96" s="46">
        <f>+F96+K96</f>
        <v>5423125092</v>
      </c>
      <c r="M96" s="52">
        <f t="shared" si="65"/>
        <v>5.9313101255057212E-4</v>
      </c>
      <c r="N96" s="58">
        <v>5423125092</v>
      </c>
      <c r="O96" s="45">
        <v>0</v>
      </c>
      <c r="P96" s="45">
        <f>L96-O96</f>
        <v>5423125092</v>
      </c>
      <c r="Q96" s="45">
        <v>0</v>
      </c>
      <c r="R96" s="45">
        <f>+L96-Q96</f>
        <v>5423125092</v>
      </c>
      <c r="S96" s="45">
        <f>O96-Q96</f>
        <v>0</v>
      </c>
      <c r="T96" s="45">
        <v>0</v>
      </c>
      <c r="U96" s="45">
        <f>+Q96-T96</f>
        <v>0</v>
      </c>
      <c r="V96" s="45">
        <v>0</v>
      </c>
      <c r="W96" s="48">
        <f>+T96-V96</f>
        <v>0</v>
      </c>
      <c r="X96" s="57">
        <f t="shared" si="68"/>
        <v>0</v>
      </c>
      <c r="Y96" s="49">
        <f t="shared" si="69"/>
        <v>0</v>
      </c>
      <c r="Z96" s="49">
        <f t="shared" si="70"/>
        <v>0</v>
      </c>
      <c r="AA96" s="49" t="s">
        <v>40</v>
      </c>
      <c r="AB96" s="49" t="s">
        <v>40</v>
      </c>
    </row>
    <row r="97" spans="1:28" ht="42" customHeight="1" x14ac:dyDescent="0.25">
      <c r="A97" s="38" t="s">
        <v>212</v>
      </c>
      <c r="B97" s="32" t="s">
        <v>41</v>
      </c>
      <c r="C97" s="32">
        <v>20</v>
      </c>
      <c r="D97" s="32" t="s">
        <v>38</v>
      </c>
      <c r="E97" s="39" t="s">
        <v>213</v>
      </c>
      <c r="F97" s="59">
        <f t="shared" ref="F97:J98" si="89">+F98</f>
        <v>215720000</v>
      </c>
      <c r="G97" s="59">
        <f t="shared" si="89"/>
        <v>0</v>
      </c>
      <c r="H97" s="59">
        <f t="shared" si="89"/>
        <v>0</v>
      </c>
      <c r="I97" s="59">
        <f t="shared" si="89"/>
        <v>0</v>
      </c>
      <c r="J97" s="59">
        <f t="shared" si="89"/>
        <v>0</v>
      </c>
      <c r="K97" s="34">
        <f t="shared" si="66"/>
        <v>0</v>
      </c>
      <c r="L97" s="59">
        <f>+L98</f>
        <v>215720000</v>
      </c>
      <c r="M97" s="63">
        <f t="shared" si="65"/>
        <v>2.3593448400472452E-5</v>
      </c>
      <c r="N97" s="59">
        <f t="shared" ref="N97:W98" si="90">+N98</f>
        <v>0</v>
      </c>
      <c r="O97" s="59">
        <f t="shared" si="90"/>
        <v>215720000</v>
      </c>
      <c r="P97" s="59">
        <f t="shared" si="90"/>
        <v>0</v>
      </c>
      <c r="Q97" s="59">
        <f t="shared" si="90"/>
        <v>0</v>
      </c>
      <c r="R97" s="59">
        <f t="shared" si="90"/>
        <v>215720000</v>
      </c>
      <c r="S97" s="59">
        <f t="shared" si="90"/>
        <v>215720000</v>
      </c>
      <c r="T97" s="59">
        <f t="shared" si="90"/>
        <v>0</v>
      </c>
      <c r="U97" s="59">
        <f t="shared" si="90"/>
        <v>0</v>
      </c>
      <c r="V97" s="59">
        <f t="shared" si="90"/>
        <v>0</v>
      </c>
      <c r="W97" s="59">
        <f t="shared" si="90"/>
        <v>0</v>
      </c>
      <c r="X97" s="36">
        <f t="shared" si="68"/>
        <v>0</v>
      </c>
      <c r="Y97" s="36">
        <f t="shared" si="69"/>
        <v>0</v>
      </c>
      <c r="Z97" s="36">
        <f t="shared" si="70"/>
        <v>0</v>
      </c>
      <c r="AA97" s="36" t="s">
        <v>40</v>
      </c>
      <c r="AB97" s="36" t="s">
        <v>40</v>
      </c>
    </row>
    <row r="98" spans="1:28" ht="42" customHeight="1" x14ac:dyDescent="0.25">
      <c r="A98" s="38" t="s">
        <v>214</v>
      </c>
      <c r="B98" s="32" t="s">
        <v>41</v>
      </c>
      <c r="C98" s="32">
        <v>20</v>
      </c>
      <c r="D98" s="32" t="s">
        <v>38</v>
      </c>
      <c r="E98" s="39" t="s">
        <v>215</v>
      </c>
      <c r="F98" s="59">
        <f t="shared" si="89"/>
        <v>215720000</v>
      </c>
      <c r="G98" s="59">
        <f t="shared" si="89"/>
        <v>0</v>
      </c>
      <c r="H98" s="59">
        <f t="shared" si="89"/>
        <v>0</v>
      </c>
      <c r="I98" s="59">
        <f t="shared" si="89"/>
        <v>0</v>
      </c>
      <c r="J98" s="59">
        <f t="shared" si="89"/>
        <v>0</v>
      </c>
      <c r="K98" s="34">
        <f t="shared" si="66"/>
        <v>0</v>
      </c>
      <c r="L98" s="59">
        <f>+L99</f>
        <v>215720000</v>
      </c>
      <c r="M98" s="63">
        <f t="shared" si="65"/>
        <v>2.3593448400472452E-5</v>
      </c>
      <c r="N98" s="59">
        <f t="shared" si="90"/>
        <v>0</v>
      </c>
      <c r="O98" s="59">
        <f t="shared" si="90"/>
        <v>215720000</v>
      </c>
      <c r="P98" s="59">
        <f t="shared" si="90"/>
        <v>0</v>
      </c>
      <c r="Q98" s="59">
        <f t="shared" si="90"/>
        <v>0</v>
      </c>
      <c r="R98" s="59">
        <f t="shared" si="90"/>
        <v>215720000</v>
      </c>
      <c r="S98" s="59">
        <f t="shared" si="90"/>
        <v>215720000</v>
      </c>
      <c r="T98" s="59">
        <f t="shared" si="90"/>
        <v>0</v>
      </c>
      <c r="U98" s="59">
        <f t="shared" si="90"/>
        <v>0</v>
      </c>
      <c r="V98" s="59">
        <f t="shared" si="90"/>
        <v>0</v>
      </c>
      <c r="W98" s="59">
        <f t="shared" si="90"/>
        <v>0</v>
      </c>
      <c r="X98" s="36">
        <f t="shared" si="68"/>
        <v>0</v>
      </c>
      <c r="Y98" s="36">
        <f t="shared" si="69"/>
        <v>0</v>
      </c>
      <c r="Z98" s="36">
        <f t="shared" si="70"/>
        <v>0</v>
      </c>
      <c r="AA98" s="36" t="s">
        <v>40</v>
      </c>
      <c r="AB98" s="36" t="s">
        <v>40</v>
      </c>
    </row>
    <row r="99" spans="1:28" ht="42" customHeight="1" x14ac:dyDescent="0.25">
      <c r="A99" s="38" t="s">
        <v>216</v>
      </c>
      <c r="B99" s="32" t="s">
        <v>41</v>
      </c>
      <c r="C99" s="32">
        <v>20</v>
      </c>
      <c r="D99" s="32" t="s">
        <v>38</v>
      </c>
      <c r="E99" s="39" t="s">
        <v>217</v>
      </c>
      <c r="F99" s="59">
        <f>+F100+F101</f>
        <v>215720000</v>
      </c>
      <c r="G99" s="59">
        <f>+G100+G101</f>
        <v>0</v>
      </c>
      <c r="H99" s="59">
        <f>+H100+H101</f>
        <v>0</v>
      </c>
      <c r="I99" s="59">
        <f>+I100+I101</f>
        <v>0</v>
      </c>
      <c r="J99" s="59">
        <f>+J100+J101</f>
        <v>0</v>
      </c>
      <c r="K99" s="34">
        <f t="shared" si="66"/>
        <v>0</v>
      </c>
      <c r="L99" s="59">
        <f>+L100+L101</f>
        <v>215720000</v>
      </c>
      <c r="M99" s="63">
        <f t="shared" si="65"/>
        <v>2.3593448400472452E-5</v>
      </c>
      <c r="N99" s="59">
        <f t="shared" ref="N99:W99" si="91">+N100+N101</f>
        <v>0</v>
      </c>
      <c r="O99" s="59">
        <f>+O100+O101</f>
        <v>215720000</v>
      </c>
      <c r="P99" s="59">
        <f t="shared" si="91"/>
        <v>0</v>
      </c>
      <c r="Q99" s="59">
        <f t="shared" si="91"/>
        <v>0</v>
      </c>
      <c r="R99" s="59">
        <f t="shared" si="91"/>
        <v>215720000</v>
      </c>
      <c r="S99" s="59">
        <f t="shared" si="91"/>
        <v>215720000</v>
      </c>
      <c r="T99" s="59">
        <f t="shared" si="91"/>
        <v>0</v>
      </c>
      <c r="U99" s="59">
        <f t="shared" si="91"/>
        <v>0</v>
      </c>
      <c r="V99" s="59">
        <f t="shared" si="91"/>
        <v>0</v>
      </c>
      <c r="W99" s="59">
        <f t="shared" si="91"/>
        <v>0</v>
      </c>
      <c r="X99" s="36">
        <f t="shared" si="68"/>
        <v>0</v>
      </c>
      <c r="Y99" s="36">
        <f t="shared" si="69"/>
        <v>0</v>
      </c>
      <c r="Z99" s="36">
        <f t="shared" si="70"/>
        <v>0</v>
      </c>
      <c r="AA99" s="36" t="s">
        <v>40</v>
      </c>
      <c r="AB99" s="36" t="s">
        <v>40</v>
      </c>
    </row>
    <row r="100" spans="1:28" ht="42" customHeight="1" x14ac:dyDescent="0.25">
      <c r="A100" s="42" t="s">
        <v>218</v>
      </c>
      <c r="B100" s="43" t="s">
        <v>41</v>
      </c>
      <c r="C100" s="43">
        <v>20</v>
      </c>
      <c r="D100" s="43" t="s">
        <v>38</v>
      </c>
      <c r="E100" s="44" t="s">
        <v>219</v>
      </c>
      <c r="F100" s="48">
        <v>59277258</v>
      </c>
      <c r="G100" s="45">
        <v>0</v>
      </c>
      <c r="H100" s="45">
        <v>0</v>
      </c>
      <c r="I100" s="45">
        <v>0</v>
      </c>
      <c r="J100" s="45">
        <v>0</v>
      </c>
      <c r="K100" s="45">
        <f t="shared" si="66"/>
        <v>0</v>
      </c>
      <c r="L100" s="46">
        <f>+F100+K100</f>
        <v>59277258</v>
      </c>
      <c r="M100" s="52">
        <f t="shared" si="65"/>
        <v>6.483195475359229E-6</v>
      </c>
      <c r="N100" s="48">
        <v>0</v>
      </c>
      <c r="O100" s="45">
        <v>59277258</v>
      </c>
      <c r="P100" s="45">
        <f>L100-O100</f>
        <v>0</v>
      </c>
      <c r="Q100" s="45">
        <v>0</v>
      </c>
      <c r="R100" s="45">
        <f>+L100-Q100</f>
        <v>59277258</v>
      </c>
      <c r="S100" s="45">
        <f>O100-Q100</f>
        <v>59277258</v>
      </c>
      <c r="T100" s="45">
        <v>0</v>
      </c>
      <c r="U100" s="45">
        <f>+Q100-T100</f>
        <v>0</v>
      </c>
      <c r="V100" s="45">
        <v>0</v>
      </c>
      <c r="W100" s="48">
        <f>+T100-V100</f>
        <v>0</v>
      </c>
      <c r="X100" s="57">
        <f t="shared" si="68"/>
        <v>0</v>
      </c>
      <c r="Y100" s="49">
        <f t="shared" si="69"/>
        <v>0</v>
      </c>
      <c r="Z100" s="49">
        <f t="shared" si="70"/>
        <v>0</v>
      </c>
      <c r="AA100" s="49" t="s">
        <v>40</v>
      </c>
      <c r="AB100" s="49" t="s">
        <v>40</v>
      </c>
    </row>
    <row r="101" spans="1:28" ht="42" customHeight="1" x14ac:dyDescent="0.25">
      <c r="A101" s="42" t="s">
        <v>220</v>
      </c>
      <c r="B101" s="43" t="s">
        <v>41</v>
      </c>
      <c r="C101" s="43">
        <v>20</v>
      </c>
      <c r="D101" s="43" t="s">
        <v>38</v>
      </c>
      <c r="E101" s="44" t="s">
        <v>221</v>
      </c>
      <c r="F101" s="48">
        <v>156442742</v>
      </c>
      <c r="G101" s="45">
        <v>0</v>
      </c>
      <c r="H101" s="45">
        <v>0</v>
      </c>
      <c r="I101" s="45">
        <v>0</v>
      </c>
      <c r="J101" s="45">
        <v>0</v>
      </c>
      <c r="K101" s="45">
        <f t="shared" si="66"/>
        <v>0</v>
      </c>
      <c r="L101" s="46">
        <f>+F101+K101</f>
        <v>156442742</v>
      </c>
      <c r="M101" s="52">
        <f t="shared" si="65"/>
        <v>1.7110252925113223E-5</v>
      </c>
      <c r="N101" s="48">
        <v>0</v>
      </c>
      <c r="O101" s="45">
        <v>156442742</v>
      </c>
      <c r="P101" s="45">
        <f>L101-O101</f>
        <v>0</v>
      </c>
      <c r="Q101" s="45">
        <v>0</v>
      </c>
      <c r="R101" s="45">
        <f>+L101-Q101</f>
        <v>156442742</v>
      </c>
      <c r="S101" s="45">
        <f>O101-Q101</f>
        <v>156442742</v>
      </c>
      <c r="T101" s="45">
        <v>0</v>
      </c>
      <c r="U101" s="45">
        <f>+Q101-T101</f>
        <v>0</v>
      </c>
      <c r="V101" s="45">
        <v>0</v>
      </c>
      <c r="W101" s="48">
        <f>+T101-V101</f>
        <v>0</v>
      </c>
      <c r="X101" s="57">
        <f t="shared" si="68"/>
        <v>0</v>
      </c>
      <c r="Y101" s="49">
        <f t="shared" si="69"/>
        <v>0</v>
      </c>
      <c r="Z101" s="49">
        <f t="shared" si="70"/>
        <v>0</v>
      </c>
      <c r="AA101" s="49" t="s">
        <v>40</v>
      </c>
      <c r="AB101" s="49" t="s">
        <v>40</v>
      </c>
    </row>
    <row r="102" spans="1:28" ht="42" customHeight="1" x14ac:dyDescent="0.25">
      <c r="A102" s="79" t="s">
        <v>222</v>
      </c>
      <c r="B102" s="80" t="s">
        <v>37</v>
      </c>
      <c r="C102" s="80">
        <v>10</v>
      </c>
      <c r="D102" s="80" t="s">
        <v>38</v>
      </c>
      <c r="E102" s="78" t="s">
        <v>223</v>
      </c>
      <c r="F102" s="81">
        <f>+F103</f>
        <v>10647256000</v>
      </c>
      <c r="G102" s="81">
        <f>+G103</f>
        <v>0</v>
      </c>
      <c r="H102" s="81">
        <f>+H103</f>
        <v>0</v>
      </c>
      <c r="I102" s="81">
        <f>+I103</f>
        <v>0</v>
      </c>
      <c r="J102" s="81">
        <f>+J103</f>
        <v>0</v>
      </c>
      <c r="K102" s="34">
        <f t="shared" si="66"/>
        <v>0</v>
      </c>
      <c r="L102" s="81">
        <f>+L103</f>
        <v>10647256000</v>
      </c>
      <c r="M102" s="68">
        <f t="shared" si="65"/>
        <v>1.1644978909819243E-3</v>
      </c>
      <c r="N102" s="81">
        <f t="shared" ref="N102:W102" si="92">+N103</f>
        <v>0</v>
      </c>
      <c r="O102" s="81">
        <f>+O103</f>
        <v>0</v>
      </c>
      <c r="P102" s="81">
        <f t="shared" si="92"/>
        <v>10647256000</v>
      </c>
      <c r="Q102" s="81">
        <f t="shared" si="92"/>
        <v>0</v>
      </c>
      <c r="R102" s="81">
        <f t="shared" si="92"/>
        <v>10647256000</v>
      </c>
      <c r="S102" s="81">
        <f t="shared" si="92"/>
        <v>0</v>
      </c>
      <c r="T102" s="81">
        <f t="shared" si="92"/>
        <v>0</v>
      </c>
      <c r="U102" s="81">
        <f t="shared" si="92"/>
        <v>0</v>
      </c>
      <c r="V102" s="81">
        <f t="shared" si="92"/>
        <v>0</v>
      </c>
      <c r="W102" s="81">
        <f t="shared" si="92"/>
        <v>0</v>
      </c>
      <c r="X102" s="36">
        <f>+Q102/L102</f>
        <v>0</v>
      </c>
      <c r="Y102" s="36">
        <f t="shared" si="69"/>
        <v>0</v>
      </c>
      <c r="Z102" s="36">
        <f t="shared" si="70"/>
        <v>0</v>
      </c>
      <c r="AA102" s="36" t="s">
        <v>40</v>
      </c>
      <c r="AB102" s="36" t="s">
        <v>40</v>
      </c>
    </row>
    <row r="103" spans="1:28" ht="42" customHeight="1" x14ac:dyDescent="0.25">
      <c r="A103" s="79" t="s">
        <v>224</v>
      </c>
      <c r="B103" s="80" t="s">
        <v>37</v>
      </c>
      <c r="C103" s="80">
        <v>10</v>
      </c>
      <c r="D103" s="80" t="s">
        <v>38</v>
      </c>
      <c r="E103" s="78" t="s">
        <v>225</v>
      </c>
      <c r="F103" s="81">
        <f>+F104+F105</f>
        <v>10647256000</v>
      </c>
      <c r="G103" s="81">
        <f>+G104+G105</f>
        <v>0</v>
      </c>
      <c r="H103" s="81">
        <f>+H104+H105</f>
        <v>0</v>
      </c>
      <c r="I103" s="81">
        <f>+I104+I105</f>
        <v>0</v>
      </c>
      <c r="J103" s="81">
        <f>+J104+J105</f>
        <v>0</v>
      </c>
      <c r="K103" s="34">
        <f t="shared" si="66"/>
        <v>0</v>
      </c>
      <c r="L103" s="81">
        <f>+L104+L105</f>
        <v>10647256000</v>
      </c>
      <c r="M103" s="68">
        <f t="shared" si="65"/>
        <v>1.1644978909819243E-3</v>
      </c>
      <c r="N103" s="81">
        <f t="shared" ref="N103:W103" si="93">+N104+N105</f>
        <v>0</v>
      </c>
      <c r="O103" s="81">
        <f>+O104+O105</f>
        <v>0</v>
      </c>
      <c r="P103" s="81">
        <f t="shared" si="93"/>
        <v>10647256000</v>
      </c>
      <c r="Q103" s="81">
        <f t="shared" si="93"/>
        <v>0</v>
      </c>
      <c r="R103" s="81">
        <f t="shared" si="93"/>
        <v>10647256000</v>
      </c>
      <c r="S103" s="81">
        <f t="shared" si="93"/>
        <v>0</v>
      </c>
      <c r="T103" s="81">
        <f t="shared" si="93"/>
        <v>0</v>
      </c>
      <c r="U103" s="81">
        <f t="shared" si="93"/>
        <v>0</v>
      </c>
      <c r="V103" s="81">
        <f t="shared" si="93"/>
        <v>0</v>
      </c>
      <c r="W103" s="81">
        <f t="shared" si="93"/>
        <v>0</v>
      </c>
      <c r="X103" s="36">
        <f t="shared" si="68"/>
        <v>0</v>
      </c>
      <c r="Y103" s="36">
        <f t="shared" si="69"/>
        <v>0</v>
      </c>
      <c r="Z103" s="36">
        <f t="shared" si="70"/>
        <v>0</v>
      </c>
      <c r="AA103" s="36" t="s">
        <v>40</v>
      </c>
      <c r="AB103" s="36" t="s">
        <v>40</v>
      </c>
    </row>
    <row r="104" spans="1:28" ht="42" customHeight="1" x14ac:dyDescent="0.25">
      <c r="A104" s="82" t="s">
        <v>226</v>
      </c>
      <c r="B104" s="83" t="s">
        <v>37</v>
      </c>
      <c r="C104" s="83">
        <v>10</v>
      </c>
      <c r="D104" s="83" t="s">
        <v>38</v>
      </c>
      <c r="E104" s="84" t="s">
        <v>227</v>
      </c>
      <c r="F104" s="85">
        <v>5323628000</v>
      </c>
      <c r="G104" s="45">
        <v>0</v>
      </c>
      <c r="H104" s="45">
        <v>0</v>
      </c>
      <c r="I104" s="45">
        <v>0</v>
      </c>
      <c r="J104" s="45">
        <v>0</v>
      </c>
      <c r="K104" s="45">
        <f t="shared" si="66"/>
        <v>0</v>
      </c>
      <c r="L104" s="46">
        <f>+F104+K104</f>
        <v>5323628000</v>
      </c>
      <c r="M104" s="86">
        <f t="shared" si="65"/>
        <v>5.8224894549096216E-4</v>
      </c>
      <c r="N104" s="85">
        <v>0</v>
      </c>
      <c r="O104" s="45">
        <v>0</v>
      </c>
      <c r="P104" s="45">
        <f>L104-O104</f>
        <v>5323628000</v>
      </c>
      <c r="Q104" s="45">
        <v>0</v>
      </c>
      <c r="R104" s="45">
        <f>+L104-Q104</f>
        <v>5323628000</v>
      </c>
      <c r="S104" s="45">
        <f>O104-Q104</f>
        <v>0</v>
      </c>
      <c r="T104" s="45">
        <v>0</v>
      </c>
      <c r="U104" s="45">
        <f>+Q104-T104</f>
        <v>0</v>
      </c>
      <c r="V104" s="45">
        <v>0</v>
      </c>
      <c r="W104" s="48">
        <f>+T104-V104</f>
        <v>0</v>
      </c>
      <c r="X104" s="57">
        <f t="shared" si="68"/>
        <v>0</v>
      </c>
      <c r="Y104" s="49">
        <f t="shared" si="69"/>
        <v>0</v>
      </c>
      <c r="Z104" s="49">
        <f t="shared" si="70"/>
        <v>0</v>
      </c>
      <c r="AA104" s="49" t="s">
        <v>40</v>
      </c>
      <c r="AB104" s="49" t="s">
        <v>40</v>
      </c>
    </row>
    <row r="105" spans="1:28" ht="42" customHeight="1" x14ac:dyDescent="0.25">
      <c r="A105" s="82" t="s">
        <v>228</v>
      </c>
      <c r="B105" s="83" t="s">
        <v>37</v>
      </c>
      <c r="C105" s="83">
        <v>10</v>
      </c>
      <c r="D105" s="83" t="s">
        <v>38</v>
      </c>
      <c r="E105" s="84" t="s">
        <v>229</v>
      </c>
      <c r="F105" s="85">
        <v>5323628000</v>
      </c>
      <c r="G105" s="45">
        <v>0</v>
      </c>
      <c r="H105" s="45">
        <v>0</v>
      </c>
      <c r="I105" s="45">
        <v>0</v>
      </c>
      <c r="J105" s="45">
        <v>0</v>
      </c>
      <c r="K105" s="45">
        <f t="shared" si="66"/>
        <v>0</v>
      </c>
      <c r="L105" s="46">
        <f>+F105+K105</f>
        <v>5323628000</v>
      </c>
      <c r="M105" s="86">
        <f t="shared" si="65"/>
        <v>5.8224894549096216E-4</v>
      </c>
      <c r="N105" s="85">
        <v>0</v>
      </c>
      <c r="O105" s="45">
        <v>0</v>
      </c>
      <c r="P105" s="45">
        <f>L105-O105</f>
        <v>5323628000</v>
      </c>
      <c r="Q105" s="45">
        <v>0</v>
      </c>
      <c r="R105" s="45">
        <f>+L105-Q105</f>
        <v>5323628000</v>
      </c>
      <c r="S105" s="45">
        <f>O105-Q105</f>
        <v>0</v>
      </c>
      <c r="T105" s="45">
        <v>0</v>
      </c>
      <c r="U105" s="45">
        <f>+Q105-T105</f>
        <v>0</v>
      </c>
      <c r="V105" s="45">
        <v>0</v>
      </c>
      <c r="W105" s="48">
        <f>+T105-V105</f>
        <v>0</v>
      </c>
      <c r="X105" s="57">
        <f t="shared" si="68"/>
        <v>0</v>
      </c>
      <c r="Y105" s="49">
        <f t="shared" si="69"/>
        <v>0</v>
      </c>
      <c r="Z105" s="49">
        <f t="shared" si="70"/>
        <v>0</v>
      </c>
      <c r="AA105" s="49" t="s">
        <v>40</v>
      </c>
      <c r="AB105" s="49" t="s">
        <v>40</v>
      </c>
    </row>
    <row r="106" spans="1:28" ht="42" customHeight="1" x14ac:dyDescent="0.25">
      <c r="A106" s="38" t="s">
        <v>230</v>
      </c>
      <c r="B106" s="87" t="s">
        <v>41</v>
      </c>
      <c r="C106" s="87">
        <v>20</v>
      </c>
      <c r="D106" s="87" t="s">
        <v>38</v>
      </c>
      <c r="E106" s="39" t="s">
        <v>231</v>
      </c>
      <c r="F106" s="59">
        <f t="shared" ref="F106:J107" si="94">+F107</f>
        <v>16069012000</v>
      </c>
      <c r="G106" s="59">
        <f t="shared" si="94"/>
        <v>0</v>
      </c>
      <c r="H106" s="59">
        <f t="shared" si="94"/>
        <v>0</v>
      </c>
      <c r="I106" s="59">
        <f t="shared" si="94"/>
        <v>0</v>
      </c>
      <c r="J106" s="59">
        <f t="shared" si="94"/>
        <v>0</v>
      </c>
      <c r="K106" s="34">
        <f t="shared" si="66"/>
        <v>0</v>
      </c>
      <c r="L106" s="59">
        <f>+L107</f>
        <v>16069012000</v>
      </c>
      <c r="M106" s="68">
        <f t="shared" si="65"/>
        <v>1.7574791649757678E-3</v>
      </c>
      <c r="N106" s="59">
        <f t="shared" ref="N106:W107" si="95">+N107</f>
        <v>0</v>
      </c>
      <c r="O106" s="59">
        <f t="shared" si="95"/>
        <v>0</v>
      </c>
      <c r="P106" s="59">
        <f t="shared" si="95"/>
        <v>16069012000</v>
      </c>
      <c r="Q106" s="59">
        <f t="shared" si="95"/>
        <v>0</v>
      </c>
      <c r="R106" s="59">
        <f t="shared" si="95"/>
        <v>16069012000</v>
      </c>
      <c r="S106" s="59">
        <f t="shared" si="95"/>
        <v>0</v>
      </c>
      <c r="T106" s="59">
        <f t="shared" si="95"/>
        <v>0</v>
      </c>
      <c r="U106" s="59">
        <f t="shared" si="95"/>
        <v>0</v>
      </c>
      <c r="V106" s="59">
        <f t="shared" si="95"/>
        <v>0</v>
      </c>
      <c r="W106" s="59">
        <f t="shared" si="95"/>
        <v>0</v>
      </c>
      <c r="X106" s="36">
        <f t="shared" si="68"/>
        <v>0</v>
      </c>
      <c r="Y106" s="36">
        <f t="shared" si="69"/>
        <v>0</v>
      </c>
      <c r="Z106" s="36">
        <f t="shared" si="70"/>
        <v>0</v>
      </c>
      <c r="AA106" s="36" t="s">
        <v>40</v>
      </c>
      <c r="AB106" s="36" t="s">
        <v>40</v>
      </c>
    </row>
    <row r="107" spans="1:28" ht="42" customHeight="1" x14ac:dyDescent="0.25">
      <c r="A107" s="38" t="s">
        <v>232</v>
      </c>
      <c r="B107" s="87" t="s">
        <v>41</v>
      </c>
      <c r="C107" s="87">
        <v>20</v>
      </c>
      <c r="D107" s="87" t="s">
        <v>38</v>
      </c>
      <c r="E107" s="39" t="s">
        <v>233</v>
      </c>
      <c r="F107" s="59">
        <f t="shared" si="94"/>
        <v>16069012000</v>
      </c>
      <c r="G107" s="59">
        <f t="shared" si="94"/>
        <v>0</v>
      </c>
      <c r="H107" s="59">
        <f t="shared" si="94"/>
        <v>0</v>
      </c>
      <c r="I107" s="59">
        <f t="shared" si="94"/>
        <v>0</v>
      </c>
      <c r="J107" s="59">
        <f t="shared" si="94"/>
        <v>0</v>
      </c>
      <c r="K107" s="34">
        <f t="shared" si="66"/>
        <v>0</v>
      </c>
      <c r="L107" s="59">
        <f>+L108</f>
        <v>16069012000</v>
      </c>
      <c r="M107" s="68">
        <f t="shared" si="65"/>
        <v>1.7574791649757678E-3</v>
      </c>
      <c r="N107" s="59">
        <f t="shared" si="95"/>
        <v>0</v>
      </c>
      <c r="O107" s="59">
        <f t="shared" si="95"/>
        <v>0</v>
      </c>
      <c r="P107" s="59">
        <f t="shared" si="95"/>
        <v>16069012000</v>
      </c>
      <c r="Q107" s="59">
        <f t="shared" si="95"/>
        <v>0</v>
      </c>
      <c r="R107" s="59">
        <f t="shared" si="95"/>
        <v>16069012000</v>
      </c>
      <c r="S107" s="59">
        <f t="shared" si="95"/>
        <v>0</v>
      </c>
      <c r="T107" s="59">
        <f t="shared" si="95"/>
        <v>0</v>
      </c>
      <c r="U107" s="59">
        <f t="shared" si="95"/>
        <v>0</v>
      </c>
      <c r="V107" s="59">
        <f t="shared" si="95"/>
        <v>0</v>
      </c>
      <c r="W107" s="59">
        <f t="shared" si="95"/>
        <v>0</v>
      </c>
      <c r="X107" s="36">
        <f t="shared" si="68"/>
        <v>0</v>
      </c>
      <c r="Y107" s="36">
        <f t="shared" si="69"/>
        <v>0</v>
      </c>
      <c r="Z107" s="36">
        <f t="shared" si="70"/>
        <v>0</v>
      </c>
      <c r="AA107" s="36" t="s">
        <v>40</v>
      </c>
      <c r="AB107" s="36" t="s">
        <v>40</v>
      </c>
    </row>
    <row r="108" spans="1:28" ht="42" customHeight="1" thickBot="1" x14ac:dyDescent="0.3">
      <c r="A108" s="88" t="s">
        <v>234</v>
      </c>
      <c r="B108" s="89" t="s">
        <v>41</v>
      </c>
      <c r="C108" s="89">
        <v>20</v>
      </c>
      <c r="D108" s="89" t="s">
        <v>38</v>
      </c>
      <c r="E108" s="90" t="s">
        <v>235</v>
      </c>
      <c r="F108" s="91">
        <v>16069012000</v>
      </c>
      <c r="G108" s="91">
        <v>0</v>
      </c>
      <c r="H108" s="91">
        <v>0</v>
      </c>
      <c r="I108" s="91">
        <v>0</v>
      </c>
      <c r="J108" s="91">
        <v>0</v>
      </c>
      <c r="K108" s="91">
        <f t="shared" si="66"/>
        <v>0</v>
      </c>
      <c r="L108" s="92">
        <f>+F108+K108</f>
        <v>16069012000</v>
      </c>
      <c r="M108" s="86">
        <f t="shared" si="65"/>
        <v>1.7574791649757678E-3</v>
      </c>
      <c r="N108" s="91">
        <v>0</v>
      </c>
      <c r="O108" s="91">
        <v>0</v>
      </c>
      <c r="P108" s="91">
        <f>L108-O108</f>
        <v>16069012000</v>
      </c>
      <c r="Q108" s="91">
        <v>0</v>
      </c>
      <c r="R108" s="91">
        <f>+L108-Q108</f>
        <v>16069012000</v>
      </c>
      <c r="S108" s="91">
        <f>O108-Q108</f>
        <v>0</v>
      </c>
      <c r="T108" s="91">
        <v>0</v>
      </c>
      <c r="U108" s="91">
        <f>+Q108-T108</f>
        <v>0</v>
      </c>
      <c r="V108" s="91">
        <v>0</v>
      </c>
      <c r="W108" s="93">
        <f>+T108-V108</f>
        <v>0</v>
      </c>
      <c r="X108" s="94">
        <f t="shared" si="68"/>
        <v>0</v>
      </c>
      <c r="Y108" s="95">
        <f t="shared" si="69"/>
        <v>0</v>
      </c>
      <c r="Z108" s="95">
        <f t="shared" si="70"/>
        <v>0</v>
      </c>
      <c r="AA108" s="95" t="s">
        <v>40</v>
      </c>
      <c r="AB108" s="95" t="s">
        <v>40</v>
      </c>
    </row>
    <row r="109" spans="1:28" ht="42" customHeight="1" thickBot="1" x14ac:dyDescent="0.3">
      <c r="A109" s="23" t="s">
        <v>236</v>
      </c>
      <c r="B109" s="96" t="s">
        <v>37</v>
      </c>
      <c r="C109" s="97">
        <v>11</v>
      </c>
      <c r="D109" s="96" t="s">
        <v>237</v>
      </c>
      <c r="E109" s="25" t="s">
        <v>238</v>
      </c>
      <c r="F109" s="26">
        <f t="shared" ref="F109:J111" si="96">+F111</f>
        <v>112491124000</v>
      </c>
      <c r="G109" s="26">
        <f t="shared" si="96"/>
        <v>0</v>
      </c>
      <c r="H109" s="26">
        <f t="shared" si="96"/>
        <v>0</v>
      </c>
      <c r="I109" s="26">
        <f t="shared" si="96"/>
        <v>0</v>
      </c>
      <c r="J109" s="26">
        <f t="shared" si="96"/>
        <v>0</v>
      </c>
      <c r="K109" s="26">
        <f t="shared" si="66"/>
        <v>0</v>
      </c>
      <c r="L109" s="26">
        <f>+L111</f>
        <v>112491124000</v>
      </c>
      <c r="M109" s="27">
        <f t="shared" si="65"/>
        <v>1.2303233495295513E-2</v>
      </c>
      <c r="N109" s="26">
        <f t="shared" ref="N109:W111" si="97">+N111</f>
        <v>0</v>
      </c>
      <c r="O109" s="26">
        <f t="shared" si="97"/>
        <v>0</v>
      </c>
      <c r="P109" s="26">
        <f t="shared" si="97"/>
        <v>112491124000</v>
      </c>
      <c r="Q109" s="26">
        <f t="shared" si="97"/>
        <v>0</v>
      </c>
      <c r="R109" s="26">
        <f t="shared" si="97"/>
        <v>112491124000</v>
      </c>
      <c r="S109" s="26">
        <f t="shared" si="97"/>
        <v>0</v>
      </c>
      <c r="T109" s="26">
        <f t="shared" si="97"/>
        <v>0</v>
      </c>
      <c r="U109" s="26">
        <f t="shared" si="97"/>
        <v>0</v>
      </c>
      <c r="V109" s="26">
        <f t="shared" si="97"/>
        <v>0</v>
      </c>
      <c r="W109" s="26">
        <f t="shared" si="97"/>
        <v>0</v>
      </c>
      <c r="X109" s="28">
        <f t="shared" si="68"/>
        <v>0</v>
      </c>
      <c r="Y109" s="28">
        <f t="shared" si="69"/>
        <v>0</v>
      </c>
      <c r="Z109" s="28">
        <f t="shared" si="70"/>
        <v>0</v>
      </c>
      <c r="AA109" s="28" t="s">
        <v>40</v>
      </c>
      <c r="AB109" s="98" t="s">
        <v>40</v>
      </c>
    </row>
    <row r="110" spans="1:28" ht="42" customHeight="1" thickBot="1" x14ac:dyDescent="0.3">
      <c r="A110" s="99" t="s">
        <v>236</v>
      </c>
      <c r="B110" s="100" t="s">
        <v>37</v>
      </c>
      <c r="C110" s="101">
        <v>11</v>
      </c>
      <c r="D110" s="100" t="s">
        <v>38</v>
      </c>
      <c r="E110" s="102" t="s">
        <v>238</v>
      </c>
      <c r="F110" s="103">
        <f t="shared" si="96"/>
        <v>1427021447000</v>
      </c>
      <c r="G110" s="103">
        <f t="shared" si="96"/>
        <v>0</v>
      </c>
      <c r="H110" s="103">
        <f t="shared" si="96"/>
        <v>0</v>
      </c>
      <c r="I110" s="103">
        <f t="shared" si="96"/>
        <v>0</v>
      </c>
      <c r="J110" s="103">
        <f t="shared" si="96"/>
        <v>0</v>
      </c>
      <c r="K110" s="103">
        <f t="shared" si="66"/>
        <v>0</v>
      </c>
      <c r="L110" s="103">
        <f>+L112</f>
        <v>1427021447000</v>
      </c>
      <c r="M110" s="27">
        <f t="shared" si="65"/>
        <v>0.15607434116522359</v>
      </c>
      <c r="N110" s="103">
        <f t="shared" si="97"/>
        <v>0</v>
      </c>
      <c r="O110" s="103">
        <f t="shared" si="97"/>
        <v>0</v>
      </c>
      <c r="P110" s="103">
        <f t="shared" si="97"/>
        <v>1427021447000</v>
      </c>
      <c r="Q110" s="103">
        <f t="shared" si="97"/>
        <v>0</v>
      </c>
      <c r="R110" s="103">
        <f t="shared" si="97"/>
        <v>1427021447000</v>
      </c>
      <c r="S110" s="103">
        <f t="shared" si="97"/>
        <v>0</v>
      </c>
      <c r="T110" s="103">
        <f t="shared" si="97"/>
        <v>0</v>
      </c>
      <c r="U110" s="103">
        <f t="shared" si="97"/>
        <v>0</v>
      </c>
      <c r="V110" s="103">
        <f t="shared" si="97"/>
        <v>0</v>
      </c>
      <c r="W110" s="103">
        <f t="shared" si="97"/>
        <v>0</v>
      </c>
      <c r="X110" s="104">
        <f t="shared" si="68"/>
        <v>0</v>
      </c>
      <c r="Y110" s="104">
        <f t="shared" si="69"/>
        <v>0</v>
      </c>
      <c r="Z110" s="104">
        <f t="shared" si="70"/>
        <v>0</v>
      </c>
      <c r="AA110" s="104" t="s">
        <v>40</v>
      </c>
      <c r="AB110" s="104" t="s">
        <v>40</v>
      </c>
    </row>
    <row r="111" spans="1:28" ht="42" customHeight="1" x14ac:dyDescent="0.25">
      <c r="A111" s="38" t="s">
        <v>239</v>
      </c>
      <c r="B111" s="32" t="s">
        <v>37</v>
      </c>
      <c r="C111" s="32">
        <v>11</v>
      </c>
      <c r="D111" s="32" t="s">
        <v>237</v>
      </c>
      <c r="E111" s="39" t="s">
        <v>240</v>
      </c>
      <c r="F111" s="61">
        <f t="shared" si="96"/>
        <v>112491124000</v>
      </c>
      <c r="G111" s="61">
        <f t="shared" si="96"/>
        <v>0</v>
      </c>
      <c r="H111" s="61">
        <f t="shared" si="96"/>
        <v>0</v>
      </c>
      <c r="I111" s="61">
        <f t="shared" si="96"/>
        <v>0</v>
      </c>
      <c r="J111" s="61">
        <f t="shared" si="96"/>
        <v>0</v>
      </c>
      <c r="K111" s="34">
        <f t="shared" si="66"/>
        <v>0</v>
      </c>
      <c r="L111" s="61">
        <f>+L113</f>
        <v>112491124000</v>
      </c>
      <c r="M111" s="68">
        <f t="shared" si="65"/>
        <v>1.2303233495295513E-2</v>
      </c>
      <c r="N111" s="61">
        <f t="shared" si="97"/>
        <v>0</v>
      </c>
      <c r="O111" s="61">
        <f t="shared" si="97"/>
        <v>0</v>
      </c>
      <c r="P111" s="61">
        <f t="shared" si="97"/>
        <v>112491124000</v>
      </c>
      <c r="Q111" s="61">
        <f t="shared" si="97"/>
        <v>0</v>
      </c>
      <c r="R111" s="61">
        <f t="shared" si="97"/>
        <v>112491124000</v>
      </c>
      <c r="S111" s="61">
        <f t="shared" si="97"/>
        <v>0</v>
      </c>
      <c r="T111" s="61">
        <f t="shared" si="97"/>
        <v>0</v>
      </c>
      <c r="U111" s="61">
        <f t="shared" si="97"/>
        <v>0</v>
      </c>
      <c r="V111" s="61">
        <f t="shared" si="97"/>
        <v>0</v>
      </c>
      <c r="W111" s="61">
        <f t="shared" si="97"/>
        <v>0</v>
      </c>
      <c r="X111" s="36">
        <f t="shared" si="68"/>
        <v>0</v>
      </c>
      <c r="Y111" s="36">
        <f t="shared" si="69"/>
        <v>0</v>
      </c>
      <c r="Z111" s="36">
        <f t="shared" si="70"/>
        <v>0</v>
      </c>
      <c r="AA111" s="36" t="s">
        <v>40</v>
      </c>
      <c r="AB111" s="36" t="s">
        <v>40</v>
      </c>
    </row>
    <row r="112" spans="1:28" ht="42" customHeight="1" x14ac:dyDescent="0.25">
      <c r="A112" s="38" t="s">
        <v>239</v>
      </c>
      <c r="B112" s="87" t="s">
        <v>37</v>
      </c>
      <c r="C112" s="87">
        <v>11</v>
      </c>
      <c r="D112" s="87" t="s">
        <v>38</v>
      </c>
      <c r="E112" s="39" t="s">
        <v>240</v>
      </c>
      <c r="F112" s="61">
        <f>+F116</f>
        <v>1427021447000</v>
      </c>
      <c r="G112" s="61">
        <f>+G116</f>
        <v>0</v>
      </c>
      <c r="H112" s="61">
        <f>+H116</f>
        <v>0</v>
      </c>
      <c r="I112" s="61">
        <f>+I116</f>
        <v>0</v>
      </c>
      <c r="J112" s="61">
        <f>+J116</f>
        <v>0</v>
      </c>
      <c r="K112" s="34">
        <f t="shared" si="66"/>
        <v>0</v>
      </c>
      <c r="L112" s="61">
        <f>+L116</f>
        <v>1427021447000</v>
      </c>
      <c r="M112" s="105">
        <f t="shared" si="65"/>
        <v>0.15607434116522359</v>
      </c>
      <c r="N112" s="61">
        <f t="shared" ref="N112:W112" si="98">+N116</f>
        <v>0</v>
      </c>
      <c r="O112" s="61">
        <f>+O116</f>
        <v>0</v>
      </c>
      <c r="P112" s="61">
        <f t="shared" si="98"/>
        <v>1427021447000</v>
      </c>
      <c r="Q112" s="61">
        <f t="shared" si="98"/>
        <v>0</v>
      </c>
      <c r="R112" s="61">
        <f t="shared" si="98"/>
        <v>1427021447000</v>
      </c>
      <c r="S112" s="61">
        <f t="shared" si="98"/>
        <v>0</v>
      </c>
      <c r="T112" s="61">
        <f t="shared" si="98"/>
        <v>0</v>
      </c>
      <c r="U112" s="61">
        <f t="shared" si="98"/>
        <v>0</v>
      </c>
      <c r="V112" s="61">
        <f t="shared" si="98"/>
        <v>0</v>
      </c>
      <c r="W112" s="61">
        <f t="shared" si="98"/>
        <v>0</v>
      </c>
      <c r="X112" s="36">
        <f t="shared" si="68"/>
        <v>0</v>
      </c>
      <c r="Y112" s="36">
        <f t="shared" si="69"/>
        <v>0</v>
      </c>
      <c r="Z112" s="36">
        <f t="shared" si="70"/>
        <v>0</v>
      </c>
      <c r="AA112" s="36" t="s">
        <v>40</v>
      </c>
      <c r="AB112" s="36" t="s">
        <v>40</v>
      </c>
    </row>
    <row r="113" spans="1:28" ht="42" customHeight="1" x14ac:dyDescent="0.25">
      <c r="A113" s="38" t="s">
        <v>241</v>
      </c>
      <c r="B113" s="32" t="s">
        <v>37</v>
      </c>
      <c r="C113" s="32">
        <v>11</v>
      </c>
      <c r="D113" s="32" t="s">
        <v>237</v>
      </c>
      <c r="E113" s="39" t="s">
        <v>242</v>
      </c>
      <c r="F113" s="61">
        <f t="shared" ref="F113:J114" si="99">+F114</f>
        <v>112491124000</v>
      </c>
      <c r="G113" s="61">
        <f t="shared" si="99"/>
        <v>0</v>
      </c>
      <c r="H113" s="61">
        <f t="shared" si="99"/>
        <v>0</v>
      </c>
      <c r="I113" s="61">
        <f t="shared" si="99"/>
        <v>0</v>
      </c>
      <c r="J113" s="61">
        <f t="shared" si="99"/>
        <v>0</v>
      </c>
      <c r="K113" s="34">
        <f t="shared" si="66"/>
        <v>0</v>
      </c>
      <c r="L113" s="61">
        <f>+L114</f>
        <v>112491124000</v>
      </c>
      <c r="M113" s="68">
        <f t="shared" si="65"/>
        <v>1.2303233495295513E-2</v>
      </c>
      <c r="N113" s="61">
        <f t="shared" ref="N113:W114" si="100">+N114</f>
        <v>0</v>
      </c>
      <c r="O113" s="61">
        <f t="shared" si="100"/>
        <v>0</v>
      </c>
      <c r="P113" s="61">
        <f t="shared" si="100"/>
        <v>112491124000</v>
      </c>
      <c r="Q113" s="61">
        <f t="shared" si="100"/>
        <v>0</v>
      </c>
      <c r="R113" s="61">
        <f t="shared" si="100"/>
        <v>112491124000</v>
      </c>
      <c r="S113" s="61">
        <f t="shared" si="100"/>
        <v>0</v>
      </c>
      <c r="T113" s="61">
        <f t="shared" si="100"/>
        <v>0</v>
      </c>
      <c r="U113" s="61">
        <f t="shared" si="100"/>
        <v>0</v>
      </c>
      <c r="V113" s="61">
        <f t="shared" si="100"/>
        <v>0</v>
      </c>
      <c r="W113" s="61">
        <f t="shared" si="100"/>
        <v>0</v>
      </c>
      <c r="X113" s="36">
        <f t="shared" si="68"/>
        <v>0</v>
      </c>
      <c r="Y113" s="36">
        <f t="shared" si="69"/>
        <v>0</v>
      </c>
      <c r="Z113" s="36">
        <f t="shared" si="70"/>
        <v>0</v>
      </c>
      <c r="AA113" s="36" t="s">
        <v>40</v>
      </c>
      <c r="AB113" s="36" t="s">
        <v>40</v>
      </c>
    </row>
    <row r="114" spans="1:28" ht="42" customHeight="1" x14ac:dyDescent="0.25">
      <c r="A114" s="38" t="s">
        <v>243</v>
      </c>
      <c r="B114" s="32" t="s">
        <v>37</v>
      </c>
      <c r="C114" s="32">
        <v>11</v>
      </c>
      <c r="D114" s="32" t="s">
        <v>237</v>
      </c>
      <c r="E114" s="39" t="s">
        <v>244</v>
      </c>
      <c r="F114" s="61">
        <f t="shared" si="99"/>
        <v>112491124000</v>
      </c>
      <c r="G114" s="61">
        <f t="shared" si="99"/>
        <v>0</v>
      </c>
      <c r="H114" s="61">
        <f t="shared" si="99"/>
        <v>0</v>
      </c>
      <c r="I114" s="61">
        <f t="shared" si="99"/>
        <v>0</v>
      </c>
      <c r="J114" s="61">
        <f t="shared" si="99"/>
        <v>0</v>
      </c>
      <c r="K114" s="34">
        <f t="shared" si="66"/>
        <v>0</v>
      </c>
      <c r="L114" s="61">
        <f>+L115</f>
        <v>112491124000</v>
      </c>
      <c r="M114" s="68">
        <f t="shared" si="65"/>
        <v>1.2303233495295513E-2</v>
      </c>
      <c r="N114" s="61">
        <f t="shared" si="100"/>
        <v>0</v>
      </c>
      <c r="O114" s="61">
        <f t="shared" si="100"/>
        <v>0</v>
      </c>
      <c r="P114" s="61">
        <f t="shared" si="100"/>
        <v>112491124000</v>
      </c>
      <c r="Q114" s="61">
        <f t="shared" si="100"/>
        <v>0</v>
      </c>
      <c r="R114" s="61">
        <f t="shared" si="100"/>
        <v>112491124000</v>
      </c>
      <c r="S114" s="61">
        <f t="shared" si="100"/>
        <v>0</v>
      </c>
      <c r="T114" s="61">
        <f t="shared" si="100"/>
        <v>0</v>
      </c>
      <c r="U114" s="61">
        <f t="shared" si="100"/>
        <v>0</v>
      </c>
      <c r="V114" s="61">
        <f t="shared" si="100"/>
        <v>0</v>
      </c>
      <c r="W114" s="61">
        <f t="shared" si="100"/>
        <v>0</v>
      </c>
      <c r="X114" s="36">
        <f t="shared" si="68"/>
        <v>0</v>
      </c>
      <c r="Y114" s="36">
        <f t="shared" si="69"/>
        <v>0</v>
      </c>
      <c r="Z114" s="36">
        <f t="shared" si="70"/>
        <v>0</v>
      </c>
      <c r="AA114" s="36" t="s">
        <v>40</v>
      </c>
      <c r="AB114" s="36" t="s">
        <v>40</v>
      </c>
    </row>
    <row r="115" spans="1:28" ht="42" customHeight="1" x14ac:dyDescent="0.25">
      <c r="A115" s="42" t="s">
        <v>245</v>
      </c>
      <c r="B115" s="43" t="s">
        <v>37</v>
      </c>
      <c r="C115" s="43">
        <v>11</v>
      </c>
      <c r="D115" s="43" t="s">
        <v>237</v>
      </c>
      <c r="E115" s="44" t="s">
        <v>37</v>
      </c>
      <c r="F115" s="106">
        <v>112491124000</v>
      </c>
      <c r="G115" s="45">
        <v>0</v>
      </c>
      <c r="H115" s="45">
        <v>0</v>
      </c>
      <c r="I115" s="45">
        <v>0</v>
      </c>
      <c r="J115" s="45">
        <v>0</v>
      </c>
      <c r="K115" s="45">
        <f t="shared" si="66"/>
        <v>0</v>
      </c>
      <c r="L115" s="46">
        <f>+F115+K115</f>
        <v>112491124000</v>
      </c>
      <c r="M115" s="86">
        <f t="shared" si="65"/>
        <v>1.2303233495295513E-2</v>
      </c>
      <c r="N115" s="106">
        <v>0</v>
      </c>
      <c r="O115" s="45">
        <v>0</v>
      </c>
      <c r="P115" s="45">
        <f>L115-O115</f>
        <v>112491124000</v>
      </c>
      <c r="Q115" s="45">
        <v>0</v>
      </c>
      <c r="R115" s="45">
        <f>+L115-Q115</f>
        <v>112491124000</v>
      </c>
      <c r="S115" s="45">
        <f>O115-Q115</f>
        <v>0</v>
      </c>
      <c r="T115" s="45">
        <v>0</v>
      </c>
      <c r="U115" s="45">
        <f>+Q115-T115</f>
        <v>0</v>
      </c>
      <c r="V115" s="45">
        <v>0</v>
      </c>
      <c r="W115" s="48">
        <f>+T115-V115</f>
        <v>0</v>
      </c>
      <c r="X115" s="57">
        <f t="shared" si="68"/>
        <v>0</v>
      </c>
      <c r="Y115" s="49">
        <f t="shared" si="69"/>
        <v>0</v>
      </c>
      <c r="Z115" s="49">
        <f t="shared" si="70"/>
        <v>0</v>
      </c>
      <c r="AA115" s="49" t="e">
        <f t="shared" ref="AA115:AA119" si="101">+T115/Q115</f>
        <v>#DIV/0!</v>
      </c>
      <c r="AB115" s="49" t="e">
        <f t="shared" ref="AB115:AB118" si="102">+V115/T115</f>
        <v>#DIV/0!</v>
      </c>
    </row>
    <row r="116" spans="1:28" ht="42" customHeight="1" x14ac:dyDescent="0.25">
      <c r="A116" s="38" t="s">
        <v>246</v>
      </c>
      <c r="B116" s="87" t="s">
        <v>37</v>
      </c>
      <c r="C116" s="87">
        <v>11</v>
      </c>
      <c r="D116" s="87" t="s">
        <v>38</v>
      </c>
      <c r="E116" s="39" t="s">
        <v>247</v>
      </c>
      <c r="F116" s="61">
        <f>+F117</f>
        <v>1427021447000</v>
      </c>
      <c r="G116" s="61">
        <f>+G117</f>
        <v>0</v>
      </c>
      <c r="H116" s="61">
        <f>+H117</f>
        <v>0</v>
      </c>
      <c r="I116" s="61">
        <f>+I117</f>
        <v>0</v>
      </c>
      <c r="J116" s="61">
        <f>+J117</f>
        <v>0</v>
      </c>
      <c r="K116" s="34">
        <f t="shared" si="66"/>
        <v>0</v>
      </c>
      <c r="L116" s="61">
        <f>+L117</f>
        <v>1427021447000</v>
      </c>
      <c r="M116" s="68">
        <f t="shared" si="65"/>
        <v>0.15607434116522359</v>
      </c>
      <c r="N116" s="61">
        <f t="shared" ref="N116:W116" si="103">+N117</f>
        <v>0</v>
      </c>
      <c r="O116" s="61">
        <f>+O117</f>
        <v>0</v>
      </c>
      <c r="P116" s="61">
        <f t="shared" si="103"/>
        <v>1427021447000</v>
      </c>
      <c r="Q116" s="61">
        <f t="shared" si="103"/>
        <v>0</v>
      </c>
      <c r="R116" s="61">
        <f t="shared" si="103"/>
        <v>1427021447000</v>
      </c>
      <c r="S116" s="61">
        <f t="shared" si="103"/>
        <v>0</v>
      </c>
      <c r="T116" s="61">
        <f t="shared" si="103"/>
        <v>0</v>
      </c>
      <c r="U116" s="61">
        <f t="shared" si="103"/>
        <v>0</v>
      </c>
      <c r="V116" s="61">
        <f t="shared" si="103"/>
        <v>0</v>
      </c>
      <c r="W116" s="61">
        <f t="shared" si="103"/>
        <v>0</v>
      </c>
      <c r="X116" s="36">
        <f t="shared" si="68"/>
        <v>0</v>
      </c>
      <c r="Y116" s="36">
        <f t="shared" si="69"/>
        <v>0</v>
      </c>
      <c r="Z116" s="36">
        <f t="shared" si="70"/>
        <v>0</v>
      </c>
      <c r="AA116" s="36" t="s">
        <v>40</v>
      </c>
      <c r="AB116" s="36" t="s">
        <v>40</v>
      </c>
    </row>
    <row r="117" spans="1:28" ht="42" customHeight="1" thickBot="1" x14ac:dyDescent="0.3">
      <c r="A117" s="88" t="s">
        <v>248</v>
      </c>
      <c r="B117" s="89" t="s">
        <v>37</v>
      </c>
      <c r="C117" s="89">
        <v>11</v>
      </c>
      <c r="D117" s="89" t="s">
        <v>38</v>
      </c>
      <c r="E117" s="90" t="s">
        <v>249</v>
      </c>
      <c r="F117" s="106">
        <v>1427021447000</v>
      </c>
      <c r="G117" s="45">
        <v>0</v>
      </c>
      <c r="H117" s="45">
        <v>0</v>
      </c>
      <c r="I117" s="45">
        <v>0</v>
      </c>
      <c r="J117" s="45">
        <v>0</v>
      </c>
      <c r="K117" s="45">
        <f t="shared" si="66"/>
        <v>0</v>
      </c>
      <c r="L117" s="46">
        <f>+F117+K117</f>
        <v>1427021447000</v>
      </c>
      <c r="M117" s="86">
        <f t="shared" si="65"/>
        <v>0.15607434116522359</v>
      </c>
      <c r="N117" s="106">
        <v>0</v>
      </c>
      <c r="O117" s="45">
        <v>0</v>
      </c>
      <c r="P117" s="45">
        <f>L117-O117</f>
        <v>1427021447000</v>
      </c>
      <c r="Q117" s="45">
        <v>0</v>
      </c>
      <c r="R117" s="45">
        <f>+L117-Q117</f>
        <v>1427021447000</v>
      </c>
      <c r="S117" s="45">
        <f>O117-Q117</f>
        <v>0</v>
      </c>
      <c r="T117" s="45">
        <v>0</v>
      </c>
      <c r="U117" s="45">
        <f>+Q117-T117</f>
        <v>0</v>
      </c>
      <c r="V117" s="45">
        <v>0</v>
      </c>
      <c r="W117" s="48">
        <f>+T117-V117</f>
        <v>0</v>
      </c>
      <c r="X117" s="57">
        <f t="shared" si="68"/>
        <v>0</v>
      </c>
      <c r="Y117" s="49">
        <f t="shared" si="69"/>
        <v>0</v>
      </c>
      <c r="Z117" s="49">
        <f t="shared" si="70"/>
        <v>0</v>
      </c>
      <c r="AA117" s="49" t="s">
        <v>40</v>
      </c>
      <c r="AB117" s="49" t="s">
        <v>40</v>
      </c>
    </row>
    <row r="118" spans="1:28" s="6" customFormat="1" ht="42" customHeight="1" thickBot="1" x14ac:dyDescent="0.3">
      <c r="A118" s="23" t="s">
        <v>250</v>
      </c>
      <c r="B118" s="96" t="s">
        <v>37</v>
      </c>
      <c r="C118" s="97">
        <v>10</v>
      </c>
      <c r="D118" s="96" t="s">
        <v>38</v>
      </c>
      <c r="E118" s="25" t="s">
        <v>251</v>
      </c>
      <c r="F118" s="108">
        <f>+F120+F123+F133+F151+F161+F171</f>
        <v>7320175388722</v>
      </c>
      <c r="G118" s="108">
        <f t="shared" ref="G118:I118" si="104">+G120+G123+G133+G151+G161+G171</f>
        <v>0</v>
      </c>
      <c r="H118" s="108">
        <f t="shared" si="104"/>
        <v>0</v>
      </c>
      <c r="I118" s="108">
        <f t="shared" si="104"/>
        <v>0</v>
      </c>
      <c r="J118" s="108">
        <f>+J120+J123+J133+J151+J161+J171</f>
        <v>0</v>
      </c>
      <c r="K118" s="108">
        <f>+K120+K123+K133+K151+K161+K171</f>
        <v>0</v>
      </c>
      <c r="L118" s="108">
        <f>+L120+L123+L133+L151+L161+L171</f>
        <v>7320175388722</v>
      </c>
      <c r="M118" s="109">
        <f t="shared" si="65"/>
        <v>0.80061274020128348</v>
      </c>
      <c r="N118" s="108">
        <f>+N120+N123+N133+N151+N161+N171</f>
        <v>7153266094769</v>
      </c>
      <c r="O118" s="26">
        <f t="shared" ref="O118" si="105">+O120+O123+O133+O151+O161+O171+O122</f>
        <v>109483977591.2</v>
      </c>
      <c r="P118" s="108">
        <f>+P120+P123+P133+P151+P161+P171</f>
        <v>7210691411130.7998</v>
      </c>
      <c r="Q118" s="108">
        <f>+Q120+Q123+Q133+Q151+Q161+Q171</f>
        <v>106616938651.2</v>
      </c>
      <c r="R118" s="108">
        <f>+R120+R123+R133+R151+R161+R171</f>
        <v>7213558450070.7998</v>
      </c>
      <c r="S118" s="108">
        <f>+S120+S123+S133+S151+S161+S171</f>
        <v>2867038940</v>
      </c>
      <c r="T118" s="108">
        <f t="shared" ref="T118:W118" si="106">+T120+T123+T133+T151+T161+T171</f>
        <v>21000000</v>
      </c>
      <c r="U118" s="108">
        <f t="shared" si="106"/>
        <v>106595938651.2</v>
      </c>
      <c r="V118" s="108">
        <f t="shared" si="106"/>
        <v>0</v>
      </c>
      <c r="W118" s="108">
        <f t="shared" si="106"/>
        <v>21000000</v>
      </c>
      <c r="X118" s="28">
        <f t="shared" si="68"/>
        <v>1.4564806577648656E-2</v>
      </c>
      <c r="Y118" s="29">
        <f t="shared" si="69"/>
        <v>2.8687837223619181E-6</v>
      </c>
      <c r="Z118" s="29">
        <f t="shared" si="70"/>
        <v>0</v>
      </c>
      <c r="AA118" s="29">
        <f t="shared" si="101"/>
        <v>1.9696682596282407E-4</v>
      </c>
      <c r="AB118" s="30">
        <f t="shared" si="102"/>
        <v>0</v>
      </c>
    </row>
    <row r="119" spans="1:28" s="6" customFormat="1" ht="42" customHeight="1" thickBot="1" x14ac:dyDescent="0.3">
      <c r="A119" s="23" t="s">
        <v>250</v>
      </c>
      <c r="B119" s="96" t="s">
        <v>41</v>
      </c>
      <c r="C119" s="97">
        <v>20</v>
      </c>
      <c r="D119" s="96" t="s">
        <v>38</v>
      </c>
      <c r="E119" s="25" t="s">
        <v>251</v>
      </c>
      <c r="F119" s="108">
        <f>+F134+F172</f>
        <v>153689150908</v>
      </c>
      <c r="G119" s="108">
        <f t="shared" ref="G119:I119" si="107">+G134+G172</f>
        <v>0</v>
      </c>
      <c r="H119" s="108">
        <f t="shared" si="107"/>
        <v>0</v>
      </c>
      <c r="I119" s="108">
        <f t="shared" si="107"/>
        <v>0</v>
      </c>
      <c r="J119" s="108">
        <f>+J134+J172</f>
        <v>0</v>
      </c>
      <c r="K119" s="108">
        <f>+K134+K172</f>
        <v>0</v>
      </c>
      <c r="L119" s="108">
        <f>+L134+L172</f>
        <v>153689150908</v>
      </c>
      <c r="M119" s="109">
        <f t="shared" si="65"/>
        <v>1.6809090727147792E-2</v>
      </c>
      <c r="N119" s="108">
        <f t="shared" ref="N119:S119" si="108">+N134+N172</f>
        <v>0</v>
      </c>
      <c r="O119" s="26">
        <f t="shared" si="108"/>
        <v>151494637770</v>
      </c>
      <c r="P119" s="108">
        <f t="shared" si="108"/>
        <v>2194513138</v>
      </c>
      <c r="Q119" s="108">
        <f t="shared" si="108"/>
        <v>103226285735</v>
      </c>
      <c r="R119" s="108">
        <f t="shared" si="108"/>
        <v>50462865173</v>
      </c>
      <c r="S119" s="108">
        <f t="shared" si="108"/>
        <v>48268352035</v>
      </c>
      <c r="T119" s="108">
        <f t="shared" ref="T119:W119" si="109">+T134+T172</f>
        <v>0</v>
      </c>
      <c r="U119" s="108">
        <f t="shared" si="109"/>
        <v>103226285735</v>
      </c>
      <c r="V119" s="108">
        <f t="shared" si="109"/>
        <v>0</v>
      </c>
      <c r="W119" s="108">
        <f t="shared" si="109"/>
        <v>0</v>
      </c>
      <c r="X119" s="28">
        <f t="shared" si="68"/>
        <v>0.67165629535420091</v>
      </c>
      <c r="Y119" s="29">
        <f t="shared" si="69"/>
        <v>0</v>
      </c>
      <c r="Z119" s="29">
        <f t="shared" si="70"/>
        <v>0</v>
      </c>
      <c r="AA119" s="29">
        <f t="shared" si="101"/>
        <v>0</v>
      </c>
      <c r="AB119" s="30" t="s">
        <v>40</v>
      </c>
    </row>
    <row r="120" spans="1:28" s="6" customFormat="1" ht="42" customHeight="1" x14ac:dyDescent="0.25">
      <c r="A120" s="110" t="s">
        <v>252</v>
      </c>
      <c r="B120" s="111" t="s">
        <v>37</v>
      </c>
      <c r="C120" s="111">
        <v>10</v>
      </c>
      <c r="D120" s="111" t="s">
        <v>38</v>
      </c>
      <c r="E120" s="33" t="s">
        <v>253</v>
      </c>
      <c r="F120" s="112">
        <f>+F121</f>
        <v>7153266094769</v>
      </c>
      <c r="G120" s="112">
        <f t="shared" ref="G120:I120" si="110">+G121</f>
        <v>0</v>
      </c>
      <c r="H120" s="112">
        <f t="shared" si="110"/>
        <v>0</v>
      </c>
      <c r="I120" s="112">
        <f t="shared" si="110"/>
        <v>0</v>
      </c>
      <c r="J120" s="112">
        <f>+J121</f>
        <v>0</v>
      </c>
      <c r="K120" s="112">
        <f>+K121</f>
        <v>0</v>
      </c>
      <c r="L120" s="112">
        <f>+L121</f>
        <v>7153266094769</v>
      </c>
      <c r="M120" s="68">
        <f t="shared" ref="M120:O120" si="111">+M121</f>
        <v>0.78235775311413625</v>
      </c>
      <c r="N120" s="112">
        <f>+N121</f>
        <v>7153266094769</v>
      </c>
      <c r="O120" s="112">
        <f t="shared" si="111"/>
        <v>0</v>
      </c>
      <c r="P120" s="112">
        <f>+P121</f>
        <v>7153266094769</v>
      </c>
      <c r="Q120" s="112">
        <f>+Q121</f>
        <v>0</v>
      </c>
      <c r="R120" s="112">
        <f>+R121</f>
        <v>7153266094769</v>
      </c>
      <c r="S120" s="112">
        <f>+S121</f>
        <v>0</v>
      </c>
      <c r="T120" s="112">
        <f t="shared" ref="T120:W120" si="112">+T121</f>
        <v>0</v>
      </c>
      <c r="U120" s="112">
        <f t="shared" si="112"/>
        <v>0</v>
      </c>
      <c r="V120" s="112">
        <f t="shared" si="112"/>
        <v>0</v>
      </c>
      <c r="W120" s="112">
        <f t="shared" si="112"/>
        <v>0</v>
      </c>
      <c r="X120" s="36" t="s">
        <v>40</v>
      </c>
      <c r="Y120" s="36" t="s">
        <v>40</v>
      </c>
      <c r="Z120" s="36" t="s">
        <v>40</v>
      </c>
      <c r="AA120" s="36" t="s">
        <v>40</v>
      </c>
      <c r="AB120" s="36" t="s">
        <v>40</v>
      </c>
    </row>
    <row r="121" spans="1:28" ht="42" customHeight="1" x14ac:dyDescent="0.25">
      <c r="A121" s="113" t="s">
        <v>254</v>
      </c>
      <c r="B121" s="32" t="s">
        <v>37</v>
      </c>
      <c r="C121" s="32">
        <v>10</v>
      </c>
      <c r="D121" s="32" t="s">
        <v>38</v>
      </c>
      <c r="E121" s="39" t="s">
        <v>255</v>
      </c>
      <c r="F121" s="59">
        <f>F122</f>
        <v>7153266094769</v>
      </c>
      <c r="G121" s="59">
        <f t="shared" ref="G121:I121" si="113">G122</f>
        <v>0</v>
      </c>
      <c r="H121" s="59">
        <f t="shared" si="113"/>
        <v>0</v>
      </c>
      <c r="I121" s="59">
        <f t="shared" si="113"/>
        <v>0</v>
      </c>
      <c r="J121" s="59">
        <f>J122</f>
        <v>0</v>
      </c>
      <c r="K121" s="59">
        <f>K122</f>
        <v>0</v>
      </c>
      <c r="L121" s="59">
        <f>L122</f>
        <v>7153266094769</v>
      </c>
      <c r="M121" s="68">
        <f t="shared" ref="M121:O121" si="114">M122</f>
        <v>0.78235775311413625</v>
      </c>
      <c r="N121" s="59">
        <f>N122</f>
        <v>7153266094769</v>
      </c>
      <c r="O121" s="59">
        <f t="shared" si="114"/>
        <v>0</v>
      </c>
      <c r="P121" s="59">
        <f>P122</f>
        <v>7153266094769</v>
      </c>
      <c r="Q121" s="59">
        <f>Q122</f>
        <v>0</v>
      </c>
      <c r="R121" s="59">
        <f>R122</f>
        <v>7153266094769</v>
      </c>
      <c r="S121" s="59">
        <f>S122</f>
        <v>0</v>
      </c>
      <c r="T121" s="59">
        <f t="shared" ref="T121:W121" si="115">T122</f>
        <v>0</v>
      </c>
      <c r="U121" s="59">
        <f t="shared" si="115"/>
        <v>0</v>
      </c>
      <c r="V121" s="59">
        <f t="shared" si="115"/>
        <v>0</v>
      </c>
      <c r="W121" s="59">
        <f t="shared" si="115"/>
        <v>0</v>
      </c>
      <c r="X121" s="36" t="s">
        <v>40</v>
      </c>
      <c r="Y121" s="36" t="s">
        <v>40</v>
      </c>
      <c r="Z121" s="36" t="s">
        <v>40</v>
      </c>
      <c r="AA121" s="36" t="s">
        <v>40</v>
      </c>
      <c r="AB121" s="36" t="s">
        <v>40</v>
      </c>
    </row>
    <row r="122" spans="1:28" ht="76.5" customHeight="1" x14ac:dyDescent="0.25">
      <c r="A122" s="114" t="s">
        <v>256</v>
      </c>
      <c r="B122" s="43" t="s">
        <v>37</v>
      </c>
      <c r="C122" s="43">
        <v>10</v>
      </c>
      <c r="D122" s="43" t="s">
        <v>38</v>
      </c>
      <c r="E122" s="44" t="s">
        <v>257</v>
      </c>
      <c r="F122" s="45">
        <v>7153266094769</v>
      </c>
      <c r="G122" s="45">
        <v>0</v>
      </c>
      <c r="H122" s="45">
        <v>0</v>
      </c>
      <c r="I122" s="45">
        <v>0</v>
      </c>
      <c r="J122" s="45">
        <v>0</v>
      </c>
      <c r="K122" s="45">
        <f t="shared" si="66"/>
        <v>0</v>
      </c>
      <c r="L122" s="46">
        <f>+F122+K122</f>
        <v>7153266094769</v>
      </c>
      <c r="M122" s="115">
        <f t="shared" ref="M122:M185" si="116">L122/$L$199</f>
        <v>0.78235775311413625</v>
      </c>
      <c r="N122" s="45">
        <v>7153266094769</v>
      </c>
      <c r="O122" s="45">
        <v>0</v>
      </c>
      <c r="P122" s="45">
        <f>L122-O122</f>
        <v>7153266094769</v>
      </c>
      <c r="Q122" s="45">
        <v>0</v>
      </c>
      <c r="R122" s="45">
        <f>+L122-Q122</f>
        <v>7153266094769</v>
      </c>
      <c r="S122" s="45">
        <f>O122-Q122</f>
        <v>0</v>
      </c>
      <c r="T122" s="45">
        <v>0</v>
      </c>
      <c r="U122" s="45">
        <f>+Q122-T122</f>
        <v>0</v>
      </c>
      <c r="V122" s="45">
        <v>0</v>
      </c>
      <c r="W122" s="48">
        <f>+T122-V122</f>
        <v>0</v>
      </c>
      <c r="X122" s="49">
        <f t="shared" ref="X122:X185" si="117">+Q122/L122</f>
        <v>0</v>
      </c>
      <c r="Y122" s="49">
        <f t="shared" ref="Y122:Y185" si="118">+T122/L122</f>
        <v>0</v>
      </c>
      <c r="Z122" s="49">
        <f t="shared" ref="Z122:Z185" si="119">+V122/L122</f>
        <v>0</v>
      </c>
      <c r="AA122" s="49" t="s">
        <v>40</v>
      </c>
      <c r="AB122" s="49" t="s">
        <v>40</v>
      </c>
    </row>
    <row r="123" spans="1:28" ht="42" customHeight="1" x14ac:dyDescent="0.25">
      <c r="A123" s="116" t="s">
        <v>258</v>
      </c>
      <c r="B123" s="32" t="s">
        <v>37</v>
      </c>
      <c r="C123" s="32">
        <v>10</v>
      </c>
      <c r="D123" s="32" t="s">
        <v>38</v>
      </c>
      <c r="E123" s="72" t="s">
        <v>259</v>
      </c>
      <c r="F123" s="59">
        <f>+F124</f>
        <v>4034524599</v>
      </c>
      <c r="G123" s="59">
        <f>+G124</f>
        <v>0</v>
      </c>
      <c r="H123" s="59">
        <f>+H124</f>
        <v>0</v>
      </c>
      <c r="I123" s="59">
        <f>+I124</f>
        <v>0</v>
      </c>
      <c r="J123" s="59">
        <f>+J124</f>
        <v>0</v>
      </c>
      <c r="K123" s="34">
        <f t="shared" si="66"/>
        <v>0</v>
      </c>
      <c r="L123" s="59">
        <f>+L124</f>
        <v>4034524599</v>
      </c>
      <c r="M123" s="35">
        <f t="shared" si="116"/>
        <v>4.4125879819647369E-4</v>
      </c>
      <c r="N123" s="59">
        <f t="shared" ref="N123:W123" si="120">+N124</f>
        <v>0</v>
      </c>
      <c r="O123" s="59">
        <f>+O124</f>
        <v>1029790866</v>
      </c>
      <c r="P123" s="59">
        <f t="shared" si="120"/>
        <v>3004733733</v>
      </c>
      <c r="Q123" s="59">
        <f t="shared" si="120"/>
        <v>632718452</v>
      </c>
      <c r="R123" s="59">
        <f t="shared" si="120"/>
        <v>3401806147</v>
      </c>
      <c r="S123" s="59">
        <f t="shared" si="120"/>
        <v>397072414</v>
      </c>
      <c r="T123" s="59">
        <f t="shared" si="120"/>
        <v>630000</v>
      </c>
      <c r="U123" s="59">
        <f t="shared" si="120"/>
        <v>632088452</v>
      </c>
      <c r="V123" s="59">
        <f t="shared" si="120"/>
        <v>0</v>
      </c>
      <c r="W123" s="59">
        <f t="shared" si="120"/>
        <v>630000</v>
      </c>
      <c r="X123" s="36">
        <f t="shared" si="117"/>
        <v>0.15682602410128471</v>
      </c>
      <c r="Y123" s="36">
        <f t="shared" si="118"/>
        <v>1.5615222674714941E-4</v>
      </c>
      <c r="Z123" s="36">
        <f t="shared" si="119"/>
        <v>0</v>
      </c>
      <c r="AA123" s="36">
        <f t="shared" ref="AA123:AA128" si="121">+T123/Q123</f>
        <v>9.9570353608084759E-4</v>
      </c>
      <c r="AB123" s="36">
        <f t="shared" ref="AB123:AB128" si="122">+V123/T123</f>
        <v>0</v>
      </c>
    </row>
    <row r="124" spans="1:28" ht="42" customHeight="1" x14ac:dyDescent="0.25">
      <c r="A124" s="116" t="s">
        <v>260</v>
      </c>
      <c r="B124" s="32" t="s">
        <v>37</v>
      </c>
      <c r="C124" s="32">
        <v>10</v>
      </c>
      <c r="D124" s="32" t="s">
        <v>38</v>
      </c>
      <c r="E124" s="39" t="s">
        <v>255</v>
      </c>
      <c r="F124" s="59">
        <f>+F125+F129</f>
        <v>4034524599</v>
      </c>
      <c r="G124" s="59">
        <f>+G125+G129</f>
        <v>0</v>
      </c>
      <c r="H124" s="59">
        <f>+H125+H129</f>
        <v>0</v>
      </c>
      <c r="I124" s="59">
        <f>+I125+I129</f>
        <v>0</v>
      </c>
      <c r="J124" s="59">
        <f>+J125+J129</f>
        <v>0</v>
      </c>
      <c r="K124" s="34">
        <f t="shared" si="66"/>
        <v>0</v>
      </c>
      <c r="L124" s="59">
        <f>+L125+L129</f>
        <v>4034524599</v>
      </c>
      <c r="M124" s="35">
        <f t="shared" si="116"/>
        <v>4.4125879819647369E-4</v>
      </c>
      <c r="N124" s="59">
        <f t="shared" ref="N124:W124" si="123">+N125+N129</f>
        <v>0</v>
      </c>
      <c r="O124" s="59">
        <f>+O125+O129</f>
        <v>1029790866</v>
      </c>
      <c r="P124" s="59">
        <f t="shared" si="123"/>
        <v>3004733733</v>
      </c>
      <c r="Q124" s="59">
        <f t="shared" si="123"/>
        <v>632718452</v>
      </c>
      <c r="R124" s="59">
        <f t="shared" si="123"/>
        <v>3401806147</v>
      </c>
      <c r="S124" s="59">
        <f t="shared" si="123"/>
        <v>397072414</v>
      </c>
      <c r="T124" s="59">
        <f t="shared" si="123"/>
        <v>630000</v>
      </c>
      <c r="U124" s="59">
        <f t="shared" si="123"/>
        <v>632088452</v>
      </c>
      <c r="V124" s="59">
        <f t="shared" si="123"/>
        <v>0</v>
      </c>
      <c r="W124" s="59">
        <f t="shared" si="123"/>
        <v>630000</v>
      </c>
      <c r="X124" s="36">
        <f t="shared" si="117"/>
        <v>0.15682602410128471</v>
      </c>
      <c r="Y124" s="36">
        <f t="shared" si="118"/>
        <v>1.5615222674714941E-4</v>
      </c>
      <c r="Z124" s="36">
        <f t="shared" si="119"/>
        <v>0</v>
      </c>
      <c r="AA124" s="36">
        <f t="shared" si="121"/>
        <v>9.9570353608084759E-4</v>
      </c>
      <c r="AB124" s="36">
        <f t="shared" si="122"/>
        <v>0</v>
      </c>
    </row>
    <row r="125" spans="1:28" s="6" customFormat="1" ht="63.75" customHeight="1" x14ac:dyDescent="0.25">
      <c r="A125" s="116" t="s">
        <v>261</v>
      </c>
      <c r="B125" s="32" t="s">
        <v>37</v>
      </c>
      <c r="C125" s="32">
        <v>10</v>
      </c>
      <c r="D125" s="32" t="s">
        <v>38</v>
      </c>
      <c r="E125" s="39" t="s">
        <v>262</v>
      </c>
      <c r="F125" s="59">
        <f t="shared" ref="F125:J127" si="124">+F126</f>
        <v>2634524599</v>
      </c>
      <c r="G125" s="59">
        <f t="shared" si="124"/>
        <v>0</v>
      </c>
      <c r="H125" s="59">
        <f t="shared" si="124"/>
        <v>0</v>
      </c>
      <c r="I125" s="59">
        <f t="shared" si="124"/>
        <v>0</v>
      </c>
      <c r="J125" s="59">
        <f t="shared" si="124"/>
        <v>0</v>
      </c>
      <c r="K125" s="34">
        <f t="shared" si="66"/>
        <v>0</v>
      </c>
      <c r="L125" s="59">
        <f>+L126</f>
        <v>2634524599</v>
      </c>
      <c r="M125" s="35">
        <f t="shared" si="116"/>
        <v>2.8813981172947284E-4</v>
      </c>
      <c r="N125" s="59">
        <f t="shared" ref="N125:W127" si="125">+N126</f>
        <v>0</v>
      </c>
      <c r="O125" s="59">
        <f t="shared" si="125"/>
        <v>1029790866</v>
      </c>
      <c r="P125" s="59">
        <f t="shared" si="125"/>
        <v>1604733733</v>
      </c>
      <c r="Q125" s="59">
        <f t="shared" si="125"/>
        <v>632718452</v>
      </c>
      <c r="R125" s="59">
        <f t="shared" si="125"/>
        <v>2001806147</v>
      </c>
      <c r="S125" s="59">
        <f t="shared" si="125"/>
        <v>397072414</v>
      </c>
      <c r="T125" s="59">
        <f t="shared" si="125"/>
        <v>630000</v>
      </c>
      <c r="U125" s="59">
        <f t="shared" si="125"/>
        <v>632088452</v>
      </c>
      <c r="V125" s="59">
        <f t="shared" si="125"/>
        <v>0</v>
      </c>
      <c r="W125" s="59">
        <f t="shared" si="125"/>
        <v>630000</v>
      </c>
      <c r="X125" s="36">
        <f t="shared" si="117"/>
        <v>0.24016418455161292</v>
      </c>
      <c r="Y125" s="36">
        <f t="shared" si="118"/>
        <v>2.3913232779801424E-4</v>
      </c>
      <c r="Z125" s="36">
        <f t="shared" si="119"/>
        <v>0</v>
      </c>
      <c r="AA125" s="36">
        <f t="shared" si="121"/>
        <v>9.9570353608084759E-4</v>
      </c>
      <c r="AB125" s="36">
        <f t="shared" si="122"/>
        <v>0</v>
      </c>
    </row>
    <row r="126" spans="1:28" s="6" customFormat="1" ht="63.75" customHeight="1" x14ac:dyDescent="0.25">
      <c r="A126" s="116" t="s">
        <v>263</v>
      </c>
      <c r="B126" s="32" t="s">
        <v>37</v>
      </c>
      <c r="C126" s="32">
        <v>10</v>
      </c>
      <c r="D126" s="32" t="s">
        <v>38</v>
      </c>
      <c r="E126" s="39" t="s">
        <v>264</v>
      </c>
      <c r="F126" s="59">
        <f t="shared" si="124"/>
        <v>2634524599</v>
      </c>
      <c r="G126" s="59">
        <f t="shared" si="124"/>
        <v>0</v>
      </c>
      <c r="H126" s="59">
        <f t="shared" si="124"/>
        <v>0</v>
      </c>
      <c r="I126" s="59">
        <f t="shared" si="124"/>
        <v>0</v>
      </c>
      <c r="J126" s="59">
        <f t="shared" si="124"/>
        <v>0</v>
      </c>
      <c r="K126" s="34">
        <f t="shared" si="66"/>
        <v>0</v>
      </c>
      <c r="L126" s="59">
        <f>+L127</f>
        <v>2634524599</v>
      </c>
      <c r="M126" s="35">
        <f t="shared" si="116"/>
        <v>2.8813981172947284E-4</v>
      </c>
      <c r="N126" s="59">
        <f t="shared" si="125"/>
        <v>0</v>
      </c>
      <c r="O126" s="59">
        <f t="shared" si="125"/>
        <v>1029790866</v>
      </c>
      <c r="P126" s="59">
        <f t="shared" si="125"/>
        <v>1604733733</v>
      </c>
      <c r="Q126" s="59">
        <f t="shared" si="125"/>
        <v>632718452</v>
      </c>
      <c r="R126" s="59">
        <f t="shared" si="125"/>
        <v>2001806147</v>
      </c>
      <c r="S126" s="59">
        <f t="shared" si="125"/>
        <v>397072414</v>
      </c>
      <c r="T126" s="59">
        <f t="shared" si="125"/>
        <v>630000</v>
      </c>
      <c r="U126" s="59">
        <f t="shared" si="125"/>
        <v>632088452</v>
      </c>
      <c r="V126" s="59">
        <f t="shared" si="125"/>
        <v>0</v>
      </c>
      <c r="W126" s="59">
        <f t="shared" si="125"/>
        <v>630000</v>
      </c>
      <c r="X126" s="36">
        <f t="shared" si="117"/>
        <v>0.24016418455161292</v>
      </c>
      <c r="Y126" s="36">
        <f t="shared" si="118"/>
        <v>2.3913232779801424E-4</v>
      </c>
      <c r="Z126" s="36">
        <f t="shared" si="119"/>
        <v>0</v>
      </c>
      <c r="AA126" s="36">
        <f t="shared" si="121"/>
        <v>9.9570353608084759E-4</v>
      </c>
      <c r="AB126" s="36">
        <f t="shared" si="122"/>
        <v>0</v>
      </c>
    </row>
    <row r="127" spans="1:28" ht="42" customHeight="1" x14ac:dyDescent="0.25">
      <c r="A127" s="116" t="s">
        <v>265</v>
      </c>
      <c r="B127" s="32" t="s">
        <v>37</v>
      </c>
      <c r="C127" s="32">
        <v>10</v>
      </c>
      <c r="D127" s="32" t="s">
        <v>38</v>
      </c>
      <c r="E127" s="72" t="s">
        <v>266</v>
      </c>
      <c r="F127" s="59">
        <f t="shared" si="124"/>
        <v>2634524599</v>
      </c>
      <c r="G127" s="59">
        <f t="shared" si="124"/>
        <v>0</v>
      </c>
      <c r="H127" s="59">
        <f t="shared" si="124"/>
        <v>0</v>
      </c>
      <c r="I127" s="59">
        <f t="shared" si="124"/>
        <v>0</v>
      </c>
      <c r="J127" s="59">
        <f t="shared" si="124"/>
        <v>0</v>
      </c>
      <c r="K127" s="34">
        <f t="shared" si="66"/>
        <v>0</v>
      </c>
      <c r="L127" s="59">
        <f>+L128</f>
        <v>2634524599</v>
      </c>
      <c r="M127" s="35">
        <f t="shared" si="116"/>
        <v>2.8813981172947284E-4</v>
      </c>
      <c r="N127" s="59">
        <f t="shared" si="125"/>
        <v>0</v>
      </c>
      <c r="O127" s="59">
        <f t="shared" si="125"/>
        <v>1029790866</v>
      </c>
      <c r="P127" s="59">
        <f t="shared" si="125"/>
        <v>1604733733</v>
      </c>
      <c r="Q127" s="59">
        <f t="shared" si="125"/>
        <v>632718452</v>
      </c>
      <c r="R127" s="59">
        <f t="shared" si="125"/>
        <v>2001806147</v>
      </c>
      <c r="S127" s="59">
        <f t="shared" si="125"/>
        <v>397072414</v>
      </c>
      <c r="T127" s="59">
        <f t="shared" si="125"/>
        <v>630000</v>
      </c>
      <c r="U127" s="59">
        <f t="shared" si="125"/>
        <v>632088452</v>
      </c>
      <c r="V127" s="59">
        <f t="shared" si="125"/>
        <v>0</v>
      </c>
      <c r="W127" s="59">
        <f t="shared" si="125"/>
        <v>630000</v>
      </c>
      <c r="X127" s="36">
        <f t="shared" si="117"/>
        <v>0.24016418455161292</v>
      </c>
      <c r="Y127" s="36">
        <f t="shared" si="118"/>
        <v>2.3913232779801424E-4</v>
      </c>
      <c r="Z127" s="36">
        <f t="shared" si="119"/>
        <v>0</v>
      </c>
      <c r="AA127" s="36">
        <f t="shared" si="121"/>
        <v>9.9570353608084759E-4</v>
      </c>
      <c r="AB127" s="36">
        <f t="shared" si="122"/>
        <v>0</v>
      </c>
    </row>
    <row r="128" spans="1:28" ht="42" customHeight="1" x14ac:dyDescent="0.25">
      <c r="A128" s="117" t="s">
        <v>267</v>
      </c>
      <c r="B128" s="43" t="s">
        <v>37</v>
      </c>
      <c r="C128" s="43">
        <v>10</v>
      </c>
      <c r="D128" s="43" t="s">
        <v>38</v>
      </c>
      <c r="E128" s="44" t="s">
        <v>268</v>
      </c>
      <c r="F128" s="45">
        <v>2634524599</v>
      </c>
      <c r="G128" s="45">
        <v>0</v>
      </c>
      <c r="H128" s="45">
        <v>0</v>
      </c>
      <c r="I128" s="45">
        <v>0</v>
      </c>
      <c r="J128" s="45">
        <v>0</v>
      </c>
      <c r="K128" s="45">
        <f t="shared" si="66"/>
        <v>0</v>
      </c>
      <c r="L128" s="46">
        <f>+F128+K128</f>
        <v>2634524599</v>
      </c>
      <c r="M128" s="47">
        <f t="shared" si="116"/>
        <v>2.8813981172947284E-4</v>
      </c>
      <c r="N128" s="45">
        <v>0</v>
      </c>
      <c r="O128" s="45">
        <v>1029790866</v>
      </c>
      <c r="P128" s="45">
        <f>L128-O128</f>
        <v>1604733733</v>
      </c>
      <c r="Q128" s="45">
        <v>632718452</v>
      </c>
      <c r="R128" s="45">
        <f>+L128-Q128</f>
        <v>2001806147</v>
      </c>
      <c r="S128" s="45">
        <f>O128-Q128</f>
        <v>397072414</v>
      </c>
      <c r="T128" s="45">
        <v>630000</v>
      </c>
      <c r="U128" s="45">
        <f>+Q128-T128</f>
        <v>632088452</v>
      </c>
      <c r="V128" s="45">
        <v>0</v>
      </c>
      <c r="W128" s="48">
        <f>+T128-V128</f>
        <v>630000</v>
      </c>
      <c r="X128" s="36">
        <f t="shared" si="117"/>
        <v>0.24016418455161292</v>
      </c>
      <c r="Y128" s="36">
        <f t="shared" si="118"/>
        <v>2.3913232779801424E-4</v>
      </c>
      <c r="Z128" s="36">
        <f t="shared" si="119"/>
        <v>0</v>
      </c>
      <c r="AA128" s="36">
        <f t="shared" si="121"/>
        <v>9.9570353608084759E-4</v>
      </c>
      <c r="AB128" s="36">
        <f t="shared" si="122"/>
        <v>0</v>
      </c>
    </row>
    <row r="129" spans="1:28" s="6" customFormat="1" ht="63.75" customHeight="1" x14ac:dyDescent="0.25">
      <c r="A129" s="116" t="s">
        <v>269</v>
      </c>
      <c r="B129" s="32" t="s">
        <v>37</v>
      </c>
      <c r="C129" s="32">
        <v>10</v>
      </c>
      <c r="D129" s="32" t="s">
        <v>38</v>
      </c>
      <c r="E129" s="39" t="s">
        <v>270</v>
      </c>
      <c r="F129" s="59">
        <f t="shared" ref="F129:J131" si="126">+F130</f>
        <v>1400000000</v>
      </c>
      <c r="G129" s="59">
        <f t="shared" si="126"/>
        <v>0</v>
      </c>
      <c r="H129" s="59">
        <f t="shared" si="126"/>
        <v>0</v>
      </c>
      <c r="I129" s="59">
        <f t="shared" si="126"/>
        <v>0</v>
      </c>
      <c r="J129" s="59">
        <f t="shared" si="126"/>
        <v>0</v>
      </c>
      <c r="K129" s="34">
        <f t="shared" si="66"/>
        <v>0</v>
      </c>
      <c r="L129" s="59">
        <f>+L130</f>
        <v>1400000000</v>
      </c>
      <c r="M129" s="35">
        <f t="shared" si="116"/>
        <v>1.5311898646700088E-4</v>
      </c>
      <c r="N129" s="59">
        <f t="shared" ref="N129:W131" si="127">+N130</f>
        <v>0</v>
      </c>
      <c r="O129" s="59">
        <f t="shared" si="127"/>
        <v>0</v>
      </c>
      <c r="P129" s="59">
        <f t="shared" si="127"/>
        <v>1400000000</v>
      </c>
      <c r="Q129" s="59">
        <f t="shared" si="127"/>
        <v>0</v>
      </c>
      <c r="R129" s="59">
        <f t="shared" si="127"/>
        <v>1400000000</v>
      </c>
      <c r="S129" s="59">
        <f t="shared" si="127"/>
        <v>0</v>
      </c>
      <c r="T129" s="59">
        <f t="shared" si="127"/>
        <v>0</v>
      </c>
      <c r="U129" s="59">
        <f t="shared" si="127"/>
        <v>0</v>
      </c>
      <c r="V129" s="59">
        <f t="shared" si="127"/>
        <v>0</v>
      </c>
      <c r="W129" s="59">
        <f t="shared" si="127"/>
        <v>0</v>
      </c>
      <c r="X129" s="36">
        <f t="shared" si="117"/>
        <v>0</v>
      </c>
      <c r="Y129" s="36">
        <f t="shared" si="118"/>
        <v>0</v>
      </c>
      <c r="Z129" s="36">
        <f t="shared" si="119"/>
        <v>0</v>
      </c>
      <c r="AA129" s="36" t="s">
        <v>40</v>
      </c>
      <c r="AB129" s="36" t="s">
        <v>40</v>
      </c>
    </row>
    <row r="130" spans="1:28" s="6" customFormat="1" ht="60" customHeight="1" x14ac:dyDescent="0.25">
      <c r="A130" s="116" t="s">
        <v>271</v>
      </c>
      <c r="B130" s="32" t="s">
        <v>37</v>
      </c>
      <c r="C130" s="32">
        <v>10</v>
      </c>
      <c r="D130" s="32" t="s">
        <v>38</v>
      </c>
      <c r="E130" s="39" t="s">
        <v>264</v>
      </c>
      <c r="F130" s="59">
        <f t="shared" si="126"/>
        <v>1400000000</v>
      </c>
      <c r="G130" s="59">
        <f t="shared" si="126"/>
        <v>0</v>
      </c>
      <c r="H130" s="59">
        <f t="shared" si="126"/>
        <v>0</v>
      </c>
      <c r="I130" s="59">
        <f t="shared" si="126"/>
        <v>0</v>
      </c>
      <c r="J130" s="59">
        <f t="shared" si="126"/>
        <v>0</v>
      </c>
      <c r="K130" s="34">
        <f t="shared" si="66"/>
        <v>0</v>
      </c>
      <c r="L130" s="59">
        <f>+L131</f>
        <v>1400000000</v>
      </c>
      <c r="M130" s="35">
        <f t="shared" si="116"/>
        <v>1.5311898646700088E-4</v>
      </c>
      <c r="N130" s="59">
        <f t="shared" si="127"/>
        <v>0</v>
      </c>
      <c r="O130" s="59">
        <f t="shared" si="127"/>
        <v>0</v>
      </c>
      <c r="P130" s="59">
        <f t="shared" si="127"/>
        <v>1400000000</v>
      </c>
      <c r="Q130" s="59">
        <f t="shared" si="127"/>
        <v>0</v>
      </c>
      <c r="R130" s="59">
        <f t="shared" si="127"/>
        <v>1400000000</v>
      </c>
      <c r="S130" s="59">
        <f t="shared" si="127"/>
        <v>0</v>
      </c>
      <c r="T130" s="59">
        <f t="shared" si="127"/>
        <v>0</v>
      </c>
      <c r="U130" s="59">
        <f t="shared" si="127"/>
        <v>0</v>
      </c>
      <c r="V130" s="59">
        <f t="shared" si="127"/>
        <v>0</v>
      </c>
      <c r="W130" s="59">
        <f t="shared" si="127"/>
        <v>0</v>
      </c>
      <c r="X130" s="36">
        <f t="shared" si="117"/>
        <v>0</v>
      </c>
      <c r="Y130" s="36">
        <f t="shared" si="118"/>
        <v>0</v>
      </c>
      <c r="Z130" s="36">
        <f t="shared" si="119"/>
        <v>0</v>
      </c>
      <c r="AA130" s="36" t="s">
        <v>40</v>
      </c>
      <c r="AB130" s="36" t="s">
        <v>40</v>
      </c>
    </row>
    <row r="131" spans="1:28" ht="42" customHeight="1" x14ac:dyDescent="0.25">
      <c r="A131" s="116" t="s">
        <v>272</v>
      </c>
      <c r="B131" s="32" t="s">
        <v>37</v>
      </c>
      <c r="C131" s="32">
        <v>10</v>
      </c>
      <c r="D131" s="32" t="s">
        <v>38</v>
      </c>
      <c r="E131" s="72" t="s">
        <v>266</v>
      </c>
      <c r="F131" s="59">
        <f t="shared" si="126"/>
        <v>1400000000</v>
      </c>
      <c r="G131" s="59">
        <f t="shared" si="126"/>
        <v>0</v>
      </c>
      <c r="H131" s="59">
        <f t="shared" si="126"/>
        <v>0</v>
      </c>
      <c r="I131" s="59">
        <f t="shared" si="126"/>
        <v>0</v>
      </c>
      <c r="J131" s="59">
        <f t="shared" si="126"/>
        <v>0</v>
      </c>
      <c r="K131" s="34">
        <f t="shared" si="66"/>
        <v>0</v>
      </c>
      <c r="L131" s="59">
        <f>+L132</f>
        <v>1400000000</v>
      </c>
      <c r="M131" s="35">
        <f t="shared" si="116"/>
        <v>1.5311898646700088E-4</v>
      </c>
      <c r="N131" s="59">
        <f t="shared" si="127"/>
        <v>0</v>
      </c>
      <c r="O131" s="59">
        <f t="shared" si="127"/>
        <v>0</v>
      </c>
      <c r="P131" s="59">
        <f t="shared" si="127"/>
        <v>1400000000</v>
      </c>
      <c r="Q131" s="59">
        <f t="shared" si="127"/>
        <v>0</v>
      </c>
      <c r="R131" s="59">
        <f t="shared" si="127"/>
        <v>1400000000</v>
      </c>
      <c r="S131" s="59">
        <f t="shared" si="127"/>
        <v>0</v>
      </c>
      <c r="T131" s="59">
        <f t="shared" si="127"/>
        <v>0</v>
      </c>
      <c r="U131" s="59">
        <f t="shared" si="127"/>
        <v>0</v>
      </c>
      <c r="V131" s="59">
        <f t="shared" si="127"/>
        <v>0</v>
      </c>
      <c r="W131" s="59">
        <f t="shared" si="127"/>
        <v>0</v>
      </c>
      <c r="X131" s="36">
        <f t="shared" si="117"/>
        <v>0</v>
      </c>
      <c r="Y131" s="36">
        <f t="shared" si="118"/>
        <v>0</v>
      </c>
      <c r="Z131" s="36">
        <f t="shared" si="119"/>
        <v>0</v>
      </c>
      <c r="AA131" s="36" t="s">
        <v>40</v>
      </c>
      <c r="AB131" s="36" t="s">
        <v>40</v>
      </c>
    </row>
    <row r="132" spans="1:28" ht="42" customHeight="1" x14ac:dyDescent="0.25">
      <c r="A132" s="117" t="s">
        <v>273</v>
      </c>
      <c r="B132" s="43" t="s">
        <v>37</v>
      </c>
      <c r="C132" s="43">
        <v>10</v>
      </c>
      <c r="D132" s="43" t="s">
        <v>38</v>
      </c>
      <c r="E132" s="44" t="s">
        <v>268</v>
      </c>
      <c r="F132" s="45">
        <v>1400000000</v>
      </c>
      <c r="G132" s="45">
        <v>0</v>
      </c>
      <c r="H132" s="45">
        <v>0</v>
      </c>
      <c r="I132" s="45">
        <v>0</v>
      </c>
      <c r="J132" s="45">
        <v>0</v>
      </c>
      <c r="K132" s="45">
        <f t="shared" si="66"/>
        <v>0</v>
      </c>
      <c r="L132" s="46">
        <f>+F132+K132</f>
        <v>1400000000</v>
      </c>
      <c r="M132" s="47">
        <f t="shared" si="116"/>
        <v>1.5311898646700088E-4</v>
      </c>
      <c r="N132" s="45">
        <v>0</v>
      </c>
      <c r="O132" s="45">
        <v>0</v>
      </c>
      <c r="P132" s="45">
        <f>L132-O132</f>
        <v>1400000000</v>
      </c>
      <c r="Q132" s="45">
        <v>0</v>
      </c>
      <c r="R132" s="45">
        <f>+L132-Q132</f>
        <v>1400000000</v>
      </c>
      <c r="S132" s="45">
        <f>O132-Q132</f>
        <v>0</v>
      </c>
      <c r="T132" s="45">
        <v>0</v>
      </c>
      <c r="U132" s="45">
        <f>+Q132-T132</f>
        <v>0</v>
      </c>
      <c r="V132" s="45">
        <v>0</v>
      </c>
      <c r="W132" s="48">
        <f>+T132-V132</f>
        <v>0</v>
      </c>
      <c r="X132" s="49">
        <f t="shared" si="117"/>
        <v>0</v>
      </c>
      <c r="Y132" s="49">
        <f t="shared" si="118"/>
        <v>0</v>
      </c>
      <c r="Z132" s="49">
        <f t="shared" si="119"/>
        <v>0</v>
      </c>
      <c r="AA132" s="49" t="s">
        <v>40</v>
      </c>
      <c r="AB132" s="49" t="s">
        <v>40</v>
      </c>
    </row>
    <row r="133" spans="1:28" s="6" customFormat="1" ht="42" customHeight="1" x14ac:dyDescent="0.25">
      <c r="A133" s="116" t="s">
        <v>274</v>
      </c>
      <c r="B133" s="32" t="s">
        <v>37</v>
      </c>
      <c r="C133" s="32">
        <v>10</v>
      </c>
      <c r="D133" s="32" t="s">
        <v>38</v>
      </c>
      <c r="E133" s="39" t="s">
        <v>275</v>
      </c>
      <c r="F133" s="59">
        <f t="shared" ref="F133:W134" si="128">+F135</f>
        <v>6000000000</v>
      </c>
      <c r="G133" s="59">
        <f t="shared" si="128"/>
        <v>0</v>
      </c>
      <c r="H133" s="59">
        <f t="shared" si="128"/>
        <v>0</v>
      </c>
      <c r="I133" s="59">
        <f t="shared" si="128"/>
        <v>0</v>
      </c>
      <c r="J133" s="59">
        <f t="shared" si="128"/>
        <v>0</v>
      </c>
      <c r="K133" s="34">
        <f t="shared" si="66"/>
        <v>0</v>
      </c>
      <c r="L133" s="59">
        <f>+L135</f>
        <v>6000000000</v>
      </c>
      <c r="M133" s="35">
        <f t="shared" si="116"/>
        <v>6.5622422771571809E-4</v>
      </c>
      <c r="N133" s="59">
        <f t="shared" ref="N133:W133" si="129">+N135</f>
        <v>0</v>
      </c>
      <c r="O133" s="59">
        <f t="shared" si="129"/>
        <v>752018563</v>
      </c>
      <c r="P133" s="59">
        <f t="shared" si="129"/>
        <v>5247981437</v>
      </c>
      <c r="Q133" s="59">
        <f t="shared" si="129"/>
        <v>635986332</v>
      </c>
      <c r="R133" s="59">
        <f t="shared" si="129"/>
        <v>5364013668</v>
      </c>
      <c r="S133" s="59">
        <f t="shared" si="129"/>
        <v>116032231</v>
      </c>
      <c r="T133" s="59">
        <f t="shared" si="129"/>
        <v>630000</v>
      </c>
      <c r="U133" s="59">
        <f t="shared" si="129"/>
        <v>635356332</v>
      </c>
      <c r="V133" s="59">
        <f t="shared" si="129"/>
        <v>0</v>
      </c>
      <c r="W133" s="59">
        <f t="shared" si="129"/>
        <v>630000</v>
      </c>
      <c r="X133" s="36">
        <f t="shared" si="117"/>
        <v>0.105997722</v>
      </c>
      <c r="Y133" s="118">
        <f t="shared" si="118"/>
        <v>1.05E-4</v>
      </c>
      <c r="Z133" s="36">
        <f t="shared" si="119"/>
        <v>0</v>
      </c>
      <c r="AA133" s="36">
        <f t="shared" ref="AA133:AA196" si="130">+T133/Q133</f>
        <v>9.905873260181951E-4</v>
      </c>
      <c r="AB133" s="36">
        <f t="shared" ref="AB133:AB184" si="131">+V133/T133</f>
        <v>0</v>
      </c>
    </row>
    <row r="134" spans="1:28" s="120" customFormat="1" ht="42" customHeight="1" x14ac:dyDescent="0.25">
      <c r="A134" s="116" t="s">
        <v>274</v>
      </c>
      <c r="B134" s="71" t="s">
        <v>41</v>
      </c>
      <c r="C134" s="71">
        <v>20</v>
      </c>
      <c r="D134" s="71" t="s">
        <v>38</v>
      </c>
      <c r="E134" s="72" t="s">
        <v>275</v>
      </c>
      <c r="F134" s="62">
        <f>+F136</f>
        <v>128057209397</v>
      </c>
      <c r="G134" s="62">
        <f t="shared" si="128"/>
        <v>0</v>
      </c>
      <c r="H134" s="62">
        <f t="shared" si="128"/>
        <v>0</v>
      </c>
      <c r="I134" s="62">
        <f t="shared" si="128"/>
        <v>0</v>
      </c>
      <c r="J134" s="62">
        <f t="shared" si="128"/>
        <v>0</v>
      </c>
      <c r="K134" s="37">
        <f t="shared" si="66"/>
        <v>0</v>
      </c>
      <c r="L134" s="62">
        <f t="shared" si="128"/>
        <v>128057209397</v>
      </c>
      <c r="M134" s="119">
        <f t="shared" si="116"/>
        <v>1.4005707223329387E-2</v>
      </c>
      <c r="N134" s="62">
        <f t="shared" si="128"/>
        <v>0</v>
      </c>
      <c r="O134" s="62">
        <f t="shared" si="128"/>
        <v>128057209397</v>
      </c>
      <c r="P134" s="62">
        <f t="shared" si="128"/>
        <v>0</v>
      </c>
      <c r="Q134" s="62">
        <f t="shared" si="128"/>
        <v>79788857362</v>
      </c>
      <c r="R134" s="62">
        <f t="shared" si="128"/>
        <v>48268352035</v>
      </c>
      <c r="S134" s="62">
        <f t="shared" si="128"/>
        <v>48268352035</v>
      </c>
      <c r="T134" s="62">
        <f t="shared" si="128"/>
        <v>0</v>
      </c>
      <c r="U134" s="62">
        <f t="shared" si="128"/>
        <v>79788857362</v>
      </c>
      <c r="V134" s="62">
        <f t="shared" si="128"/>
        <v>0</v>
      </c>
      <c r="W134" s="62">
        <f t="shared" si="128"/>
        <v>0</v>
      </c>
      <c r="X134" s="75">
        <f t="shared" si="117"/>
        <v>0.623071967113077</v>
      </c>
      <c r="Y134" s="75">
        <f t="shared" si="118"/>
        <v>0</v>
      </c>
      <c r="Z134" s="75">
        <f t="shared" si="119"/>
        <v>0</v>
      </c>
      <c r="AA134" s="75">
        <f t="shared" si="130"/>
        <v>0</v>
      </c>
      <c r="AB134" s="75" t="s">
        <v>40</v>
      </c>
    </row>
    <row r="135" spans="1:28" ht="42" customHeight="1" x14ac:dyDescent="0.25">
      <c r="A135" s="116" t="s">
        <v>276</v>
      </c>
      <c r="B135" s="32" t="s">
        <v>37</v>
      </c>
      <c r="C135" s="32">
        <v>10</v>
      </c>
      <c r="D135" s="32" t="s">
        <v>38</v>
      </c>
      <c r="E135" s="39" t="s">
        <v>255</v>
      </c>
      <c r="F135" s="59">
        <f>+F137+F147</f>
        <v>6000000000</v>
      </c>
      <c r="G135" s="59">
        <f>+G137+G147</f>
        <v>0</v>
      </c>
      <c r="H135" s="59">
        <f>+H137+H147</f>
        <v>0</v>
      </c>
      <c r="I135" s="59">
        <f>+I137+I147</f>
        <v>0</v>
      </c>
      <c r="J135" s="59">
        <f>+J137+J147</f>
        <v>0</v>
      </c>
      <c r="K135" s="34">
        <f t="shared" si="66"/>
        <v>0</v>
      </c>
      <c r="L135" s="59">
        <f>+L137+L147</f>
        <v>6000000000</v>
      </c>
      <c r="M135" s="68">
        <f t="shared" si="116"/>
        <v>6.5622422771571809E-4</v>
      </c>
      <c r="N135" s="59">
        <f t="shared" ref="N135:W135" si="132">+N137+N147</f>
        <v>0</v>
      </c>
      <c r="O135" s="59">
        <f>+O137+O147</f>
        <v>752018563</v>
      </c>
      <c r="P135" s="59">
        <f t="shared" si="132"/>
        <v>5247981437</v>
      </c>
      <c r="Q135" s="59">
        <f t="shared" si="132"/>
        <v>635986332</v>
      </c>
      <c r="R135" s="59">
        <f t="shared" si="132"/>
        <v>5364013668</v>
      </c>
      <c r="S135" s="59">
        <f t="shared" si="132"/>
        <v>116032231</v>
      </c>
      <c r="T135" s="59">
        <f t="shared" si="132"/>
        <v>630000</v>
      </c>
      <c r="U135" s="59">
        <f t="shared" si="132"/>
        <v>635356332</v>
      </c>
      <c r="V135" s="59">
        <f t="shared" si="132"/>
        <v>0</v>
      </c>
      <c r="W135" s="59">
        <f t="shared" si="132"/>
        <v>630000</v>
      </c>
      <c r="X135" s="36">
        <f t="shared" si="117"/>
        <v>0.105997722</v>
      </c>
      <c r="Y135" s="118">
        <f t="shared" si="118"/>
        <v>1.05E-4</v>
      </c>
      <c r="Z135" s="36">
        <f t="shared" si="119"/>
        <v>0</v>
      </c>
      <c r="AA135" s="36">
        <f t="shared" si="130"/>
        <v>9.905873260181951E-4</v>
      </c>
      <c r="AB135" s="36">
        <f t="shared" si="131"/>
        <v>0</v>
      </c>
    </row>
    <row r="136" spans="1:28" ht="42" customHeight="1" x14ac:dyDescent="0.25">
      <c r="A136" s="116" t="s">
        <v>276</v>
      </c>
      <c r="B136" s="32" t="s">
        <v>41</v>
      </c>
      <c r="C136" s="32">
        <v>20</v>
      </c>
      <c r="D136" s="32" t="s">
        <v>38</v>
      </c>
      <c r="E136" s="39" t="s">
        <v>255</v>
      </c>
      <c r="F136" s="121">
        <f>+F138</f>
        <v>128057209397</v>
      </c>
      <c r="G136" s="59">
        <f>+G140</f>
        <v>0</v>
      </c>
      <c r="H136" s="59">
        <f>+H140</f>
        <v>0</v>
      </c>
      <c r="I136" s="59">
        <f>+I140</f>
        <v>0</v>
      </c>
      <c r="J136" s="59">
        <f>+J140</f>
        <v>0</v>
      </c>
      <c r="K136" s="34">
        <f t="shared" si="66"/>
        <v>0</v>
      </c>
      <c r="L136" s="59">
        <f>+L140</f>
        <v>128057209397</v>
      </c>
      <c r="M136" s="68">
        <f t="shared" si="116"/>
        <v>1.4005707223329387E-2</v>
      </c>
      <c r="N136" s="121">
        <f t="shared" ref="N136:W136" si="133">+N140</f>
        <v>0</v>
      </c>
      <c r="O136" s="59">
        <f>+O140</f>
        <v>128057209397</v>
      </c>
      <c r="P136" s="59">
        <f t="shared" si="133"/>
        <v>0</v>
      </c>
      <c r="Q136" s="59">
        <f t="shared" si="133"/>
        <v>79788857362</v>
      </c>
      <c r="R136" s="59">
        <f t="shared" si="133"/>
        <v>48268352035</v>
      </c>
      <c r="S136" s="59">
        <f t="shared" si="133"/>
        <v>48268352035</v>
      </c>
      <c r="T136" s="59">
        <f t="shared" si="133"/>
        <v>0</v>
      </c>
      <c r="U136" s="59">
        <f t="shared" si="133"/>
        <v>79788857362</v>
      </c>
      <c r="V136" s="59">
        <f t="shared" si="133"/>
        <v>0</v>
      </c>
      <c r="W136" s="59">
        <f t="shared" si="133"/>
        <v>0</v>
      </c>
      <c r="X136" s="36">
        <f t="shared" si="117"/>
        <v>0.623071967113077</v>
      </c>
      <c r="Y136" s="36">
        <f t="shared" si="118"/>
        <v>0</v>
      </c>
      <c r="Z136" s="36">
        <f t="shared" si="119"/>
        <v>0</v>
      </c>
      <c r="AA136" s="36">
        <f t="shared" si="130"/>
        <v>0</v>
      </c>
      <c r="AB136" s="36" t="s">
        <v>40</v>
      </c>
    </row>
    <row r="137" spans="1:28" ht="68.25" customHeight="1" x14ac:dyDescent="0.25">
      <c r="A137" s="116" t="s">
        <v>277</v>
      </c>
      <c r="B137" s="32" t="s">
        <v>37</v>
      </c>
      <c r="C137" s="32">
        <v>10</v>
      </c>
      <c r="D137" s="32" t="s">
        <v>38</v>
      </c>
      <c r="E137" s="39" t="s">
        <v>278</v>
      </c>
      <c r="F137" s="59">
        <f t="shared" ref="F137:J139" si="134">+F139</f>
        <v>4000000000</v>
      </c>
      <c r="G137" s="59">
        <f t="shared" si="134"/>
        <v>0</v>
      </c>
      <c r="H137" s="59">
        <f t="shared" si="134"/>
        <v>0</v>
      </c>
      <c r="I137" s="59">
        <f t="shared" si="134"/>
        <v>0</v>
      </c>
      <c r="J137" s="59">
        <f t="shared" si="134"/>
        <v>0</v>
      </c>
      <c r="K137" s="34">
        <f t="shared" si="66"/>
        <v>0</v>
      </c>
      <c r="L137" s="59">
        <f>+L139</f>
        <v>4000000000</v>
      </c>
      <c r="M137" s="35">
        <f t="shared" si="116"/>
        <v>4.3748281847714538E-4</v>
      </c>
      <c r="N137" s="59">
        <f t="shared" ref="N137:W139" si="135">+N139</f>
        <v>0</v>
      </c>
      <c r="O137" s="59">
        <f t="shared" si="135"/>
        <v>0</v>
      </c>
      <c r="P137" s="59">
        <f t="shared" si="135"/>
        <v>4000000000</v>
      </c>
      <c r="Q137" s="59">
        <f t="shared" si="135"/>
        <v>0</v>
      </c>
      <c r="R137" s="59">
        <f t="shared" si="135"/>
        <v>4000000000</v>
      </c>
      <c r="S137" s="59">
        <f t="shared" si="135"/>
        <v>0</v>
      </c>
      <c r="T137" s="59">
        <f t="shared" si="135"/>
        <v>0</v>
      </c>
      <c r="U137" s="59">
        <f t="shared" si="135"/>
        <v>0</v>
      </c>
      <c r="V137" s="59">
        <f t="shared" si="135"/>
        <v>0</v>
      </c>
      <c r="W137" s="59">
        <f t="shared" si="135"/>
        <v>0</v>
      </c>
      <c r="X137" s="36">
        <f t="shared" si="117"/>
        <v>0</v>
      </c>
      <c r="Y137" s="118">
        <f t="shared" si="118"/>
        <v>0</v>
      </c>
      <c r="Z137" s="36">
        <f t="shared" si="119"/>
        <v>0</v>
      </c>
      <c r="AA137" s="36" t="s">
        <v>40</v>
      </c>
      <c r="AB137" s="36" t="s">
        <v>40</v>
      </c>
    </row>
    <row r="138" spans="1:28" ht="67.5" customHeight="1" x14ac:dyDescent="0.25">
      <c r="A138" s="116" t="s">
        <v>277</v>
      </c>
      <c r="B138" s="32" t="s">
        <v>41</v>
      </c>
      <c r="C138" s="32">
        <v>20</v>
      </c>
      <c r="D138" s="32" t="s">
        <v>38</v>
      </c>
      <c r="E138" s="72" t="s">
        <v>278</v>
      </c>
      <c r="F138" s="59">
        <f>+F140</f>
        <v>128057209397</v>
      </c>
      <c r="G138" s="59">
        <f t="shared" si="134"/>
        <v>0</v>
      </c>
      <c r="H138" s="59">
        <f t="shared" si="134"/>
        <v>0</v>
      </c>
      <c r="I138" s="59">
        <f t="shared" si="134"/>
        <v>0</v>
      </c>
      <c r="J138" s="59">
        <f t="shared" si="134"/>
        <v>0</v>
      </c>
      <c r="K138" s="34">
        <f t="shared" ref="K138:K141" si="136">+G138-H138+I138-J138</f>
        <v>0</v>
      </c>
      <c r="L138" s="59">
        <f>+L140</f>
        <v>128057209397</v>
      </c>
      <c r="M138" s="68">
        <f t="shared" si="116"/>
        <v>1.4005707223329387E-2</v>
      </c>
      <c r="N138" s="59">
        <f t="shared" si="135"/>
        <v>0</v>
      </c>
      <c r="O138" s="59">
        <f t="shared" si="135"/>
        <v>128057209397</v>
      </c>
      <c r="P138" s="59">
        <f t="shared" si="135"/>
        <v>0</v>
      </c>
      <c r="Q138" s="59">
        <f t="shared" si="135"/>
        <v>79788857362</v>
      </c>
      <c r="R138" s="59">
        <f t="shared" si="135"/>
        <v>48268352035</v>
      </c>
      <c r="S138" s="59">
        <f t="shared" si="135"/>
        <v>48268352035</v>
      </c>
      <c r="T138" s="59">
        <f t="shared" si="135"/>
        <v>0</v>
      </c>
      <c r="U138" s="59">
        <f t="shared" si="135"/>
        <v>79788857362</v>
      </c>
      <c r="V138" s="59">
        <f t="shared" si="135"/>
        <v>0</v>
      </c>
      <c r="W138" s="59">
        <f t="shared" si="135"/>
        <v>0</v>
      </c>
      <c r="X138" s="36">
        <f t="shared" si="117"/>
        <v>0.623071967113077</v>
      </c>
      <c r="Y138" s="36">
        <f t="shared" si="118"/>
        <v>0</v>
      </c>
      <c r="Z138" s="36">
        <f t="shared" si="119"/>
        <v>0</v>
      </c>
      <c r="AA138" s="36">
        <f t="shared" si="130"/>
        <v>0</v>
      </c>
      <c r="AB138" s="36" t="s">
        <v>40</v>
      </c>
    </row>
    <row r="139" spans="1:28" ht="140.25" customHeight="1" x14ac:dyDescent="0.25">
      <c r="A139" s="116" t="s">
        <v>279</v>
      </c>
      <c r="B139" s="32" t="s">
        <v>37</v>
      </c>
      <c r="C139" s="32">
        <v>10</v>
      </c>
      <c r="D139" s="32" t="s">
        <v>38</v>
      </c>
      <c r="E139" s="39" t="s">
        <v>280</v>
      </c>
      <c r="F139" s="59">
        <f t="shared" si="134"/>
        <v>4000000000</v>
      </c>
      <c r="G139" s="59">
        <f t="shared" si="134"/>
        <v>0</v>
      </c>
      <c r="H139" s="59">
        <f t="shared" si="134"/>
        <v>0</v>
      </c>
      <c r="I139" s="59">
        <f t="shared" si="134"/>
        <v>0</v>
      </c>
      <c r="J139" s="59">
        <f t="shared" si="134"/>
        <v>0</v>
      </c>
      <c r="K139" s="34">
        <f t="shared" si="136"/>
        <v>0</v>
      </c>
      <c r="L139" s="59">
        <f>+L141</f>
        <v>4000000000</v>
      </c>
      <c r="M139" s="35">
        <f t="shared" si="116"/>
        <v>4.3748281847714538E-4</v>
      </c>
      <c r="N139" s="59">
        <f t="shared" si="135"/>
        <v>0</v>
      </c>
      <c r="O139" s="59">
        <f t="shared" si="135"/>
        <v>0</v>
      </c>
      <c r="P139" s="59">
        <f t="shared" si="135"/>
        <v>4000000000</v>
      </c>
      <c r="Q139" s="59">
        <f t="shared" si="135"/>
        <v>0</v>
      </c>
      <c r="R139" s="59">
        <f t="shared" si="135"/>
        <v>4000000000</v>
      </c>
      <c r="S139" s="59">
        <f t="shared" si="135"/>
        <v>0</v>
      </c>
      <c r="T139" s="59">
        <f t="shared" si="135"/>
        <v>0</v>
      </c>
      <c r="U139" s="59">
        <f t="shared" si="135"/>
        <v>0</v>
      </c>
      <c r="V139" s="59">
        <f t="shared" si="135"/>
        <v>0</v>
      </c>
      <c r="W139" s="59">
        <f t="shared" si="135"/>
        <v>0</v>
      </c>
      <c r="X139" s="36">
        <f t="shared" si="117"/>
        <v>0</v>
      </c>
      <c r="Y139" s="36">
        <f t="shared" si="118"/>
        <v>0</v>
      </c>
      <c r="Z139" s="36">
        <f t="shared" si="119"/>
        <v>0</v>
      </c>
      <c r="AA139" s="36" t="s">
        <v>40</v>
      </c>
      <c r="AB139" s="36" t="s">
        <v>40</v>
      </c>
    </row>
    <row r="140" spans="1:28" ht="114" customHeight="1" x14ac:dyDescent="0.25">
      <c r="A140" s="116" t="s">
        <v>279</v>
      </c>
      <c r="B140" s="32" t="s">
        <v>41</v>
      </c>
      <c r="C140" s="32">
        <v>20</v>
      </c>
      <c r="D140" s="32" t="s">
        <v>38</v>
      </c>
      <c r="E140" s="39" t="s">
        <v>280</v>
      </c>
      <c r="F140" s="59">
        <f>+F143+F145</f>
        <v>128057209397</v>
      </c>
      <c r="G140" s="59">
        <f>+G143+G145</f>
        <v>0</v>
      </c>
      <c r="H140" s="59">
        <f>+H143+H145</f>
        <v>0</v>
      </c>
      <c r="I140" s="59">
        <f>+I143+I145</f>
        <v>0</v>
      </c>
      <c r="J140" s="59">
        <f>+J143+J145</f>
        <v>0</v>
      </c>
      <c r="K140" s="34">
        <f t="shared" si="136"/>
        <v>0</v>
      </c>
      <c r="L140" s="59">
        <f>+L143+L145</f>
        <v>128057209397</v>
      </c>
      <c r="M140" s="68">
        <f t="shared" si="116"/>
        <v>1.4005707223329387E-2</v>
      </c>
      <c r="N140" s="59">
        <f t="shared" ref="N140:W140" si="137">+N143+N145</f>
        <v>0</v>
      </c>
      <c r="O140" s="59">
        <f>+O143+O145</f>
        <v>128057209397</v>
      </c>
      <c r="P140" s="59">
        <f t="shared" si="137"/>
        <v>0</v>
      </c>
      <c r="Q140" s="59">
        <f t="shared" si="137"/>
        <v>79788857362</v>
      </c>
      <c r="R140" s="59">
        <f t="shared" si="137"/>
        <v>48268352035</v>
      </c>
      <c r="S140" s="59">
        <f t="shared" si="137"/>
        <v>48268352035</v>
      </c>
      <c r="T140" s="59">
        <f t="shared" si="137"/>
        <v>0</v>
      </c>
      <c r="U140" s="59">
        <f t="shared" si="137"/>
        <v>79788857362</v>
      </c>
      <c r="V140" s="59">
        <f t="shared" si="137"/>
        <v>0</v>
      </c>
      <c r="W140" s="59">
        <f t="shared" si="137"/>
        <v>0</v>
      </c>
      <c r="X140" s="36">
        <f t="shared" si="117"/>
        <v>0.623071967113077</v>
      </c>
      <c r="Y140" s="36">
        <f t="shared" si="118"/>
        <v>0</v>
      </c>
      <c r="Z140" s="36">
        <f t="shared" si="119"/>
        <v>0</v>
      </c>
      <c r="AA140" s="36">
        <f t="shared" si="130"/>
        <v>0</v>
      </c>
      <c r="AB140" s="36" t="s">
        <v>40</v>
      </c>
    </row>
    <row r="141" spans="1:28" ht="42" customHeight="1" x14ac:dyDescent="0.25">
      <c r="A141" s="116" t="s">
        <v>281</v>
      </c>
      <c r="B141" s="32" t="s">
        <v>37</v>
      </c>
      <c r="C141" s="32">
        <v>10</v>
      </c>
      <c r="D141" s="32" t="s">
        <v>38</v>
      </c>
      <c r="E141" s="39" t="s">
        <v>282</v>
      </c>
      <c r="F141" s="59">
        <f>+F142</f>
        <v>4000000000</v>
      </c>
      <c r="G141" s="59">
        <f>+G142</f>
        <v>0</v>
      </c>
      <c r="H141" s="59">
        <f>+H142</f>
        <v>0</v>
      </c>
      <c r="I141" s="59">
        <f>+I142</f>
        <v>0</v>
      </c>
      <c r="J141" s="59">
        <f>+J142</f>
        <v>0</v>
      </c>
      <c r="K141" s="34">
        <f t="shared" si="136"/>
        <v>0</v>
      </c>
      <c r="L141" s="59">
        <f>+L142</f>
        <v>4000000000</v>
      </c>
      <c r="M141" s="35">
        <f t="shared" si="116"/>
        <v>4.3748281847714538E-4</v>
      </c>
      <c r="N141" s="59">
        <f t="shared" ref="N141:W141" si="138">+N142</f>
        <v>0</v>
      </c>
      <c r="O141" s="59">
        <f>+O142</f>
        <v>0</v>
      </c>
      <c r="P141" s="59">
        <f t="shared" si="138"/>
        <v>4000000000</v>
      </c>
      <c r="Q141" s="59">
        <f t="shared" si="138"/>
        <v>0</v>
      </c>
      <c r="R141" s="59">
        <f t="shared" si="138"/>
        <v>4000000000</v>
      </c>
      <c r="S141" s="59">
        <f t="shared" si="138"/>
        <v>0</v>
      </c>
      <c r="T141" s="59">
        <f t="shared" si="138"/>
        <v>0</v>
      </c>
      <c r="U141" s="59">
        <f t="shared" si="138"/>
        <v>0</v>
      </c>
      <c r="V141" s="59">
        <f t="shared" si="138"/>
        <v>0</v>
      </c>
      <c r="W141" s="59">
        <f t="shared" si="138"/>
        <v>0</v>
      </c>
      <c r="X141" s="36">
        <f t="shared" si="117"/>
        <v>0</v>
      </c>
      <c r="Y141" s="36">
        <f t="shared" si="118"/>
        <v>0</v>
      </c>
      <c r="Z141" s="36">
        <f t="shared" si="119"/>
        <v>0</v>
      </c>
      <c r="AA141" s="36" t="s">
        <v>40</v>
      </c>
      <c r="AB141" s="36" t="s">
        <v>40</v>
      </c>
    </row>
    <row r="142" spans="1:28" ht="42" customHeight="1" x14ac:dyDescent="0.25">
      <c r="A142" s="117" t="s">
        <v>283</v>
      </c>
      <c r="B142" s="43" t="s">
        <v>37</v>
      </c>
      <c r="C142" s="43">
        <v>10</v>
      </c>
      <c r="D142" s="43" t="s">
        <v>38</v>
      </c>
      <c r="E142" s="44" t="s">
        <v>268</v>
      </c>
      <c r="F142" s="45">
        <v>4000000000</v>
      </c>
      <c r="G142" s="45">
        <v>0</v>
      </c>
      <c r="H142" s="45">
        <v>0</v>
      </c>
      <c r="I142" s="45">
        <v>0</v>
      </c>
      <c r="J142" s="45">
        <v>0</v>
      </c>
      <c r="K142" s="122"/>
      <c r="L142" s="45">
        <v>4000000000</v>
      </c>
      <c r="M142" s="47">
        <f t="shared" si="116"/>
        <v>4.3748281847714538E-4</v>
      </c>
      <c r="N142" s="45">
        <v>0</v>
      </c>
      <c r="O142" s="45">
        <v>0</v>
      </c>
      <c r="P142" s="45">
        <f>L142-O142</f>
        <v>4000000000</v>
      </c>
      <c r="Q142" s="45">
        <v>0</v>
      </c>
      <c r="R142" s="45">
        <f>+L142-Q142</f>
        <v>4000000000</v>
      </c>
      <c r="S142" s="45">
        <f>O142-Q142</f>
        <v>0</v>
      </c>
      <c r="T142" s="45">
        <v>0</v>
      </c>
      <c r="U142" s="45">
        <f>+Q142-T142</f>
        <v>0</v>
      </c>
      <c r="V142" s="45">
        <v>0</v>
      </c>
      <c r="W142" s="48">
        <f>+T142-V142</f>
        <v>0</v>
      </c>
      <c r="X142" s="49">
        <f t="shared" si="117"/>
        <v>0</v>
      </c>
      <c r="Y142" s="49">
        <f t="shared" si="118"/>
        <v>0</v>
      </c>
      <c r="Z142" s="49">
        <f t="shared" si="119"/>
        <v>0</v>
      </c>
      <c r="AA142" s="49" t="s">
        <v>40</v>
      </c>
      <c r="AB142" s="49" t="s">
        <v>40</v>
      </c>
    </row>
    <row r="143" spans="1:28" ht="42" customHeight="1" x14ac:dyDescent="0.25">
      <c r="A143" s="116" t="s">
        <v>281</v>
      </c>
      <c r="B143" s="32" t="s">
        <v>41</v>
      </c>
      <c r="C143" s="32">
        <v>20</v>
      </c>
      <c r="D143" s="32" t="s">
        <v>38</v>
      </c>
      <c r="E143" s="39" t="s">
        <v>282</v>
      </c>
      <c r="F143" s="59">
        <f>+F144</f>
        <v>123824871497</v>
      </c>
      <c r="G143" s="59">
        <f>+G144</f>
        <v>0</v>
      </c>
      <c r="H143" s="59">
        <f>+H144</f>
        <v>0</v>
      </c>
      <c r="I143" s="59">
        <f>+I144</f>
        <v>0</v>
      </c>
      <c r="J143" s="59">
        <f>+J144</f>
        <v>0</v>
      </c>
      <c r="K143" s="34">
        <f t="shared" ref="K143:K156" si="139">+G143-H143+I143-J143</f>
        <v>0</v>
      </c>
      <c r="L143" s="59">
        <f>+L144</f>
        <v>123824871497</v>
      </c>
      <c r="M143" s="68">
        <f t="shared" si="116"/>
        <v>1.3542813445019477E-2</v>
      </c>
      <c r="N143" s="59">
        <f t="shared" ref="N143:W143" si="140">+N144</f>
        <v>0</v>
      </c>
      <c r="O143" s="59">
        <f>+O144</f>
        <v>123824871497</v>
      </c>
      <c r="P143" s="59">
        <f t="shared" si="140"/>
        <v>0</v>
      </c>
      <c r="Q143" s="59">
        <f t="shared" si="140"/>
        <v>75556519462</v>
      </c>
      <c r="R143" s="59">
        <f t="shared" si="140"/>
        <v>48268352035</v>
      </c>
      <c r="S143" s="59">
        <f t="shared" si="140"/>
        <v>48268352035</v>
      </c>
      <c r="T143" s="59">
        <f t="shared" si="140"/>
        <v>0</v>
      </c>
      <c r="U143" s="59">
        <f t="shared" si="140"/>
        <v>75556519462</v>
      </c>
      <c r="V143" s="59">
        <f t="shared" si="140"/>
        <v>0</v>
      </c>
      <c r="W143" s="59">
        <f t="shared" si="140"/>
        <v>0</v>
      </c>
      <c r="X143" s="36">
        <f t="shared" si="117"/>
        <v>0.61018855540528916</v>
      </c>
      <c r="Y143" s="36">
        <f t="shared" si="118"/>
        <v>0</v>
      </c>
      <c r="Z143" s="36">
        <f t="shared" si="119"/>
        <v>0</v>
      </c>
      <c r="AA143" s="36">
        <f t="shared" si="130"/>
        <v>0</v>
      </c>
      <c r="AB143" s="36" t="s">
        <v>40</v>
      </c>
    </row>
    <row r="144" spans="1:28" ht="42" customHeight="1" x14ac:dyDescent="0.25">
      <c r="A144" s="117" t="s">
        <v>283</v>
      </c>
      <c r="B144" s="43" t="s">
        <v>41</v>
      </c>
      <c r="C144" s="43">
        <v>20</v>
      </c>
      <c r="D144" s="43" t="s">
        <v>38</v>
      </c>
      <c r="E144" s="42" t="s">
        <v>268</v>
      </c>
      <c r="F144" s="45">
        <v>123824871497</v>
      </c>
      <c r="G144" s="45">
        <v>0</v>
      </c>
      <c r="H144" s="45">
        <v>0</v>
      </c>
      <c r="I144" s="45">
        <v>0</v>
      </c>
      <c r="J144" s="45">
        <v>0</v>
      </c>
      <c r="K144" s="123">
        <f t="shared" si="139"/>
        <v>0</v>
      </c>
      <c r="L144" s="45">
        <v>123824871497</v>
      </c>
      <c r="M144" s="47">
        <f t="shared" si="116"/>
        <v>1.3542813445019477E-2</v>
      </c>
      <c r="N144" s="45">
        <v>0</v>
      </c>
      <c r="O144" s="45">
        <v>123824871497</v>
      </c>
      <c r="P144" s="45">
        <f>L144-O144</f>
        <v>0</v>
      </c>
      <c r="Q144" s="45">
        <v>75556519462</v>
      </c>
      <c r="R144" s="45">
        <f>+L144-Q144</f>
        <v>48268352035</v>
      </c>
      <c r="S144" s="45">
        <f>O144-Q144</f>
        <v>48268352035</v>
      </c>
      <c r="T144" s="45">
        <v>0</v>
      </c>
      <c r="U144" s="45">
        <f>+Q144-T144</f>
        <v>75556519462</v>
      </c>
      <c r="V144" s="45">
        <v>0</v>
      </c>
      <c r="W144" s="48">
        <f>+T144-V144</f>
        <v>0</v>
      </c>
      <c r="X144" s="49">
        <f t="shared" si="117"/>
        <v>0.61018855540528916</v>
      </c>
      <c r="Y144" s="49">
        <f t="shared" si="118"/>
        <v>0</v>
      </c>
      <c r="Z144" s="49">
        <f t="shared" si="119"/>
        <v>0</v>
      </c>
      <c r="AA144" s="49">
        <f t="shared" si="130"/>
        <v>0</v>
      </c>
      <c r="AB144" s="49" t="s">
        <v>40</v>
      </c>
    </row>
    <row r="145" spans="1:28" ht="42" customHeight="1" x14ac:dyDescent="0.25">
      <c r="A145" s="116" t="s">
        <v>284</v>
      </c>
      <c r="B145" s="32" t="s">
        <v>41</v>
      </c>
      <c r="C145" s="32">
        <v>20</v>
      </c>
      <c r="D145" s="32" t="s">
        <v>38</v>
      </c>
      <c r="E145" s="78" t="s">
        <v>285</v>
      </c>
      <c r="F145" s="59">
        <f>+F146</f>
        <v>4232337900</v>
      </c>
      <c r="G145" s="59">
        <f>+G146</f>
        <v>0</v>
      </c>
      <c r="H145" s="59">
        <f>+H146</f>
        <v>0</v>
      </c>
      <c r="I145" s="59">
        <f>+I146</f>
        <v>0</v>
      </c>
      <c r="J145" s="59">
        <f>+J146</f>
        <v>0</v>
      </c>
      <c r="K145" s="34">
        <f t="shared" si="139"/>
        <v>0</v>
      </c>
      <c r="L145" s="59">
        <f>+L146</f>
        <v>4232337900</v>
      </c>
      <c r="M145" s="68">
        <f t="shared" si="116"/>
        <v>4.6289377830991069E-4</v>
      </c>
      <c r="N145" s="59">
        <f t="shared" ref="N145:W145" si="141">+N146</f>
        <v>0</v>
      </c>
      <c r="O145" s="59">
        <f>+O146</f>
        <v>4232337900</v>
      </c>
      <c r="P145" s="59">
        <f t="shared" si="141"/>
        <v>0</v>
      </c>
      <c r="Q145" s="59">
        <f t="shared" si="141"/>
        <v>4232337900</v>
      </c>
      <c r="R145" s="59">
        <f t="shared" si="141"/>
        <v>0</v>
      </c>
      <c r="S145" s="59">
        <f t="shared" si="141"/>
        <v>0</v>
      </c>
      <c r="T145" s="59">
        <f t="shared" si="141"/>
        <v>0</v>
      </c>
      <c r="U145" s="59">
        <f t="shared" si="141"/>
        <v>4232337900</v>
      </c>
      <c r="V145" s="59">
        <f t="shared" si="141"/>
        <v>0</v>
      </c>
      <c r="W145" s="59">
        <f t="shared" si="141"/>
        <v>0</v>
      </c>
      <c r="X145" s="36">
        <f>+Q145/L145</f>
        <v>1</v>
      </c>
      <c r="Y145" s="36">
        <f t="shared" si="118"/>
        <v>0</v>
      </c>
      <c r="Z145" s="36">
        <f t="shared" si="119"/>
        <v>0</v>
      </c>
      <c r="AA145" s="36">
        <f t="shared" si="130"/>
        <v>0</v>
      </c>
      <c r="AB145" s="36" t="s">
        <v>40</v>
      </c>
    </row>
    <row r="146" spans="1:28" s="76" customFormat="1" ht="42" customHeight="1" x14ac:dyDescent="0.25">
      <c r="A146" s="117" t="s">
        <v>286</v>
      </c>
      <c r="B146" s="124" t="s">
        <v>41</v>
      </c>
      <c r="C146" s="124">
        <v>20</v>
      </c>
      <c r="D146" s="124" t="s">
        <v>38</v>
      </c>
      <c r="E146" s="77" t="s">
        <v>268</v>
      </c>
      <c r="F146" s="56">
        <v>4232337900</v>
      </c>
      <c r="G146" s="56">
        <v>0</v>
      </c>
      <c r="H146" s="56">
        <v>0</v>
      </c>
      <c r="I146" s="56">
        <v>0</v>
      </c>
      <c r="J146" s="56">
        <v>0</v>
      </c>
      <c r="K146" s="125">
        <f t="shared" si="139"/>
        <v>0</v>
      </c>
      <c r="L146" s="56">
        <v>4232337900</v>
      </c>
      <c r="M146" s="47">
        <f t="shared" si="116"/>
        <v>4.6289377830991069E-4</v>
      </c>
      <c r="N146" s="56">
        <v>0</v>
      </c>
      <c r="O146" s="45">
        <v>4232337900</v>
      </c>
      <c r="P146" s="45">
        <f>L146-O146</f>
        <v>0</v>
      </c>
      <c r="Q146" s="45">
        <v>4232337900</v>
      </c>
      <c r="R146" s="45">
        <f>+L146-Q146</f>
        <v>0</v>
      </c>
      <c r="S146" s="45">
        <f>O146-Q146</f>
        <v>0</v>
      </c>
      <c r="T146" s="45">
        <v>0</v>
      </c>
      <c r="U146" s="45">
        <f>+Q146-T146</f>
        <v>4232337900</v>
      </c>
      <c r="V146" s="45">
        <v>0</v>
      </c>
      <c r="W146" s="48">
        <f>+T146-V146</f>
        <v>0</v>
      </c>
      <c r="X146" s="49">
        <f t="shared" si="117"/>
        <v>1</v>
      </c>
      <c r="Y146" s="49">
        <f t="shared" si="118"/>
        <v>0</v>
      </c>
      <c r="Z146" s="49">
        <f t="shared" si="119"/>
        <v>0</v>
      </c>
      <c r="AA146" s="49">
        <f t="shared" si="130"/>
        <v>0</v>
      </c>
      <c r="AB146" s="49" t="s">
        <v>40</v>
      </c>
    </row>
    <row r="147" spans="1:28" ht="55.5" customHeight="1" x14ac:dyDescent="0.25">
      <c r="A147" s="116" t="s">
        <v>287</v>
      </c>
      <c r="B147" s="32" t="s">
        <v>37</v>
      </c>
      <c r="C147" s="32">
        <v>10</v>
      </c>
      <c r="D147" s="32" t="s">
        <v>38</v>
      </c>
      <c r="E147" s="39" t="s">
        <v>288</v>
      </c>
      <c r="F147" s="62">
        <f t="shared" ref="F147:J149" si="142">+F148</f>
        <v>2000000000</v>
      </c>
      <c r="G147" s="62">
        <f t="shared" si="142"/>
        <v>0</v>
      </c>
      <c r="H147" s="62">
        <f t="shared" si="142"/>
        <v>0</v>
      </c>
      <c r="I147" s="62">
        <f t="shared" si="142"/>
        <v>0</v>
      </c>
      <c r="J147" s="62">
        <f t="shared" si="142"/>
        <v>0</v>
      </c>
      <c r="K147" s="34">
        <f t="shared" si="139"/>
        <v>0</v>
      </c>
      <c r="L147" s="62">
        <f>+L148</f>
        <v>2000000000</v>
      </c>
      <c r="M147" s="35">
        <f t="shared" si="116"/>
        <v>2.1874140923857269E-4</v>
      </c>
      <c r="N147" s="62">
        <f t="shared" ref="N147:W149" si="143">+N148</f>
        <v>0</v>
      </c>
      <c r="O147" s="62">
        <f t="shared" si="143"/>
        <v>752018563</v>
      </c>
      <c r="P147" s="62">
        <f t="shared" si="143"/>
        <v>1247981437</v>
      </c>
      <c r="Q147" s="62">
        <f t="shared" si="143"/>
        <v>635986332</v>
      </c>
      <c r="R147" s="62">
        <f t="shared" si="143"/>
        <v>1364013668</v>
      </c>
      <c r="S147" s="62">
        <f t="shared" si="143"/>
        <v>116032231</v>
      </c>
      <c r="T147" s="62">
        <f t="shared" si="143"/>
        <v>630000</v>
      </c>
      <c r="U147" s="62">
        <f t="shared" si="143"/>
        <v>635356332</v>
      </c>
      <c r="V147" s="62">
        <f t="shared" si="143"/>
        <v>0</v>
      </c>
      <c r="W147" s="62">
        <f t="shared" si="143"/>
        <v>630000</v>
      </c>
      <c r="X147" s="36">
        <f t="shared" si="117"/>
        <v>0.31799316599999999</v>
      </c>
      <c r="Y147" s="118">
        <f t="shared" si="118"/>
        <v>3.1500000000000001E-4</v>
      </c>
      <c r="Z147" s="36">
        <f t="shared" si="119"/>
        <v>0</v>
      </c>
      <c r="AA147" s="36">
        <f t="shared" si="130"/>
        <v>9.905873260181951E-4</v>
      </c>
      <c r="AB147" s="36">
        <f t="shared" si="131"/>
        <v>0</v>
      </c>
    </row>
    <row r="148" spans="1:28" ht="112.5" customHeight="1" x14ac:dyDescent="0.25">
      <c r="A148" s="116" t="s">
        <v>289</v>
      </c>
      <c r="B148" s="32" t="s">
        <v>37</v>
      </c>
      <c r="C148" s="32">
        <v>10</v>
      </c>
      <c r="D148" s="32" t="s">
        <v>38</v>
      </c>
      <c r="E148" s="39" t="s">
        <v>280</v>
      </c>
      <c r="F148" s="59">
        <f t="shared" si="142"/>
        <v>2000000000</v>
      </c>
      <c r="G148" s="59">
        <f t="shared" si="142"/>
        <v>0</v>
      </c>
      <c r="H148" s="59">
        <f t="shared" si="142"/>
        <v>0</v>
      </c>
      <c r="I148" s="59">
        <f t="shared" si="142"/>
        <v>0</v>
      </c>
      <c r="J148" s="59">
        <f t="shared" si="142"/>
        <v>0</v>
      </c>
      <c r="K148" s="34">
        <f t="shared" si="139"/>
        <v>0</v>
      </c>
      <c r="L148" s="59">
        <f>+L149</f>
        <v>2000000000</v>
      </c>
      <c r="M148" s="35">
        <f t="shared" si="116"/>
        <v>2.1874140923857269E-4</v>
      </c>
      <c r="N148" s="59">
        <f t="shared" si="143"/>
        <v>0</v>
      </c>
      <c r="O148" s="59">
        <f t="shared" si="143"/>
        <v>752018563</v>
      </c>
      <c r="P148" s="59">
        <f t="shared" si="143"/>
        <v>1247981437</v>
      </c>
      <c r="Q148" s="59">
        <f t="shared" si="143"/>
        <v>635986332</v>
      </c>
      <c r="R148" s="59">
        <f t="shared" si="143"/>
        <v>1364013668</v>
      </c>
      <c r="S148" s="59">
        <f t="shared" si="143"/>
        <v>116032231</v>
      </c>
      <c r="T148" s="59">
        <f t="shared" si="143"/>
        <v>630000</v>
      </c>
      <c r="U148" s="59">
        <f t="shared" si="143"/>
        <v>635356332</v>
      </c>
      <c r="V148" s="59">
        <f t="shared" si="143"/>
        <v>0</v>
      </c>
      <c r="W148" s="59">
        <f t="shared" si="143"/>
        <v>630000</v>
      </c>
      <c r="X148" s="36">
        <f t="shared" si="117"/>
        <v>0.31799316599999999</v>
      </c>
      <c r="Y148" s="118">
        <f t="shared" si="118"/>
        <v>3.1500000000000001E-4</v>
      </c>
      <c r="Z148" s="36">
        <f t="shared" si="119"/>
        <v>0</v>
      </c>
      <c r="AA148" s="36">
        <f t="shared" si="130"/>
        <v>9.905873260181951E-4</v>
      </c>
      <c r="AB148" s="36">
        <f t="shared" si="131"/>
        <v>0</v>
      </c>
    </row>
    <row r="149" spans="1:28" ht="42" customHeight="1" x14ac:dyDescent="0.25">
      <c r="A149" s="116" t="s">
        <v>290</v>
      </c>
      <c r="B149" s="32" t="s">
        <v>37</v>
      </c>
      <c r="C149" s="32">
        <v>10</v>
      </c>
      <c r="D149" s="32" t="s">
        <v>38</v>
      </c>
      <c r="E149" s="39" t="s">
        <v>266</v>
      </c>
      <c r="F149" s="40">
        <f t="shared" si="142"/>
        <v>2000000000</v>
      </c>
      <c r="G149" s="40">
        <f t="shared" si="142"/>
        <v>0</v>
      </c>
      <c r="H149" s="40">
        <f t="shared" si="142"/>
        <v>0</v>
      </c>
      <c r="I149" s="40">
        <f t="shared" si="142"/>
        <v>0</v>
      </c>
      <c r="J149" s="40">
        <f t="shared" si="142"/>
        <v>0</v>
      </c>
      <c r="K149" s="34">
        <f t="shared" si="139"/>
        <v>0</v>
      </c>
      <c r="L149" s="40">
        <f>+L150</f>
        <v>2000000000</v>
      </c>
      <c r="M149" s="35">
        <f t="shared" si="116"/>
        <v>2.1874140923857269E-4</v>
      </c>
      <c r="N149" s="40">
        <f t="shared" si="143"/>
        <v>0</v>
      </c>
      <c r="O149" s="40">
        <f t="shared" si="143"/>
        <v>752018563</v>
      </c>
      <c r="P149" s="40">
        <f t="shared" si="143"/>
        <v>1247981437</v>
      </c>
      <c r="Q149" s="40">
        <f t="shared" si="143"/>
        <v>635986332</v>
      </c>
      <c r="R149" s="40">
        <f t="shared" si="143"/>
        <v>1364013668</v>
      </c>
      <c r="S149" s="40">
        <f t="shared" si="143"/>
        <v>116032231</v>
      </c>
      <c r="T149" s="40">
        <f t="shared" si="143"/>
        <v>630000</v>
      </c>
      <c r="U149" s="40">
        <f t="shared" si="143"/>
        <v>635356332</v>
      </c>
      <c r="V149" s="40">
        <f t="shared" si="143"/>
        <v>0</v>
      </c>
      <c r="W149" s="40">
        <f t="shared" si="143"/>
        <v>630000</v>
      </c>
      <c r="X149" s="36">
        <f t="shared" si="117"/>
        <v>0.31799316599999999</v>
      </c>
      <c r="Y149" s="118">
        <f t="shared" si="118"/>
        <v>3.1500000000000001E-4</v>
      </c>
      <c r="Z149" s="36">
        <f t="shared" si="119"/>
        <v>0</v>
      </c>
      <c r="AA149" s="36">
        <f t="shared" si="130"/>
        <v>9.905873260181951E-4</v>
      </c>
      <c r="AB149" s="36">
        <f t="shared" si="131"/>
        <v>0</v>
      </c>
    </row>
    <row r="150" spans="1:28" s="133" customFormat="1" ht="42" customHeight="1" x14ac:dyDescent="0.25">
      <c r="A150" s="117" t="s">
        <v>290</v>
      </c>
      <c r="B150" s="83" t="s">
        <v>37</v>
      </c>
      <c r="C150" s="83">
        <v>10</v>
      </c>
      <c r="D150" s="83" t="s">
        <v>38</v>
      </c>
      <c r="E150" s="84" t="s">
        <v>268</v>
      </c>
      <c r="F150" s="126">
        <v>2000000000</v>
      </c>
      <c r="G150" s="127">
        <v>0</v>
      </c>
      <c r="H150" s="127">
        <v>0</v>
      </c>
      <c r="I150" s="127">
        <v>0</v>
      </c>
      <c r="J150" s="127">
        <v>0</v>
      </c>
      <c r="K150" s="126">
        <f t="shared" si="139"/>
        <v>0</v>
      </c>
      <c r="L150" s="128">
        <f>+F150+K150</f>
        <v>2000000000</v>
      </c>
      <c r="M150" s="129">
        <f t="shared" si="116"/>
        <v>2.1874140923857269E-4</v>
      </c>
      <c r="N150" s="126">
        <v>0</v>
      </c>
      <c r="O150" s="126">
        <v>752018563</v>
      </c>
      <c r="P150" s="126">
        <f>L150-O150</f>
        <v>1247981437</v>
      </c>
      <c r="Q150" s="126">
        <v>635986332</v>
      </c>
      <c r="R150" s="126">
        <f>+L150-Q150</f>
        <v>1364013668</v>
      </c>
      <c r="S150" s="126">
        <f>O150-Q150</f>
        <v>116032231</v>
      </c>
      <c r="T150" s="126">
        <v>630000</v>
      </c>
      <c r="U150" s="126">
        <f>+Q150-T150</f>
        <v>635356332</v>
      </c>
      <c r="V150" s="126">
        <v>0</v>
      </c>
      <c r="W150" s="130">
        <f>+T150-V150</f>
        <v>630000</v>
      </c>
      <c r="X150" s="131">
        <f t="shared" si="117"/>
        <v>0.31799316599999999</v>
      </c>
      <c r="Y150" s="132">
        <f t="shared" si="118"/>
        <v>3.1500000000000001E-4</v>
      </c>
      <c r="Z150" s="131">
        <f t="shared" si="119"/>
        <v>0</v>
      </c>
      <c r="AA150" s="131">
        <f t="shared" si="130"/>
        <v>9.905873260181951E-4</v>
      </c>
      <c r="AB150" s="131">
        <f t="shared" si="131"/>
        <v>0</v>
      </c>
    </row>
    <row r="151" spans="1:28" ht="42" customHeight="1" x14ac:dyDescent="0.25">
      <c r="A151" s="116" t="s">
        <v>291</v>
      </c>
      <c r="B151" s="32" t="s">
        <v>37</v>
      </c>
      <c r="C151" s="32">
        <v>10</v>
      </c>
      <c r="D151" s="32" t="s">
        <v>38</v>
      </c>
      <c r="E151" s="39" t="s">
        <v>292</v>
      </c>
      <c r="F151" s="60">
        <f>+F152</f>
        <v>4104000000</v>
      </c>
      <c r="G151" s="60">
        <f>+G152</f>
        <v>0</v>
      </c>
      <c r="H151" s="60">
        <f>+H152</f>
        <v>0</v>
      </c>
      <c r="I151" s="60">
        <f>+I152</f>
        <v>0</v>
      </c>
      <c r="J151" s="60">
        <f>+J152</f>
        <v>0</v>
      </c>
      <c r="K151" s="34">
        <f t="shared" si="139"/>
        <v>0</v>
      </c>
      <c r="L151" s="60">
        <f>+L152</f>
        <v>4104000000</v>
      </c>
      <c r="M151" s="35">
        <f t="shared" si="116"/>
        <v>4.4885737175755116E-4</v>
      </c>
      <c r="N151" s="60">
        <f t="shared" ref="N151:W151" si="144">+N152</f>
        <v>0</v>
      </c>
      <c r="O151" s="60">
        <f>+O152</f>
        <v>1518626785</v>
      </c>
      <c r="P151" s="60">
        <f t="shared" si="144"/>
        <v>2585373215</v>
      </c>
      <c r="Q151" s="60">
        <f t="shared" si="144"/>
        <v>878146442</v>
      </c>
      <c r="R151" s="60">
        <f t="shared" si="144"/>
        <v>3225853558</v>
      </c>
      <c r="S151" s="60">
        <f t="shared" si="144"/>
        <v>640480343</v>
      </c>
      <c r="T151" s="60">
        <f t="shared" si="144"/>
        <v>2520000</v>
      </c>
      <c r="U151" s="60">
        <f t="shared" si="144"/>
        <v>875626442</v>
      </c>
      <c r="V151" s="60">
        <f t="shared" si="144"/>
        <v>0</v>
      </c>
      <c r="W151" s="60">
        <f t="shared" si="144"/>
        <v>2520000</v>
      </c>
      <c r="X151" s="118">
        <f t="shared" si="117"/>
        <v>0.21397330458089669</v>
      </c>
      <c r="Y151" s="118">
        <f t="shared" si="118"/>
        <v>6.1403508771929827E-4</v>
      </c>
      <c r="Z151" s="118">
        <f t="shared" si="119"/>
        <v>0</v>
      </c>
      <c r="AA151" s="36">
        <f t="shared" si="130"/>
        <v>2.8696808179973243E-3</v>
      </c>
      <c r="AB151" s="36">
        <f t="shared" si="131"/>
        <v>0</v>
      </c>
    </row>
    <row r="152" spans="1:28" ht="42" customHeight="1" x14ac:dyDescent="0.25">
      <c r="A152" s="116" t="s">
        <v>293</v>
      </c>
      <c r="B152" s="32" t="s">
        <v>37</v>
      </c>
      <c r="C152" s="32">
        <v>10</v>
      </c>
      <c r="D152" s="32" t="s">
        <v>38</v>
      </c>
      <c r="E152" s="72" t="s">
        <v>255</v>
      </c>
      <c r="F152" s="60">
        <f>+F153+F157</f>
        <v>4104000000</v>
      </c>
      <c r="G152" s="60">
        <f>+G153+G157</f>
        <v>0</v>
      </c>
      <c r="H152" s="60">
        <f>+H153+H157</f>
        <v>0</v>
      </c>
      <c r="I152" s="60">
        <f>+I153+I157</f>
        <v>0</v>
      </c>
      <c r="J152" s="60">
        <f>+J153+J157</f>
        <v>0</v>
      </c>
      <c r="K152" s="34">
        <f t="shared" si="139"/>
        <v>0</v>
      </c>
      <c r="L152" s="60">
        <f>+L153+L157</f>
        <v>4104000000</v>
      </c>
      <c r="M152" s="35">
        <f t="shared" si="116"/>
        <v>4.4885737175755116E-4</v>
      </c>
      <c r="N152" s="60">
        <f t="shared" ref="N152:W152" si="145">+N153+N157</f>
        <v>0</v>
      </c>
      <c r="O152" s="60">
        <f>+O153+O157</f>
        <v>1518626785</v>
      </c>
      <c r="P152" s="60">
        <f t="shared" si="145"/>
        <v>2585373215</v>
      </c>
      <c r="Q152" s="60">
        <f t="shared" si="145"/>
        <v>878146442</v>
      </c>
      <c r="R152" s="60">
        <f t="shared" si="145"/>
        <v>3225853558</v>
      </c>
      <c r="S152" s="60">
        <f t="shared" si="145"/>
        <v>640480343</v>
      </c>
      <c r="T152" s="60">
        <f t="shared" si="145"/>
        <v>2520000</v>
      </c>
      <c r="U152" s="60">
        <f t="shared" si="145"/>
        <v>875626442</v>
      </c>
      <c r="V152" s="60">
        <f t="shared" si="145"/>
        <v>0</v>
      </c>
      <c r="W152" s="60">
        <f t="shared" si="145"/>
        <v>2520000</v>
      </c>
      <c r="X152" s="118">
        <f t="shared" si="117"/>
        <v>0.21397330458089669</v>
      </c>
      <c r="Y152" s="118">
        <f t="shared" si="118"/>
        <v>6.1403508771929827E-4</v>
      </c>
      <c r="Z152" s="118">
        <f t="shared" si="119"/>
        <v>0</v>
      </c>
      <c r="AA152" s="36">
        <f t="shared" si="130"/>
        <v>2.8696808179973243E-3</v>
      </c>
      <c r="AB152" s="36">
        <f t="shared" si="131"/>
        <v>0</v>
      </c>
    </row>
    <row r="153" spans="1:28" ht="42" customHeight="1" x14ac:dyDescent="0.25">
      <c r="A153" s="116" t="s">
        <v>294</v>
      </c>
      <c r="B153" s="32" t="s">
        <v>37</v>
      </c>
      <c r="C153" s="32">
        <v>10</v>
      </c>
      <c r="D153" s="32" t="s">
        <v>38</v>
      </c>
      <c r="E153" s="39" t="s">
        <v>295</v>
      </c>
      <c r="F153" s="60">
        <f>F154</f>
        <v>800000000</v>
      </c>
      <c r="G153" s="60">
        <f>G154</f>
        <v>0</v>
      </c>
      <c r="H153" s="60">
        <f>H154</f>
        <v>0</v>
      </c>
      <c r="I153" s="60">
        <f>I154</f>
        <v>0</v>
      </c>
      <c r="J153" s="60">
        <f>J154</f>
        <v>0</v>
      </c>
      <c r="K153" s="34">
        <f t="shared" si="139"/>
        <v>0</v>
      </c>
      <c r="L153" s="60">
        <f>L154</f>
        <v>800000000</v>
      </c>
      <c r="M153" s="35">
        <f t="shared" si="116"/>
        <v>8.7496563695429083E-5</v>
      </c>
      <c r="N153" s="60">
        <f t="shared" ref="N153:W153" si="146">N154</f>
        <v>0</v>
      </c>
      <c r="O153" s="60">
        <f>O154</f>
        <v>0</v>
      </c>
      <c r="P153" s="60">
        <f t="shared" si="146"/>
        <v>800000000</v>
      </c>
      <c r="Q153" s="60">
        <f t="shared" si="146"/>
        <v>0</v>
      </c>
      <c r="R153" s="60">
        <f t="shared" si="146"/>
        <v>800000000</v>
      </c>
      <c r="S153" s="60">
        <f t="shared" si="146"/>
        <v>0</v>
      </c>
      <c r="T153" s="60">
        <f t="shared" si="146"/>
        <v>0</v>
      </c>
      <c r="U153" s="60">
        <f t="shared" si="146"/>
        <v>0</v>
      </c>
      <c r="V153" s="60">
        <f t="shared" si="146"/>
        <v>0</v>
      </c>
      <c r="W153" s="60">
        <f t="shared" si="146"/>
        <v>0</v>
      </c>
      <c r="X153" s="36">
        <f t="shared" si="117"/>
        <v>0</v>
      </c>
      <c r="Y153" s="36">
        <f t="shared" si="118"/>
        <v>0</v>
      </c>
      <c r="Z153" s="36">
        <f t="shared" si="119"/>
        <v>0</v>
      </c>
      <c r="AA153" s="36" t="s">
        <v>40</v>
      </c>
      <c r="AB153" s="36" t="s">
        <v>40</v>
      </c>
    </row>
    <row r="154" spans="1:28" ht="63" customHeight="1" x14ac:dyDescent="0.25">
      <c r="A154" s="116" t="s">
        <v>296</v>
      </c>
      <c r="B154" s="32" t="s">
        <v>37</v>
      </c>
      <c r="C154" s="32">
        <v>10</v>
      </c>
      <c r="D154" s="32" t="s">
        <v>38</v>
      </c>
      <c r="E154" s="39" t="s">
        <v>264</v>
      </c>
      <c r="F154" s="60">
        <f t="shared" ref="F154:J155" si="147">+F155</f>
        <v>800000000</v>
      </c>
      <c r="G154" s="60">
        <f t="shared" si="147"/>
        <v>0</v>
      </c>
      <c r="H154" s="60">
        <f t="shared" si="147"/>
        <v>0</v>
      </c>
      <c r="I154" s="60">
        <f t="shared" si="147"/>
        <v>0</v>
      </c>
      <c r="J154" s="60">
        <f t="shared" si="147"/>
        <v>0</v>
      </c>
      <c r="K154" s="34">
        <f t="shared" si="139"/>
        <v>0</v>
      </c>
      <c r="L154" s="60">
        <f>+L155</f>
        <v>800000000</v>
      </c>
      <c r="M154" s="35">
        <f t="shared" si="116"/>
        <v>8.7496563695429083E-5</v>
      </c>
      <c r="N154" s="60">
        <f t="shared" ref="N154:W155" si="148">+N155</f>
        <v>0</v>
      </c>
      <c r="O154" s="60">
        <f t="shared" si="148"/>
        <v>0</v>
      </c>
      <c r="P154" s="60">
        <f t="shared" si="148"/>
        <v>800000000</v>
      </c>
      <c r="Q154" s="60">
        <f t="shared" si="148"/>
        <v>0</v>
      </c>
      <c r="R154" s="60">
        <f t="shared" si="148"/>
        <v>800000000</v>
      </c>
      <c r="S154" s="60">
        <f t="shared" si="148"/>
        <v>0</v>
      </c>
      <c r="T154" s="60">
        <f t="shared" si="148"/>
        <v>0</v>
      </c>
      <c r="U154" s="60">
        <f t="shared" si="148"/>
        <v>0</v>
      </c>
      <c r="V154" s="60">
        <f t="shared" si="148"/>
        <v>0</v>
      </c>
      <c r="W154" s="60">
        <f t="shared" si="148"/>
        <v>0</v>
      </c>
      <c r="X154" s="36">
        <f t="shared" si="117"/>
        <v>0</v>
      </c>
      <c r="Y154" s="36">
        <f t="shared" si="118"/>
        <v>0</v>
      </c>
      <c r="Z154" s="36">
        <f t="shared" si="119"/>
        <v>0</v>
      </c>
      <c r="AA154" s="36" t="s">
        <v>40</v>
      </c>
      <c r="AB154" s="36" t="s">
        <v>40</v>
      </c>
    </row>
    <row r="155" spans="1:28" ht="42" customHeight="1" x14ac:dyDescent="0.25">
      <c r="A155" s="116" t="s">
        <v>297</v>
      </c>
      <c r="B155" s="32" t="s">
        <v>37</v>
      </c>
      <c r="C155" s="32">
        <v>10</v>
      </c>
      <c r="D155" s="32" t="s">
        <v>38</v>
      </c>
      <c r="E155" s="39" t="s">
        <v>298</v>
      </c>
      <c r="F155" s="60">
        <f t="shared" si="147"/>
        <v>800000000</v>
      </c>
      <c r="G155" s="60">
        <f t="shared" si="147"/>
        <v>0</v>
      </c>
      <c r="H155" s="60">
        <f t="shared" si="147"/>
        <v>0</v>
      </c>
      <c r="I155" s="60">
        <f t="shared" si="147"/>
        <v>0</v>
      </c>
      <c r="J155" s="60">
        <f t="shared" si="147"/>
        <v>0</v>
      </c>
      <c r="K155" s="59">
        <f t="shared" si="139"/>
        <v>0</v>
      </c>
      <c r="L155" s="60">
        <f>+L156</f>
        <v>800000000</v>
      </c>
      <c r="M155" s="35">
        <f t="shared" si="116"/>
        <v>8.7496563695429083E-5</v>
      </c>
      <c r="N155" s="60">
        <f t="shared" si="148"/>
        <v>0</v>
      </c>
      <c r="O155" s="60">
        <f t="shared" si="148"/>
        <v>0</v>
      </c>
      <c r="P155" s="60">
        <f t="shared" si="148"/>
        <v>800000000</v>
      </c>
      <c r="Q155" s="60">
        <f t="shared" si="148"/>
        <v>0</v>
      </c>
      <c r="R155" s="60">
        <f t="shared" si="148"/>
        <v>800000000</v>
      </c>
      <c r="S155" s="60">
        <f t="shared" si="148"/>
        <v>0</v>
      </c>
      <c r="T155" s="60">
        <f t="shared" si="148"/>
        <v>0</v>
      </c>
      <c r="U155" s="60">
        <f t="shared" si="148"/>
        <v>0</v>
      </c>
      <c r="V155" s="60">
        <f t="shared" si="148"/>
        <v>0</v>
      </c>
      <c r="W155" s="60">
        <f t="shared" si="148"/>
        <v>0</v>
      </c>
      <c r="X155" s="36">
        <f t="shared" si="117"/>
        <v>0</v>
      </c>
      <c r="Y155" s="36">
        <f t="shared" si="118"/>
        <v>0</v>
      </c>
      <c r="Z155" s="36">
        <f t="shared" si="119"/>
        <v>0</v>
      </c>
      <c r="AA155" s="36" t="s">
        <v>40</v>
      </c>
      <c r="AB155" s="36" t="s">
        <v>40</v>
      </c>
    </row>
    <row r="156" spans="1:28" ht="42" customHeight="1" x14ac:dyDescent="0.25">
      <c r="A156" s="117" t="s">
        <v>299</v>
      </c>
      <c r="B156" s="43" t="s">
        <v>37</v>
      </c>
      <c r="C156" s="43">
        <v>10</v>
      </c>
      <c r="D156" s="43" t="s">
        <v>38</v>
      </c>
      <c r="E156" s="44" t="s">
        <v>268</v>
      </c>
      <c r="F156" s="45">
        <v>800000000</v>
      </c>
      <c r="G156" s="56">
        <v>0</v>
      </c>
      <c r="H156" s="56">
        <v>0</v>
      </c>
      <c r="I156" s="56">
        <v>0</v>
      </c>
      <c r="J156" s="56">
        <v>0</v>
      </c>
      <c r="K156" s="45">
        <f t="shared" si="139"/>
        <v>0</v>
      </c>
      <c r="L156" s="46">
        <f>+F156+K156</f>
        <v>800000000</v>
      </c>
      <c r="M156" s="47">
        <f t="shared" si="116"/>
        <v>8.7496563695429083E-5</v>
      </c>
      <c r="N156" s="45">
        <v>0</v>
      </c>
      <c r="O156" s="45">
        <v>0</v>
      </c>
      <c r="P156" s="45">
        <f>L156-O156</f>
        <v>800000000</v>
      </c>
      <c r="Q156" s="45">
        <v>0</v>
      </c>
      <c r="R156" s="45">
        <f>+L156-Q156</f>
        <v>800000000</v>
      </c>
      <c r="S156" s="45">
        <f>O156-Q156</f>
        <v>0</v>
      </c>
      <c r="T156" s="45">
        <v>0</v>
      </c>
      <c r="U156" s="45">
        <f>+Q156-T156</f>
        <v>0</v>
      </c>
      <c r="V156" s="45">
        <v>0</v>
      </c>
      <c r="W156" s="48">
        <f>+T156-V156</f>
        <v>0</v>
      </c>
      <c r="X156" s="49">
        <f t="shared" si="117"/>
        <v>0</v>
      </c>
      <c r="Y156" s="49">
        <f t="shared" si="118"/>
        <v>0</v>
      </c>
      <c r="Z156" s="49">
        <f t="shared" si="119"/>
        <v>0</v>
      </c>
      <c r="AA156" s="49" t="s">
        <v>40</v>
      </c>
      <c r="AB156" s="49" t="s">
        <v>40</v>
      </c>
    </row>
    <row r="157" spans="1:28" ht="63.75" customHeight="1" x14ac:dyDescent="0.25">
      <c r="A157" s="116" t="s">
        <v>300</v>
      </c>
      <c r="B157" s="32" t="s">
        <v>37</v>
      </c>
      <c r="C157" s="32">
        <v>10</v>
      </c>
      <c r="D157" s="32" t="s">
        <v>38</v>
      </c>
      <c r="E157" s="39" t="s">
        <v>301</v>
      </c>
      <c r="F157" s="59">
        <f t="shared" ref="F157:K159" si="149">+F158</f>
        <v>3304000000</v>
      </c>
      <c r="G157" s="59">
        <f t="shared" si="149"/>
        <v>0</v>
      </c>
      <c r="H157" s="59">
        <f t="shared" si="149"/>
        <v>0</v>
      </c>
      <c r="I157" s="59">
        <f t="shared" si="149"/>
        <v>0</v>
      </c>
      <c r="J157" s="59">
        <f t="shared" si="149"/>
        <v>0</v>
      </c>
      <c r="K157" s="59">
        <f t="shared" si="149"/>
        <v>0</v>
      </c>
      <c r="L157" s="59">
        <f>+L158</f>
        <v>3304000000</v>
      </c>
      <c r="M157" s="35">
        <f t="shared" si="116"/>
        <v>3.6136080806212212E-4</v>
      </c>
      <c r="N157" s="59">
        <f t="shared" ref="N157:W159" si="150">+N158</f>
        <v>0</v>
      </c>
      <c r="O157" s="59">
        <f t="shared" si="150"/>
        <v>1518626785</v>
      </c>
      <c r="P157" s="59">
        <f t="shared" si="150"/>
        <v>1785373215</v>
      </c>
      <c r="Q157" s="59">
        <f t="shared" si="150"/>
        <v>878146442</v>
      </c>
      <c r="R157" s="59">
        <f t="shared" si="150"/>
        <v>2425853558</v>
      </c>
      <c r="S157" s="59">
        <f t="shared" si="150"/>
        <v>640480343</v>
      </c>
      <c r="T157" s="59">
        <f t="shared" si="150"/>
        <v>2520000</v>
      </c>
      <c r="U157" s="59">
        <f t="shared" si="150"/>
        <v>875626442</v>
      </c>
      <c r="V157" s="59">
        <f t="shared" si="150"/>
        <v>0</v>
      </c>
      <c r="W157" s="59">
        <f t="shared" si="150"/>
        <v>2520000</v>
      </c>
      <c r="X157" s="36">
        <f t="shared" si="117"/>
        <v>0.2657828214285714</v>
      </c>
      <c r="Y157" s="36">
        <f t="shared" si="118"/>
        <v>7.6271186440677967E-4</v>
      </c>
      <c r="Z157" s="36">
        <f t="shared" si="119"/>
        <v>0</v>
      </c>
      <c r="AA157" s="36">
        <f t="shared" si="130"/>
        <v>2.8696808179973243E-3</v>
      </c>
      <c r="AB157" s="36">
        <f t="shared" si="131"/>
        <v>0</v>
      </c>
    </row>
    <row r="158" spans="1:28" ht="63.75" customHeight="1" x14ac:dyDescent="0.25">
      <c r="A158" s="116" t="s">
        <v>302</v>
      </c>
      <c r="B158" s="32" t="s">
        <v>37</v>
      </c>
      <c r="C158" s="32">
        <v>10</v>
      </c>
      <c r="D158" s="32" t="s">
        <v>38</v>
      </c>
      <c r="E158" s="39" t="s">
        <v>264</v>
      </c>
      <c r="F158" s="59">
        <f t="shared" si="149"/>
        <v>3304000000</v>
      </c>
      <c r="G158" s="59">
        <f t="shared" si="149"/>
        <v>0</v>
      </c>
      <c r="H158" s="59">
        <f t="shared" si="149"/>
        <v>0</v>
      </c>
      <c r="I158" s="59">
        <f t="shared" si="149"/>
        <v>0</v>
      </c>
      <c r="J158" s="59">
        <f t="shared" si="149"/>
        <v>0</v>
      </c>
      <c r="K158" s="59">
        <f t="shared" si="149"/>
        <v>0</v>
      </c>
      <c r="L158" s="59">
        <f>+L159</f>
        <v>3304000000</v>
      </c>
      <c r="M158" s="35">
        <f t="shared" si="116"/>
        <v>3.6136080806212212E-4</v>
      </c>
      <c r="N158" s="59">
        <f t="shared" si="150"/>
        <v>0</v>
      </c>
      <c r="O158" s="59">
        <f t="shared" si="150"/>
        <v>1518626785</v>
      </c>
      <c r="P158" s="59">
        <f t="shared" si="150"/>
        <v>1785373215</v>
      </c>
      <c r="Q158" s="59">
        <f t="shared" si="150"/>
        <v>878146442</v>
      </c>
      <c r="R158" s="59">
        <f t="shared" si="150"/>
        <v>2425853558</v>
      </c>
      <c r="S158" s="59">
        <f t="shared" si="150"/>
        <v>640480343</v>
      </c>
      <c r="T158" s="59">
        <f t="shared" si="150"/>
        <v>2520000</v>
      </c>
      <c r="U158" s="59">
        <f t="shared" si="150"/>
        <v>875626442</v>
      </c>
      <c r="V158" s="59">
        <f t="shared" si="150"/>
        <v>0</v>
      </c>
      <c r="W158" s="59">
        <f t="shared" si="150"/>
        <v>2520000</v>
      </c>
      <c r="X158" s="36">
        <f t="shared" si="117"/>
        <v>0.2657828214285714</v>
      </c>
      <c r="Y158" s="36">
        <f t="shared" si="118"/>
        <v>7.6271186440677967E-4</v>
      </c>
      <c r="Z158" s="36">
        <f t="shared" si="119"/>
        <v>0</v>
      </c>
      <c r="AA158" s="36">
        <f t="shared" si="130"/>
        <v>2.8696808179973243E-3</v>
      </c>
      <c r="AB158" s="36">
        <f t="shared" si="131"/>
        <v>0</v>
      </c>
    </row>
    <row r="159" spans="1:28" ht="42" customHeight="1" x14ac:dyDescent="0.25">
      <c r="A159" s="116" t="s">
        <v>303</v>
      </c>
      <c r="B159" s="32" t="s">
        <v>37</v>
      </c>
      <c r="C159" s="32">
        <v>10</v>
      </c>
      <c r="D159" s="32" t="s">
        <v>38</v>
      </c>
      <c r="E159" s="39" t="s">
        <v>266</v>
      </c>
      <c r="F159" s="59">
        <f t="shared" si="149"/>
        <v>3304000000</v>
      </c>
      <c r="G159" s="59">
        <f t="shared" si="149"/>
        <v>0</v>
      </c>
      <c r="H159" s="59">
        <f t="shared" si="149"/>
        <v>0</v>
      </c>
      <c r="I159" s="59">
        <f t="shared" si="149"/>
        <v>0</v>
      </c>
      <c r="J159" s="59">
        <f t="shared" si="149"/>
        <v>0</v>
      </c>
      <c r="K159" s="59">
        <f t="shared" si="149"/>
        <v>0</v>
      </c>
      <c r="L159" s="59">
        <f>+L160</f>
        <v>3304000000</v>
      </c>
      <c r="M159" s="35">
        <f t="shared" si="116"/>
        <v>3.6136080806212212E-4</v>
      </c>
      <c r="N159" s="59">
        <f t="shared" si="150"/>
        <v>0</v>
      </c>
      <c r="O159" s="59">
        <f t="shared" si="150"/>
        <v>1518626785</v>
      </c>
      <c r="P159" s="59">
        <f t="shared" si="150"/>
        <v>1785373215</v>
      </c>
      <c r="Q159" s="59">
        <f t="shared" si="150"/>
        <v>878146442</v>
      </c>
      <c r="R159" s="59">
        <f t="shared" si="150"/>
        <v>2425853558</v>
      </c>
      <c r="S159" s="59">
        <f t="shared" si="150"/>
        <v>640480343</v>
      </c>
      <c r="T159" s="59">
        <f t="shared" si="150"/>
        <v>2520000</v>
      </c>
      <c r="U159" s="59">
        <f t="shared" si="150"/>
        <v>875626442</v>
      </c>
      <c r="V159" s="59">
        <f t="shared" si="150"/>
        <v>0</v>
      </c>
      <c r="W159" s="59">
        <f t="shared" si="150"/>
        <v>2520000</v>
      </c>
      <c r="X159" s="36">
        <f t="shared" si="117"/>
        <v>0.2657828214285714</v>
      </c>
      <c r="Y159" s="36">
        <f t="shared" si="118"/>
        <v>7.6271186440677967E-4</v>
      </c>
      <c r="Z159" s="36">
        <f t="shared" si="119"/>
        <v>0</v>
      </c>
      <c r="AA159" s="36">
        <f t="shared" si="130"/>
        <v>2.8696808179973243E-3</v>
      </c>
      <c r="AB159" s="36">
        <f t="shared" si="131"/>
        <v>0</v>
      </c>
    </row>
    <row r="160" spans="1:28" ht="42" customHeight="1" x14ac:dyDescent="0.25">
      <c r="A160" s="117" t="s">
        <v>304</v>
      </c>
      <c r="B160" s="43" t="s">
        <v>37</v>
      </c>
      <c r="C160" s="43">
        <v>10</v>
      </c>
      <c r="D160" s="43" t="s">
        <v>38</v>
      </c>
      <c r="E160" s="44" t="s">
        <v>268</v>
      </c>
      <c r="F160" s="45">
        <v>3304000000</v>
      </c>
      <c r="G160" s="45">
        <v>0</v>
      </c>
      <c r="H160" s="45">
        <v>0</v>
      </c>
      <c r="I160" s="45">
        <v>0</v>
      </c>
      <c r="J160" s="45">
        <v>0</v>
      </c>
      <c r="K160" s="45">
        <f>+G160-H160+I160-J160</f>
        <v>0</v>
      </c>
      <c r="L160" s="46">
        <f>+F160+K160</f>
        <v>3304000000</v>
      </c>
      <c r="M160" s="47">
        <f t="shared" si="116"/>
        <v>3.6136080806212212E-4</v>
      </c>
      <c r="N160" s="45">
        <v>0</v>
      </c>
      <c r="O160" s="45">
        <v>1518626785</v>
      </c>
      <c r="P160" s="45">
        <f>L160-O160</f>
        <v>1785373215</v>
      </c>
      <c r="Q160" s="45">
        <v>878146442</v>
      </c>
      <c r="R160" s="45">
        <f>+L160-Q160</f>
        <v>2425853558</v>
      </c>
      <c r="S160" s="45">
        <f>O160-Q160</f>
        <v>640480343</v>
      </c>
      <c r="T160" s="45">
        <v>2520000</v>
      </c>
      <c r="U160" s="45">
        <f>+Q160-T160</f>
        <v>875626442</v>
      </c>
      <c r="V160" s="45">
        <v>0</v>
      </c>
      <c r="W160" s="48">
        <f>+T160-V160</f>
        <v>2520000</v>
      </c>
      <c r="X160" s="49">
        <f t="shared" si="117"/>
        <v>0.2657828214285714</v>
      </c>
      <c r="Y160" s="49">
        <f t="shared" si="118"/>
        <v>7.6271186440677967E-4</v>
      </c>
      <c r="Z160" s="49">
        <f t="shared" si="119"/>
        <v>0</v>
      </c>
      <c r="AA160" s="49">
        <f t="shared" si="130"/>
        <v>2.8696808179973243E-3</v>
      </c>
      <c r="AB160" s="49">
        <f t="shared" si="131"/>
        <v>0</v>
      </c>
    </row>
    <row r="161" spans="1:28" ht="42" customHeight="1" x14ac:dyDescent="0.25">
      <c r="A161" s="116" t="s">
        <v>305</v>
      </c>
      <c r="B161" s="32" t="s">
        <v>37</v>
      </c>
      <c r="C161" s="32">
        <v>10</v>
      </c>
      <c r="D161" s="32" t="s">
        <v>38</v>
      </c>
      <c r="E161" s="39" t="s">
        <v>306</v>
      </c>
      <c r="F161" s="60">
        <f t="shared" ref="F161:K161" si="151">+F162</f>
        <v>94960668540</v>
      </c>
      <c r="G161" s="60">
        <f t="shared" si="151"/>
        <v>0</v>
      </c>
      <c r="H161" s="60">
        <f t="shared" si="151"/>
        <v>0</v>
      </c>
      <c r="I161" s="60">
        <f t="shared" si="151"/>
        <v>0</v>
      </c>
      <c r="J161" s="60">
        <f t="shared" si="151"/>
        <v>0</v>
      </c>
      <c r="K161" s="59">
        <f t="shared" si="151"/>
        <v>0</v>
      </c>
      <c r="L161" s="60">
        <f>+L162</f>
        <v>94960668540</v>
      </c>
      <c r="M161" s="35">
        <f t="shared" si="116"/>
        <v>1.0385915229338297E-2</v>
      </c>
      <c r="N161" s="60">
        <f t="shared" ref="N161:W161" si="152">+N162</f>
        <v>0</v>
      </c>
      <c r="O161" s="60">
        <f t="shared" si="152"/>
        <v>94067513161</v>
      </c>
      <c r="P161" s="60">
        <f t="shared" si="152"/>
        <v>893155379</v>
      </c>
      <c r="Q161" s="60">
        <f t="shared" si="152"/>
        <v>94019450661</v>
      </c>
      <c r="R161" s="60">
        <f t="shared" si="152"/>
        <v>941217879</v>
      </c>
      <c r="S161" s="60">
        <f t="shared" si="152"/>
        <v>48062500</v>
      </c>
      <c r="T161" s="60">
        <f t="shared" si="152"/>
        <v>0</v>
      </c>
      <c r="U161" s="60">
        <f t="shared" si="152"/>
        <v>94019450661</v>
      </c>
      <c r="V161" s="60">
        <f t="shared" si="152"/>
        <v>0</v>
      </c>
      <c r="W161" s="60">
        <f t="shared" si="152"/>
        <v>0</v>
      </c>
      <c r="X161" s="36">
        <f t="shared" si="117"/>
        <v>0.99008833979929767</v>
      </c>
      <c r="Y161" s="36">
        <f t="shared" si="118"/>
        <v>0</v>
      </c>
      <c r="Z161" s="36">
        <f t="shared" si="119"/>
        <v>0</v>
      </c>
      <c r="AA161" s="36">
        <f t="shared" si="130"/>
        <v>0</v>
      </c>
      <c r="AB161" s="36" t="s">
        <v>40</v>
      </c>
    </row>
    <row r="162" spans="1:28" ht="42" customHeight="1" x14ac:dyDescent="0.25">
      <c r="A162" s="116" t="s">
        <v>307</v>
      </c>
      <c r="B162" s="32" t="s">
        <v>37</v>
      </c>
      <c r="C162" s="32">
        <v>10</v>
      </c>
      <c r="D162" s="32" t="s">
        <v>38</v>
      </c>
      <c r="E162" s="72" t="s">
        <v>255</v>
      </c>
      <c r="F162" s="60">
        <f>+F163+F167</f>
        <v>94960668540</v>
      </c>
      <c r="G162" s="60">
        <f>+G163+G167</f>
        <v>0</v>
      </c>
      <c r="H162" s="60">
        <f>+H163+H167</f>
        <v>0</v>
      </c>
      <c r="I162" s="60">
        <f>+I163+I167</f>
        <v>0</v>
      </c>
      <c r="J162" s="60">
        <f>+J163+J167</f>
        <v>0</v>
      </c>
      <c r="K162" s="59">
        <f>+K163</f>
        <v>0</v>
      </c>
      <c r="L162" s="60">
        <f>+L163+L167</f>
        <v>94960668540</v>
      </c>
      <c r="M162" s="35">
        <f t="shared" si="116"/>
        <v>1.0385915229338297E-2</v>
      </c>
      <c r="N162" s="60">
        <f t="shared" ref="N162:W162" si="153">+N163+N167</f>
        <v>0</v>
      </c>
      <c r="O162" s="60">
        <f>+O163+O167</f>
        <v>94067513161</v>
      </c>
      <c r="P162" s="60">
        <f t="shared" si="153"/>
        <v>893155379</v>
      </c>
      <c r="Q162" s="60">
        <f t="shared" si="153"/>
        <v>94019450661</v>
      </c>
      <c r="R162" s="60">
        <f t="shared" si="153"/>
        <v>941217879</v>
      </c>
      <c r="S162" s="60">
        <f t="shared" si="153"/>
        <v>48062500</v>
      </c>
      <c r="T162" s="60">
        <f t="shared" si="153"/>
        <v>0</v>
      </c>
      <c r="U162" s="60">
        <f t="shared" si="153"/>
        <v>94019450661</v>
      </c>
      <c r="V162" s="60">
        <f t="shared" si="153"/>
        <v>0</v>
      </c>
      <c r="W162" s="60">
        <f t="shared" si="153"/>
        <v>0</v>
      </c>
      <c r="X162" s="36">
        <f t="shared" si="117"/>
        <v>0.99008833979929767</v>
      </c>
      <c r="Y162" s="36">
        <f t="shared" si="118"/>
        <v>0</v>
      </c>
      <c r="Z162" s="36">
        <f t="shared" si="119"/>
        <v>0</v>
      </c>
      <c r="AA162" s="36">
        <f t="shared" si="130"/>
        <v>0</v>
      </c>
      <c r="AB162" s="36" t="s">
        <v>40</v>
      </c>
    </row>
    <row r="163" spans="1:28" ht="42" customHeight="1" x14ac:dyDescent="0.25">
      <c r="A163" s="116" t="s">
        <v>308</v>
      </c>
      <c r="B163" s="32" t="s">
        <v>37</v>
      </c>
      <c r="C163" s="32">
        <v>10</v>
      </c>
      <c r="D163" s="32" t="s">
        <v>38</v>
      </c>
      <c r="E163" s="39" t="s">
        <v>309</v>
      </c>
      <c r="F163" s="60">
        <f t="shared" ref="F163:J165" si="154">+F164</f>
        <v>1200000000</v>
      </c>
      <c r="G163" s="60">
        <f t="shared" si="154"/>
        <v>0</v>
      </c>
      <c r="H163" s="60">
        <f t="shared" si="154"/>
        <v>0</v>
      </c>
      <c r="I163" s="60">
        <f t="shared" si="154"/>
        <v>0</v>
      </c>
      <c r="J163" s="60">
        <f t="shared" si="154"/>
        <v>0</v>
      </c>
      <c r="K163" s="59">
        <f>+K164</f>
        <v>0</v>
      </c>
      <c r="L163" s="60">
        <f>+L164</f>
        <v>1200000000</v>
      </c>
      <c r="M163" s="35">
        <f t="shared" si="116"/>
        <v>1.3124484554314362E-4</v>
      </c>
      <c r="N163" s="60">
        <f t="shared" ref="N163:W165" si="155">+N164</f>
        <v>0</v>
      </c>
      <c r="O163" s="60">
        <f t="shared" si="155"/>
        <v>306844621</v>
      </c>
      <c r="P163" s="60">
        <f t="shared" si="155"/>
        <v>893155379</v>
      </c>
      <c r="Q163" s="60">
        <f t="shared" si="155"/>
        <v>258782121</v>
      </c>
      <c r="R163" s="60">
        <f t="shared" si="155"/>
        <v>941217879</v>
      </c>
      <c r="S163" s="60">
        <f t="shared" si="155"/>
        <v>48062500</v>
      </c>
      <c r="T163" s="60">
        <f t="shared" si="155"/>
        <v>0</v>
      </c>
      <c r="U163" s="60">
        <f t="shared" si="155"/>
        <v>258782121</v>
      </c>
      <c r="V163" s="60">
        <f t="shared" si="155"/>
        <v>0</v>
      </c>
      <c r="W163" s="60">
        <f t="shared" si="155"/>
        <v>0</v>
      </c>
      <c r="X163" s="36">
        <f t="shared" si="117"/>
        <v>0.21565176750000001</v>
      </c>
      <c r="Y163" s="36">
        <f t="shared" si="118"/>
        <v>0</v>
      </c>
      <c r="Z163" s="36">
        <f t="shared" si="119"/>
        <v>0</v>
      </c>
      <c r="AA163" s="36">
        <f t="shared" si="130"/>
        <v>0</v>
      </c>
      <c r="AB163" s="36" t="s">
        <v>40</v>
      </c>
    </row>
    <row r="164" spans="1:28" ht="80.25" customHeight="1" x14ac:dyDescent="0.25">
      <c r="A164" s="116" t="s">
        <v>310</v>
      </c>
      <c r="B164" s="32" t="s">
        <v>37</v>
      </c>
      <c r="C164" s="32">
        <v>10</v>
      </c>
      <c r="D164" s="32" t="s">
        <v>38</v>
      </c>
      <c r="E164" s="39" t="s">
        <v>311</v>
      </c>
      <c r="F164" s="60">
        <f t="shared" si="154"/>
        <v>1200000000</v>
      </c>
      <c r="G164" s="60">
        <f t="shared" si="154"/>
        <v>0</v>
      </c>
      <c r="H164" s="60">
        <f t="shared" si="154"/>
        <v>0</v>
      </c>
      <c r="I164" s="60">
        <f t="shared" si="154"/>
        <v>0</v>
      </c>
      <c r="J164" s="60">
        <f t="shared" si="154"/>
        <v>0</v>
      </c>
      <c r="K164" s="59">
        <f>+K165</f>
        <v>0</v>
      </c>
      <c r="L164" s="60">
        <f>+L165</f>
        <v>1200000000</v>
      </c>
      <c r="M164" s="35">
        <f t="shared" si="116"/>
        <v>1.3124484554314362E-4</v>
      </c>
      <c r="N164" s="60">
        <f t="shared" si="155"/>
        <v>0</v>
      </c>
      <c r="O164" s="60">
        <f t="shared" si="155"/>
        <v>306844621</v>
      </c>
      <c r="P164" s="60">
        <f t="shared" si="155"/>
        <v>893155379</v>
      </c>
      <c r="Q164" s="60">
        <f t="shared" si="155"/>
        <v>258782121</v>
      </c>
      <c r="R164" s="60">
        <f t="shared" si="155"/>
        <v>941217879</v>
      </c>
      <c r="S164" s="60">
        <f t="shared" si="155"/>
        <v>48062500</v>
      </c>
      <c r="T164" s="60">
        <f t="shared" si="155"/>
        <v>0</v>
      </c>
      <c r="U164" s="60">
        <f t="shared" si="155"/>
        <v>258782121</v>
      </c>
      <c r="V164" s="60">
        <f t="shared" si="155"/>
        <v>0</v>
      </c>
      <c r="W164" s="60">
        <f t="shared" si="155"/>
        <v>0</v>
      </c>
      <c r="X164" s="36">
        <f t="shared" si="117"/>
        <v>0.21565176750000001</v>
      </c>
      <c r="Y164" s="36">
        <f t="shared" si="118"/>
        <v>0</v>
      </c>
      <c r="Z164" s="36">
        <f t="shared" si="119"/>
        <v>0</v>
      </c>
      <c r="AA164" s="36">
        <f t="shared" si="130"/>
        <v>0</v>
      </c>
      <c r="AB164" s="36" t="s">
        <v>40</v>
      </c>
    </row>
    <row r="165" spans="1:28" ht="42" customHeight="1" x14ac:dyDescent="0.25">
      <c r="A165" s="116" t="s">
        <v>312</v>
      </c>
      <c r="B165" s="32" t="s">
        <v>37</v>
      </c>
      <c r="C165" s="32">
        <v>10</v>
      </c>
      <c r="D165" s="32" t="s">
        <v>38</v>
      </c>
      <c r="E165" s="39" t="s">
        <v>313</v>
      </c>
      <c r="F165" s="60">
        <f t="shared" si="154"/>
        <v>1200000000</v>
      </c>
      <c r="G165" s="60">
        <f t="shared" si="154"/>
        <v>0</v>
      </c>
      <c r="H165" s="60">
        <f t="shared" si="154"/>
        <v>0</v>
      </c>
      <c r="I165" s="60">
        <f t="shared" si="154"/>
        <v>0</v>
      </c>
      <c r="J165" s="60">
        <f t="shared" si="154"/>
        <v>0</v>
      </c>
      <c r="K165" s="59">
        <f>+K166</f>
        <v>0</v>
      </c>
      <c r="L165" s="60">
        <f>+L166</f>
        <v>1200000000</v>
      </c>
      <c r="M165" s="35">
        <f t="shared" si="116"/>
        <v>1.3124484554314362E-4</v>
      </c>
      <c r="N165" s="60">
        <f t="shared" si="155"/>
        <v>0</v>
      </c>
      <c r="O165" s="60">
        <f t="shared" si="155"/>
        <v>306844621</v>
      </c>
      <c r="P165" s="60">
        <f t="shared" si="155"/>
        <v>893155379</v>
      </c>
      <c r="Q165" s="60">
        <f t="shared" si="155"/>
        <v>258782121</v>
      </c>
      <c r="R165" s="60">
        <f t="shared" si="155"/>
        <v>941217879</v>
      </c>
      <c r="S165" s="60">
        <f t="shared" si="155"/>
        <v>48062500</v>
      </c>
      <c r="T165" s="60">
        <f t="shared" si="155"/>
        <v>0</v>
      </c>
      <c r="U165" s="60">
        <f t="shared" si="155"/>
        <v>258782121</v>
      </c>
      <c r="V165" s="60">
        <f t="shared" si="155"/>
        <v>0</v>
      </c>
      <c r="W165" s="60">
        <f t="shared" si="155"/>
        <v>0</v>
      </c>
      <c r="X165" s="36">
        <f t="shared" si="117"/>
        <v>0.21565176750000001</v>
      </c>
      <c r="Y165" s="36">
        <f t="shared" si="118"/>
        <v>0</v>
      </c>
      <c r="Z165" s="36">
        <f t="shared" si="119"/>
        <v>0</v>
      </c>
      <c r="AA165" s="36">
        <f t="shared" si="130"/>
        <v>0</v>
      </c>
      <c r="AB165" s="36" t="s">
        <v>40</v>
      </c>
    </row>
    <row r="166" spans="1:28" ht="42" customHeight="1" x14ac:dyDescent="0.25">
      <c r="A166" s="117" t="s">
        <v>314</v>
      </c>
      <c r="B166" s="43" t="s">
        <v>37</v>
      </c>
      <c r="C166" s="43">
        <v>10</v>
      </c>
      <c r="D166" s="43" t="s">
        <v>38</v>
      </c>
      <c r="E166" s="44" t="s">
        <v>268</v>
      </c>
      <c r="F166" s="45">
        <v>1200000000</v>
      </c>
      <c r="G166" s="45">
        <v>0</v>
      </c>
      <c r="H166" s="45">
        <v>0</v>
      </c>
      <c r="I166" s="45">
        <v>0</v>
      </c>
      <c r="J166" s="45">
        <v>0</v>
      </c>
      <c r="K166" s="45">
        <f>+G166-H166+I166-J166</f>
        <v>0</v>
      </c>
      <c r="L166" s="46">
        <f>+F166+K166</f>
        <v>1200000000</v>
      </c>
      <c r="M166" s="47">
        <f t="shared" si="116"/>
        <v>1.3124484554314362E-4</v>
      </c>
      <c r="N166" s="45">
        <v>0</v>
      </c>
      <c r="O166" s="45">
        <v>306844621</v>
      </c>
      <c r="P166" s="45">
        <f>L166-O166</f>
        <v>893155379</v>
      </c>
      <c r="Q166" s="45">
        <v>258782121</v>
      </c>
      <c r="R166" s="45">
        <f>+L166-Q166</f>
        <v>941217879</v>
      </c>
      <c r="S166" s="45">
        <f>O166-Q166</f>
        <v>48062500</v>
      </c>
      <c r="T166" s="45">
        <v>0</v>
      </c>
      <c r="U166" s="45">
        <f>+Q166-T166</f>
        <v>258782121</v>
      </c>
      <c r="V166" s="45">
        <v>0</v>
      </c>
      <c r="W166" s="48">
        <f>+T166-V166</f>
        <v>0</v>
      </c>
      <c r="X166" s="49">
        <f t="shared" si="117"/>
        <v>0.21565176750000001</v>
      </c>
      <c r="Y166" s="49">
        <f t="shared" si="118"/>
        <v>0</v>
      </c>
      <c r="Z166" s="49">
        <f t="shared" si="119"/>
        <v>0</v>
      </c>
      <c r="AA166" s="49">
        <f t="shared" si="130"/>
        <v>0</v>
      </c>
      <c r="AB166" s="49" t="e">
        <f t="shared" si="131"/>
        <v>#DIV/0!</v>
      </c>
    </row>
    <row r="167" spans="1:28" ht="61.5" customHeight="1" x14ac:dyDescent="0.25">
      <c r="A167" s="116" t="s">
        <v>315</v>
      </c>
      <c r="B167" s="32" t="s">
        <v>37</v>
      </c>
      <c r="C167" s="32">
        <v>10</v>
      </c>
      <c r="D167" s="32" t="s">
        <v>38</v>
      </c>
      <c r="E167" s="39" t="s">
        <v>316</v>
      </c>
      <c r="F167" s="60">
        <f t="shared" ref="F167:K169" si="156">+F168</f>
        <v>93760668540</v>
      </c>
      <c r="G167" s="60">
        <f t="shared" si="156"/>
        <v>0</v>
      </c>
      <c r="H167" s="60">
        <f t="shared" si="156"/>
        <v>0</v>
      </c>
      <c r="I167" s="60">
        <f t="shared" si="156"/>
        <v>0</v>
      </c>
      <c r="J167" s="60">
        <f t="shared" si="156"/>
        <v>0</v>
      </c>
      <c r="K167" s="59">
        <f t="shared" si="156"/>
        <v>0</v>
      </c>
      <c r="L167" s="60">
        <f>+L168</f>
        <v>93760668540</v>
      </c>
      <c r="M167" s="35">
        <f t="shared" si="116"/>
        <v>1.0254670383795154E-2</v>
      </c>
      <c r="N167" s="60">
        <f t="shared" ref="N167:W169" si="157">+N168</f>
        <v>0</v>
      </c>
      <c r="O167" s="60">
        <f t="shared" si="157"/>
        <v>93760668540</v>
      </c>
      <c r="P167" s="60">
        <f t="shared" si="157"/>
        <v>0</v>
      </c>
      <c r="Q167" s="60">
        <f t="shared" si="157"/>
        <v>93760668540</v>
      </c>
      <c r="R167" s="60">
        <f t="shared" si="157"/>
        <v>0</v>
      </c>
      <c r="S167" s="60">
        <f t="shared" si="157"/>
        <v>0</v>
      </c>
      <c r="T167" s="60">
        <f t="shared" si="157"/>
        <v>0</v>
      </c>
      <c r="U167" s="60">
        <f t="shared" si="157"/>
        <v>93760668540</v>
      </c>
      <c r="V167" s="60">
        <f t="shared" si="157"/>
        <v>0</v>
      </c>
      <c r="W167" s="60">
        <f t="shared" si="157"/>
        <v>0</v>
      </c>
      <c r="X167" s="36">
        <f t="shared" si="117"/>
        <v>1</v>
      </c>
      <c r="Y167" s="36">
        <f t="shared" si="118"/>
        <v>0</v>
      </c>
      <c r="Z167" s="36">
        <f t="shared" si="119"/>
        <v>0</v>
      </c>
      <c r="AA167" s="36">
        <f t="shared" si="130"/>
        <v>0</v>
      </c>
      <c r="AB167" s="36" t="s">
        <v>40</v>
      </c>
    </row>
    <row r="168" spans="1:28" ht="82.5" customHeight="1" x14ac:dyDescent="0.25">
      <c r="A168" s="116" t="s">
        <v>317</v>
      </c>
      <c r="B168" s="32" t="s">
        <v>37</v>
      </c>
      <c r="C168" s="32">
        <v>10</v>
      </c>
      <c r="D168" s="32" t="s">
        <v>38</v>
      </c>
      <c r="E168" s="39" t="s">
        <v>311</v>
      </c>
      <c r="F168" s="60">
        <f t="shared" si="156"/>
        <v>93760668540</v>
      </c>
      <c r="G168" s="60">
        <f t="shared" si="156"/>
        <v>0</v>
      </c>
      <c r="H168" s="60">
        <f t="shared" si="156"/>
        <v>0</v>
      </c>
      <c r="I168" s="60">
        <f t="shared" si="156"/>
        <v>0</v>
      </c>
      <c r="J168" s="60">
        <f t="shared" si="156"/>
        <v>0</v>
      </c>
      <c r="K168" s="59">
        <f t="shared" si="156"/>
        <v>0</v>
      </c>
      <c r="L168" s="60">
        <f>+L169</f>
        <v>93760668540</v>
      </c>
      <c r="M168" s="35">
        <f t="shared" si="116"/>
        <v>1.0254670383795154E-2</v>
      </c>
      <c r="N168" s="60">
        <f t="shared" si="157"/>
        <v>0</v>
      </c>
      <c r="O168" s="60">
        <f t="shared" si="157"/>
        <v>93760668540</v>
      </c>
      <c r="P168" s="60">
        <f t="shared" si="157"/>
        <v>0</v>
      </c>
      <c r="Q168" s="60">
        <f t="shared" si="157"/>
        <v>93760668540</v>
      </c>
      <c r="R168" s="60">
        <f t="shared" si="157"/>
        <v>0</v>
      </c>
      <c r="S168" s="60">
        <f t="shared" si="157"/>
        <v>0</v>
      </c>
      <c r="T168" s="60">
        <f t="shared" si="157"/>
        <v>0</v>
      </c>
      <c r="U168" s="60">
        <f t="shared" si="157"/>
        <v>93760668540</v>
      </c>
      <c r="V168" s="60">
        <f t="shared" si="157"/>
        <v>0</v>
      </c>
      <c r="W168" s="60">
        <f t="shared" si="157"/>
        <v>0</v>
      </c>
      <c r="X168" s="36">
        <f t="shared" si="117"/>
        <v>1</v>
      </c>
      <c r="Y168" s="36">
        <f t="shared" si="118"/>
        <v>0</v>
      </c>
      <c r="Z168" s="36">
        <f t="shared" si="119"/>
        <v>0</v>
      </c>
      <c r="AA168" s="36">
        <f t="shared" si="130"/>
        <v>0</v>
      </c>
      <c r="AB168" s="36" t="s">
        <v>40</v>
      </c>
    </row>
    <row r="169" spans="1:28" ht="61.5" customHeight="1" x14ac:dyDescent="0.25">
      <c r="A169" s="116" t="s">
        <v>318</v>
      </c>
      <c r="B169" s="32" t="s">
        <v>37</v>
      </c>
      <c r="C169" s="32">
        <v>10</v>
      </c>
      <c r="D169" s="32" t="s">
        <v>38</v>
      </c>
      <c r="E169" s="39" t="s">
        <v>319</v>
      </c>
      <c r="F169" s="60">
        <f t="shared" si="156"/>
        <v>93760668540</v>
      </c>
      <c r="G169" s="60">
        <f t="shared" si="156"/>
        <v>0</v>
      </c>
      <c r="H169" s="60">
        <f t="shared" si="156"/>
        <v>0</v>
      </c>
      <c r="I169" s="60">
        <f t="shared" si="156"/>
        <v>0</v>
      </c>
      <c r="J169" s="60">
        <f t="shared" si="156"/>
        <v>0</v>
      </c>
      <c r="K169" s="59">
        <f t="shared" si="156"/>
        <v>0</v>
      </c>
      <c r="L169" s="60">
        <f>+L170</f>
        <v>93760668540</v>
      </c>
      <c r="M169" s="35">
        <f t="shared" si="116"/>
        <v>1.0254670383795154E-2</v>
      </c>
      <c r="N169" s="60">
        <f t="shared" si="157"/>
        <v>0</v>
      </c>
      <c r="O169" s="60">
        <f t="shared" si="157"/>
        <v>93760668540</v>
      </c>
      <c r="P169" s="60">
        <f t="shared" si="157"/>
        <v>0</v>
      </c>
      <c r="Q169" s="60">
        <f t="shared" si="157"/>
        <v>93760668540</v>
      </c>
      <c r="R169" s="60">
        <f t="shared" si="157"/>
        <v>0</v>
      </c>
      <c r="S169" s="60">
        <f t="shared" si="157"/>
        <v>0</v>
      </c>
      <c r="T169" s="60">
        <f t="shared" si="157"/>
        <v>0</v>
      </c>
      <c r="U169" s="60">
        <f t="shared" si="157"/>
        <v>93760668540</v>
      </c>
      <c r="V169" s="60">
        <f t="shared" si="157"/>
        <v>0</v>
      </c>
      <c r="W169" s="60">
        <f t="shared" si="157"/>
        <v>0</v>
      </c>
      <c r="X169" s="36">
        <f t="shared" si="117"/>
        <v>1</v>
      </c>
      <c r="Y169" s="36">
        <f t="shared" si="118"/>
        <v>0</v>
      </c>
      <c r="Z169" s="36">
        <f t="shared" si="119"/>
        <v>0</v>
      </c>
      <c r="AA169" s="36">
        <f t="shared" si="130"/>
        <v>0</v>
      </c>
      <c r="AB169" s="36" t="s">
        <v>40</v>
      </c>
    </row>
    <row r="170" spans="1:28" s="133" customFormat="1" ht="42" customHeight="1" x14ac:dyDescent="0.25">
      <c r="A170" s="117" t="s">
        <v>320</v>
      </c>
      <c r="B170" s="83" t="s">
        <v>37</v>
      </c>
      <c r="C170" s="83">
        <v>10</v>
      </c>
      <c r="D170" s="83" t="s">
        <v>38</v>
      </c>
      <c r="E170" s="84" t="s">
        <v>268</v>
      </c>
      <c r="F170" s="126">
        <v>93760668540</v>
      </c>
      <c r="G170" s="126">
        <v>0</v>
      </c>
      <c r="H170" s="126">
        <v>0</v>
      </c>
      <c r="I170" s="126">
        <v>0</v>
      </c>
      <c r="J170" s="126">
        <v>0</v>
      </c>
      <c r="K170" s="126">
        <f>+G170-H170+I170-J170</f>
        <v>0</v>
      </c>
      <c r="L170" s="128">
        <f>+F170+K170</f>
        <v>93760668540</v>
      </c>
      <c r="M170" s="129">
        <f t="shared" si="116"/>
        <v>1.0254670383795154E-2</v>
      </c>
      <c r="N170" s="126">
        <v>0</v>
      </c>
      <c r="O170" s="126">
        <v>93760668540</v>
      </c>
      <c r="P170" s="126">
        <f>L170-O170</f>
        <v>0</v>
      </c>
      <c r="Q170" s="126">
        <v>93760668540</v>
      </c>
      <c r="R170" s="126">
        <f>+L170-Q170</f>
        <v>0</v>
      </c>
      <c r="S170" s="126">
        <f>O170-Q170</f>
        <v>0</v>
      </c>
      <c r="T170" s="126">
        <v>0</v>
      </c>
      <c r="U170" s="126">
        <f>+Q170-T170</f>
        <v>93760668540</v>
      </c>
      <c r="V170" s="126">
        <v>0</v>
      </c>
      <c r="W170" s="130">
        <f>+T170-V170</f>
        <v>0</v>
      </c>
      <c r="X170" s="131">
        <f t="shared" si="117"/>
        <v>1</v>
      </c>
      <c r="Y170" s="131">
        <f t="shared" si="118"/>
        <v>0</v>
      </c>
      <c r="Z170" s="131">
        <f t="shared" si="119"/>
        <v>0</v>
      </c>
      <c r="AA170" s="131">
        <f t="shared" si="130"/>
        <v>0</v>
      </c>
      <c r="AB170" s="131" t="s">
        <v>40</v>
      </c>
    </row>
    <row r="171" spans="1:28" ht="42" customHeight="1" x14ac:dyDescent="0.25">
      <c r="A171" s="134" t="s">
        <v>321</v>
      </c>
      <c r="B171" s="135" t="s">
        <v>37</v>
      </c>
      <c r="C171" s="32">
        <v>10</v>
      </c>
      <c r="D171" s="32" t="s">
        <v>38</v>
      </c>
      <c r="E171" s="72" t="s">
        <v>322</v>
      </c>
      <c r="F171" s="62">
        <f t="shared" ref="F171:K172" si="158">+F173</f>
        <v>57810100814</v>
      </c>
      <c r="G171" s="62">
        <f t="shared" si="158"/>
        <v>0</v>
      </c>
      <c r="H171" s="62">
        <f t="shared" si="158"/>
        <v>0</v>
      </c>
      <c r="I171" s="62">
        <f t="shared" si="158"/>
        <v>0</v>
      </c>
      <c r="J171" s="62">
        <f t="shared" si="158"/>
        <v>0</v>
      </c>
      <c r="K171" s="62">
        <f t="shared" si="158"/>
        <v>0</v>
      </c>
      <c r="L171" s="62">
        <f>+L173</f>
        <v>57810100814</v>
      </c>
      <c r="M171" s="35">
        <f t="shared" si="116"/>
        <v>6.3227314601391593E-3</v>
      </c>
      <c r="N171" s="62">
        <f t="shared" ref="N171:W172" si="159">+N173</f>
        <v>0</v>
      </c>
      <c r="O171" s="62">
        <f t="shared" si="159"/>
        <v>12116028216.200001</v>
      </c>
      <c r="P171" s="62">
        <f t="shared" si="159"/>
        <v>45694072597.800003</v>
      </c>
      <c r="Q171" s="62">
        <f t="shared" si="159"/>
        <v>10450636764.200001</v>
      </c>
      <c r="R171" s="62">
        <f t="shared" si="159"/>
        <v>47359464049.800003</v>
      </c>
      <c r="S171" s="62">
        <f t="shared" si="159"/>
        <v>1665391452</v>
      </c>
      <c r="T171" s="62">
        <f t="shared" si="159"/>
        <v>17220000</v>
      </c>
      <c r="U171" s="62">
        <f t="shared" si="159"/>
        <v>10433416764.200001</v>
      </c>
      <c r="V171" s="62">
        <f t="shared" si="159"/>
        <v>0</v>
      </c>
      <c r="W171" s="62">
        <f t="shared" si="159"/>
        <v>17220000</v>
      </c>
      <c r="X171" s="36">
        <f t="shared" si="117"/>
        <v>0.18077527312786051</v>
      </c>
      <c r="Y171" s="118">
        <f t="shared" si="118"/>
        <v>2.9787182097128939E-4</v>
      </c>
      <c r="Z171" s="36">
        <f t="shared" si="119"/>
        <v>0</v>
      </c>
      <c r="AA171" s="36">
        <f t="shared" si="130"/>
        <v>1.6477464855528538E-3</v>
      </c>
      <c r="AB171" s="36">
        <f t="shared" si="131"/>
        <v>0</v>
      </c>
    </row>
    <row r="172" spans="1:28" ht="42" customHeight="1" x14ac:dyDescent="0.25">
      <c r="A172" s="134" t="s">
        <v>321</v>
      </c>
      <c r="B172" s="135" t="s">
        <v>41</v>
      </c>
      <c r="C172" s="32">
        <v>20</v>
      </c>
      <c r="D172" s="32" t="s">
        <v>38</v>
      </c>
      <c r="E172" s="72" t="s">
        <v>322</v>
      </c>
      <c r="F172" s="60">
        <f t="shared" si="158"/>
        <v>25631941511</v>
      </c>
      <c r="G172" s="60">
        <f t="shared" si="158"/>
        <v>0</v>
      </c>
      <c r="H172" s="60">
        <f t="shared" si="158"/>
        <v>0</v>
      </c>
      <c r="I172" s="60">
        <f t="shared" si="158"/>
        <v>0</v>
      </c>
      <c r="J172" s="60">
        <f t="shared" si="158"/>
        <v>0</v>
      </c>
      <c r="K172" s="60">
        <f t="shared" si="158"/>
        <v>0</v>
      </c>
      <c r="L172" s="60">
        <f>+L174</f>
        <v>25631941511</v>
      </c>
      <c r="M172" s="35">
        <f t="shared" si="116"/>
        <v>2.8033835038184054E-3</v>
      </c>
      <c r="N172" s="60">
        <f t="shared" si="159"/>
        <v>0</v>
      </c>
      <c r="O172" s="60">
        <f t="shared" si="159"/>
        <v>23437428373</v>
      </c>
      <c r="P172" s="60">
        <f t="shared" si="159"/>
        <v>2194513138</v>
      </c>
      <c r="Q172" s="60">
        <f t="shared" si="159"/>
        <v>23437428373</v>
      </c>
      <c r="R172" s="60">
        <f t="shared" si="159"/>
        <v>2194513138</v>
      </c>
      <c r="S172" s="60">
        <f t="shared" si="159"/>
        <v>0</v>
      </c>
      <c r="T172" s="60">
        <f t="shared" si="159"/>
        <v>0</v>
      </c>
      <c r="U172" s="60">
        <f t="shared" si="159"/>
        <v>23437428373</v>
      </c>
      <c r="V172" s="60">
        <f t="shared" si="159"/>
        <v>0</v>
      </c>
      <c r="W172" s="60">
        <f t="shared" si="159"/>
        <v>0</v>
      </c>
      <c r="X172" s="36">
        <f t="shared" si="117"/>
        <v>0.91438365536772859</v>
      </c>
      <c r="Y172" s="118">
        <f t="shared" si="118"/>
        <v>0</v>
      </c>
      <c r="Z172" s="36">
        <f t="shared" si="119"/>
        <v>0</v>
      </c>
      <c r="AA172" s="36">
        <f t="shared" si="130"/>
        <v>0</v>
      </c>
      <c r="AB172" s="36" t="s">
        <v>40</v>
      </c>
    </row>
    <row r="173" spans="1:28" ht="42" customHeight="1" x14ac:dyDescent="0.25">
      <c r="A173" s="134" t="s">
        <v>323</v>
      </c>
      <c r="B173" s="135" t="s">
        <v>37</v>
      </c>
      <c r="C173" s="32">
        <v>10</v>
      </c>
      <c r="D173" s="32" t="s">
        <v>38</v>
      </c>
      <c r="E173" s="72" t="s">
        <v>255</v>
      </c>
      <c r="F173" s="62">
        <f t="shared" ref="F173:K173" si="160">+F175+F179+F191+F195</f>
        <v>57810100814</v>
      </c>
      <c r="G173" s="62">
        <f t="shared" si="160"/>
        <v>0</v>
      </c>
      <c r="H173" s="62">
        <f t="shared" si="160"/>
        <v>0</v>
      </c>
      <c r="I173" s="62">
        <f t="shared" si="160"/>
        <v>0</v>
      </c>
      <c r="J173" s="62">
        <f t="shared" si="160"/>
        <v>0</v>
      </c>
      <c r="K173" s="62">
        <f t="shared" si="160"/>
        <v>0</v>
      </c>
      <c r="L173" s="62">
        <f>+L175+L179+L191+L195</f>
        <v>57810100814</v>
      </c>
      <c r="M173" s="35">
        <f t="shared" si="116"/>
        <v>6.3227314601391593E-3</v>
      </c>
      <c r="N173" s="62">
        <f t="shared" ref="N173:W173" si="161">+N175+N179+N191+N195</f>
        <v>0</v>
      </c>
      <c r="O173" s="62">
        <f t="shared" si="161"/>
        <v>12116028216.200001</v>
      </c>
      <c r="P173" s="62">
        <f t="shared" si="161"/>
        <v>45694072597.800003</v>
      </c>
      <c r="Q173" s="62">
        <f t="shared" si="161"/>
        <v>10450636764.200001</v>
      </c>
      <c r="R173" s="62">
        <f t="shared" si="161"/>
        <v>47359464049.800003</v>
      </c>
      <c r="S173" s="62">
        <f t="shared" si="161"/>
        <v>1665391452</v>
      </c>
      <c r="T173" s="62">
        <f t="shared" si="161"/>
        <v>17220000</v>
      </c>
      <c r="U173" s="62">
        <f t="shared" si="161"/>
        <v>10433416764.200001</v>
      </c>
      <c r="V173" s="62">
        <f t="shared" si="161"/>
        <v>0</v>
      </c>
      <c r="W173" s="62">
        <f t="shared" si="161"/>
        <v>17220000</v>
      </c>
      <c r="X173" s="36">
        <f t="shared" si="117"/>
        <v>0.18077527312786051</v>
      </c>
      <c r="Y173" s="118">
        <f t="shared" si="118"/>
        <v>2.9787182097128939E-4</v>
      </c>
      <c r="Z173" s="36">
        <f t="shared" si="119"/>
        <v>0</v>
      </c>
      <c r="AA173" s="36">
        <f t="shared" si="130"/>
        <v>1.6477464855528538E-3</v>
      </c>
      <c r="AB173" s="36">
        <f t="shared" si="131"/>
        <v>0</v>
      </c>
    </row>
    <row r="174" spans="1:28" ht="42" customHeight="1" x14ac:dyDescent="0.25">
      <c r="A174" s="134" t="s">
        <v>323</v>
      </c>
      <c r="B174" s="135" t="s">
        <v>41</v>
      </c>
      <c r="C174" s="32">
        <v>20</v>
      </c>
      <c r="D174" s="32" t="s">
        <v>38</v>
      </c>
      <c r="E174" s="72" t="s">
        <v>255</v>
      </c>
      <c r="F174" s="62">
        <f t="shared" ref="F174:K174" si="162">+F180</f>
        <v>25631941511</v>
      </c>
      <c r="G174" s="62">
        <f t="shared" si="162"/>
        <v>0</v>
      </c>
      <c r="H174" s="62">
        <f t="shared" si="162"/>
        <v>0</v>
      </c>
      <c r="I174" s="62">
        <f t="shared" si="162"/>
        <v>0</v>
      </c>
      <c r="J174" s="62">
        <f t="shared" si="162"/>
        <v>0</v>
      </c>
      <c r="K174" s="62">
        <f t="shared" si="162"/>
        <v>0</v>
      </c>
      <c r="L174" s="62">
        <f>+L180</f>
        <v>25631941511</v>
      </c>
      <c r="M174" s="35">
        <f t="shared" si="116"/>
        <v>2.8033835038184054E-3</v>
      </c>
      <c r="N174" s="62">
        <f t="shared" ref="N174:W174" si="163">+N180</f>
        <v>0</v>
      </c>
      <c r="O174" s="62">
        <f t="shared" si="163"/>
        <v>23437428373</v>
      </c>
      <c r="P174" s="62">
        <f t="shared" si="163"/>
        <v>2194513138</v>
      </c>
      <c r="Q174" s="62">
        <f t="shared" si="163"/>
        <v>23437428373</v>
      </c>
      <c r="R174" s="62">
        <f t="shared" si="163"/>
        <v>2194513138</v>
      </c>
      <c r="S174" s="62">
        <f t="shared" si="163"/>
        <v>0</v>
      </c>
      <c r="T174" s="62">
        <f t="shared" si="163"/>
        <v>0</v>
      </c>
      <c r="U174" s="62">
        <f t="shared" si="163"/>
        <v>23437428373</v>
      </c>
      <c r="V174" s="62">
        <f t="shared" si="163"/>
        <v>0</v>
      </c>
      <c r="W174" s="62">
        <f t="shared" si="163"/>
        <v>0</v>
      </c>
      <c r="X174" s="36">
        <f t="shared" si="117"/>
        <v>0.91438365536772859</v>
      </c>
      <c r="Y174" s="118">
        <f t="shared" si="118"/>
        <v>0</v>
      </c>
      <c r="Z174" s="36">
        <f t="shared" si="119"/>
        <v>0</v>
      </c>
      <c r="AA174" s="36">
        <f t="shared" si="130"/>
        <v>0</v>
      </c>
      <c r="AB174" s="36" t="s">
        <v>40</v>
      </c>
    </row>
    <row r="175" spans="1:28" ht="78" customHeight="1" x14ac:dyDescent="0.25">
      <c r="A175" s="136" t="s">
        <v>324</v>
      </c>
      <c r="B175" s="135" t="s">
        <v>37</v>
      </c>
      <c r="C175" s="32">
        <v>10</v>
      </c>
      <c r="D175" s="32" t="s">
        <v>38</v>
      </c>
      <c r="E175" s="72" t="s">
        <v>325</v>
      </c>
      <c r="F175" s="62">
        <f t="shared" ref="F175:K177" si="164">+F176</f>
        <v>1000000000</v>
      </c>
      <c r="G175" s="62">
        <f t="shared" si="164"/>
        <v>0</v>
      </c>
      <c r="H175" s="62">
        <f t="shared" si="164"/>
        <v>0</v>
      </c>
      <c r="I175" s="62">
        <f t="shared" si="164"/>
        <v>0</v>
      </c>
      <c r="J175" s="62">
        <f t="shared" si="164"/>
        <v>0</v>
      </c>
      <c r="K175" s="62">
        <f t="shared" si="164"/>
        <v>0</v>
      </c>
      <c r="L175" s="62">
        <f>+L176</f>
        <v>1000000000</v>
      </c>
      <c r="M175" s="35">
        <f t="shared" si="116"/>
        <v>1.0937070461928634E-4</v>
      </c>
      <c r="N175" s="62">
        <f t="shared" ref="N175:W177" si="165">+N176</f>
        <v>0</v>
      </c>
      <c r="O175" s="62">
        <f t="shared" si="165"/>
        <v>42125000</v>
      </c>
      <c r="P175" s="62">
        <f t="shared" si="165"/>
        <v>957875000</v>
      </c>
      <c r="Q175" s="62">
        <f t="shared" si="165"/>
        <v>41875000</v>
      </c>
      <c r="R175" s="62">
        <f t="shared" si="165"/>
        <v>958125000</v>
      </c>
      <c r="S175" s="62">
        <f t="shared" si="165"/>
        <v>250000</v>
      </c>
      <c r="T175" s="62">
        <f t="shared" si="165"/>
        <v>0</v>
      </c>
      <c r="U175" s="62">
        <f t="shared" si="165"/>
        <v>41875000</v>
      </c>
      <c r="V175" s="62">
        <f t="shared" si="165"/>
        <v>0</v>
      </c>
      <c r="W175" s="62">
        <f t="shared" si="165"/>
        <v>0</v>
      </c>
      <c r="X175" s="36">
        <f t="shared" si="117"/>
        <v>4.1875000000000002E-2</v>
      </c>
      <c r="Y175" s="118">
        <f t="shared" si="118"/>
        <v>0</v>
      </c>
      <c r="Z175" s="36">
        <f t="shared" si="119"/>
        <v>0</v>
      </c>
      <c r="AA175" s="36">
        <f t="shared" si="130"/>
        <v>0</v>
      </c>
      <c r="AB175" s="36" t="s">
        <v>40</v>
      </c>
    </row>
    <row r="176" spans="1:28" s="133" customFormat="1" ht="78" customHeight="1" x14ac:dyDescent="0.25">
      <c r="A176" s="136" t="s">
        <v>326</v>
      </c>
      <c r="B176" s="137" t="s">
        <v>37</v>
      </c>
      <c r="C176" s="80">
        <v>10</v>
      </c>
      <c r="D176" s="80" t="s">
        <v>38</v>
      </c>
      <c r="E176" s="78" t="s">
        <v>257</v>
      </c>
      <c r="F176" s="73">
        <f t="shared" si="164"/>
        <v>1000000000</v>
      </c>
      <c r="G176" s="73">
        <f t="shared" si="164"/>
        <v>0</v>
      </c>
      <c r="H176" s="73">
        <f t="shared" si="164"/>
        <v>0</v>
      </c>
      <c r="I176" s="73">
        <f t="shared" si="164"/>
        <v>0</v>
      </c>
      <c r="J176" s="73">
        <f t="shared" si="164"/>
        <v>0</v>
      </c>
      <c r="K176" s="73">
        <f t="shared" si="164"/>
        <v>0</v>
      </c>
      <c r="L176" s="73">
        <f>+L177</f>
        <v>1000000000</v>
      </c>
      <c r="M176" s="138">
        <f t="shared" si="116"/>
        <v>1.0937070461928634E-4</v>
      </c>
      <c r="N176" s="73">
        <f t="shared" si="165"/>
        <v>0</v>
      </c>
      <c r="O176" s="73">
        <f t="shared" si="165"/>
        <v>42125000</v>
      </c>
      <c r="P176" s="73">
        <f t="shared" si="165"/>
        <v>957875000</v>
      </c>
      <c r="Q176" s="73">
        <f t="shared" si="165"/>
        <v>41875000</v>
      </c>
      <c r="R176" s="73">
        <f t="shared" si="165"/>
        <v>958125000</v>
      </c>
      <c r="S176" s="73">
        <f t="shared" si="165"/>
        <v>250000</v>
      </c>
      <c r="T176" s="73">
        <f t="shared" si="165"/>
        <v>0</v>
      </c>
      <c r="U176" s="73">
        <f t="shared" si="165"/>
        <v>41875000</v>
      </c>
      <c r="V176" s="73">
        <f t="shared" si="165"/>
        <v>0</v>
      </c>
      <c r="W176" s="73">
        <f t="shared" si="165"/>
        <v>0</v>
      </c>
      <c r="X176" s="139">
        <f t="shared" si="117"/>
        <v>4.1875000000000002E-2</v>
      </c>
      <c r="Y176" s="140">
        <f t="shared" si="118"/>
        <v>0</v>
      </c>
      <c r="Z176" s="139">
        <f t="shared" si="119"/>
        <v>0</v>
      </c>
      <c r="AA176" s="139">
        <f t="shared" si="130"/>
        <v>0</v>
      </c>
      <c r="AB176" s="139" t="s">
        <v>40</v>
      </c>
    </row>
    <row r="177" spans="1:28" s="133" customFormat="1" ht="78" customHeight="1" x14ac:dyDescent="0.25">
      <c r="A177" s="136" t="s">
        <v>327</v>
      </c>
      <c r="B177" s="137" t="s">
        <v>37</v>
      </c>
      <c r="C177" s="80">
        <v>10</v>
      </c>
      <c r="D177" s="80" t="s">
        <v>38</v>
      </c>
      <c r="E177" s="141" t="s">
        <v>328</v>
      </c>
      <c r="F177" s="73">
        <f t="shared" si="164"/>
        <v>1000000000</v>
      </c>
      <c r="G177" s="73">
        <f t="shared" si="164"/>
        <v>0</v>
      </c>
      <c r="H177" s="73">
        <f t="shared" si="164"/>
        <v>0</v>
      </c>
      <c r="I177" s="73">
        <f t="shared" si="164"/>
        <v>0</v>
      </c>
      <c r="J177" s="73">
        <f t="shared" si="164"/>
        <v>0</v>
      </c>
      <c r="K177" s="73">
        <f t="shared" si="164"/>
        <v>0</v>
      </c>
      <c r="L177" s="73">
        <f>+L178</f>
        <v>1000000000</v>
      </c>
      <c r="M177" s="138">
        <f t="shared" si="116"/>
        <v>1.0937070461928634E-4</v>
      </c>
      <c r="N177" s="73">
        <f t="shared" si="165"/>
        <v>0</v>
      </c>
      <c r="O177" s="73">
        <f t="shared" si="165"/>
        <v>42125000</v>
      </c>
      <c r="P177" s="73">
        <f t="shared" si="165"/>
        <v>957875000</v>
      </c>
      <c r="Q177" s="73">
        <f t="shared" si="165"/>
        <v>41875000</v>
      </c>
      <c r="R177" s="73">
        <f t="shared" si="165"/>
        <v>958125000</v>
      </c>
      <c r="S177" s="73">
        <f t="shared" si="165"/>
        <v>250000</v>
      </c>
      <c r="T177" s="73">
        <f t="shared" si="165"/>
        <v>0</v>
      </c>
      <c r="U177" s="73">
        <f t="shared" si="165"/>
        <v>41875000</v>
      </c>
      <c r="V177" s="73">
        <f t="shared" si="165"/>
        <v>0</v>
      </c>
      <c r="W177" s="73">
        <f t="shared" si="165"/>
        <v>0</v>
      </c>
      <c r="X177" s="139">
        <f t="shared" si="117"/>
        <v>4.1875000000000002E-2</v>
      </c>
      <c r="Y177" s="140">
        <f t="shared" si="118"/>
        <v>0</v>
      </c>
      <c r="Z177" s="139">
        <f t="shared" si="119"/>
        <v>0</v>
      </c>
      <c r="AA177" s="139">
        <f t="shared" si="130"/>
        <v>0</v>
      </c>
      <c r="AB177" s="139" t="s">
        <v>40</v>
      </c>
    </row>
    <row r="178" spans="1:28" s="133" customFormat="1" ht="42" customHeight="1" x14ac:dyDescent="0.25">
      <c r="A178" s="117" t="s">
        <v>329</v>
      </c>
      <c r="B178" s="142" t="s">
        <v>37</v>
      </c>
      <c r="C178" s="83">
        <v>10</v>
      </c>
      <c r="D178" s="83" t="s">
        <v>38</v>
      </c>
      <c r="E178" s="84" t="s">
        <v>268</v>
      </c>
      <c r="F178" s="126">
        <v>1000000000</v>
      </c>
      <c r="G178" s="126">
        <v>0</v>
      </c>
      <c r="H178" s="126">
        <v>0</v>
      </c>
      <c r="I178" s="126">
        <v>0</v>
      </c>
      <c r="J178" s="126">
        <v>0</v>
      </c>
      <c r="K178" s="126">
        <v>0</v>
      </c>
      <c r="L178" s="128">
        <f>+F178+K178</f>
        <v>1000000000</v>
      </c>
      <c r="M178" s="129">
        <f t="shared" si="116"/>
        <v>1.0937070461928634E-4</v>
      </c>
      <c r="N178" s="126">
        <v>0</v>
      </c>
      <c r="O178" s="126">
        <v>42125000</v>
      </c>
      <c r="P178" s="126">
        <f>L178-O178</f>
        <v>957875000</v>
      </c>
      <c r="Q178" s="126">
        <v>41875000</v>
      </c>
      <c r="R178" s="126">
        <f>+L178-Q178</f>
        <v>958125000</v>
      </c>
      <c r="S178" s="126">
        <f>O178-Q178</f>
        <v>250000</v>
      </c>
      <c r="T178" s="126">
        <v>0</v>
      </c>
      <c r="U178" s="126">
        <f>+Q178-T178</f>
        <v>41875000</v>
      </c>
      <c r="V178" s="126">
        <v>0</v>
      </c>
      <c r="W178" s="130">
        <f>+T178-V178</f>
        <v>0</v>
      </c>
      <c r="X178" s="131">
        <f t="shared" si="117"/>
        <v>4.1875000000000002E-2</v>
      </c>
      <c r="Y178" s="131">
        <f t="shared" si="118"/>
        <v>0</v>
      </c>
      <c r="Z178" s="131">
        <f t="shared" si="119"/>
        <v>0</v>
      </c>
      <c r="AA178" s="131">
        <f t="shared" si="130"/>
        <v>0</v>
      </c>
      <c r="AB178" s="131" t="s">
        <v>40</v>
      </c>
    </row>
    <row r="179" spans="1:28" ht="75" customHeight="1" x14ac:dyDescent="0.25">
      <c r="A179" s="136" t="s">
        <v>330</v>
      </c>
      <c r="B179" s="71" t="s">
        <v>37</v>
      </c>
      <c r="C179" s="32">
        <v>10</v>
      </c>
      <c r="D179" s="32" t="s">
        <v>38</v>
      </c>
      <c r="E179" s="72" t="s">
        <v>331</v>
      </c>
      <c r="F179" s="60">
        <f t="shared" ref="F179:J180" si="166">+F181</f>
        <v>50310100814</v>
      </c>
      <c r="G179" s="60">
        <f t="shared" si="166"/>
        <v>0</v>
      </c>
      <c r="H179" s="60">
        <f t="shared" si="166"/>
        <v>0</v>
      </c>
      <c r="I179" s="60">
        <f t="shared" si="166"/>
        <v>0</v>
      </c>
      <c r="J179" s="60">
        <f t="shared" si="166"/>
        <v>0</v>
      </c>
      <c r="K179" s="62">
        <f>+K181+K185+K197+K201</f>
        <v>0</v>
      </c>
      <c r="L179" s="60">
        <f>+L181</f>
        <v>50310100814</v>
      </c>
      <c r="M179" s="35">
        <f t="shared" si="116"/>
        <v>5.5024511754945115E-3</v>
      </c>
      <c r="N179" s="60">
        <f t="shared" ref="N179:W180" si="167">+N181</f>
        <v>0</v>
      </c>
      <c r="O179" s="60">
        <f t="shared" si="167"/>
        <v>11871624583</v>
      </c>
      <c r="P179" s="60">
        <f t="shared" si="167"/>
        <v>38438476231</v>
      </c>
      <c r="Q179" s="60">
        <f t="shared" si="167"/>
        <v>10239833131</v>
      </c>
      <c r="R179" s="60">
        <f t="shared" si="167"/>
        <v>40070267683</v>
      </c>
      <c r="S179" s="60">
        <f t="shared" si="167"/>
        <v>1631791452</v>
      </c>
      <c r="T179" s="60">
        <f t="shared" si="167"/>
        <v>17220000</v>
      </c>
      <c r="U179" s="60">
        <f t="shared" si="167"/>
        <v>10222613131</v>
      </c>
      <c r="V179" s="60">
        <f t="shared" si="167"/>
        <v>0</v>
      </c>
      <c r="W179" s="60">
        <f t="shared" si="167"/>
        <v>17220000</v>
      </c>
      <c r="X179" s="36">
        <f t="shared" si="117"/>
        <v>0.20353433933391205</v>
      </c>
      <c r="Y179" s="118">
        <f t="shared" si="118"/>
        <v>3.4227719128736311E-4</v>
      </c>
      <c r="Z179" s="36">
        <f t="shared" si="119"/>
        <v>0</v>
      </c>
      <c r="AA179" s="36">
        <f t="shared" si="130"/>
        <v>1.6816680291271827E-3</v>
      </c>
      <c r="AB179" s="36">
        <f t="shared" si="131"/>
        <v>0</v>
      </c>
    </row>
    <row r="180" spans="1:28" ht="67.5" customHeight="1" x14ac:dyDescent="0.25">
      <c r="A180" s="136" t="s">
        <v>330</v>
      </c>
      <c r="B180" s="135" t="s">
        <v>41</v>
      </c>
      <c r="C180" s="32">
        <v>20</v>
      </c>
      <c r="D180" s="32" t="s">
        <v>38</v>
      </c>
      <c r="E180" s="72" t="s">
        <v>331</v>
      </c>
      <c r="F180" s="60">
        <f t="shared" si="166"/>
        <v>25631941511</v>
      </c>
      <c r="G180" s="60">
        <f t="shared" si="166"/>
        <v>0</v>
      </c>
      <c r="H180" s="60">
        <f t="shared" si="166"/>
        <v>0</v>
      </c>
      <c r="I180" s="60">
        <f t="shared" si="166"/>
        <v>0</v>
      </c>
      <c r="J180" s="60">
        <f t="shared" si="166"/>
        <v>0</v>
      </c>
      <c r="K180" s="62">
        <f>+K186</f>
        <v>0</v>
      </c>
      <c r="L180" s="60">
        <f>+L182</f>
        <v>25631941511</v>
      </c>
      <c r="M180" s="35">
        <f t="shared" si="116"/>
        <v>2.8033835038184054E-3</v>
      </c>
      <c r="N180" s="60">
        <f t="shared" si="167"/>
        <v>0</v>
      </c>
      <c r="O180" s="60">
        <f t="shared" si="167"/>
        <v>23437428373</v>
      </c>
      <c r="P180" s="60">
        <f t="shared" si="167"/>
        <v>2194513138</v>
      </c>
      <c r="Q180" s="60">
        <f t="shared" si="167"/>
        <v>23437428373</v>
      </c>
      <c r="R180" s="60">
        <f t="shared" si="167"/>
        <v>2194513138</v>
      </c>
      <c r="S180" s="60">
        <f t="shared" si="167"/>
        <v>0</v>
      </c>
      <c r="T180" s="60">
        <f t="shared" si="167"/>
        <v>0</v>
      </c>
      <c r="U180" s="60">
        <f t="shared" si="167"/>
        <v>23437428373</v>
      </c>
      <c r="V180" s="60">
        <f t="shared" si="167"/>
        <v>0</v>
      </c>
      <c r="W180" s="60">
        <f t="shared" si="167"/>
        <v>0</v>
      </c>
      <c r="X180" s="36">
        <f t="shared" si="117"/>
        <v>0.91438365536772859</v>
      </c>
      <c r="Y180" s="118">
        <f t="shared" si="118"/>
        <v>0</v>
      </c>
      <c r="Z180" s="36">
        <f t="shared" si="119"/>
        <v>0</v>
      </c>
      <c r="AA180" s="36">
        <f t="shared" si="130"/>
        <v>0</v>
      </c>
      <c r="AB180" s="36" t="s">
        <v>40</v>
      </c>
    </row>
    <row r="181" spans="1:28" ht="67.5" customHeight="1" x14ac:dyDescent="0.25">
      <c r="A181" s="136" t="s">
        <v>332</v>
      </c>
      <c r="B181" s="71" t="s">
        <v>37</v>
      </c>
      <c r="C181" s="32">
        <v>10</v>
      </c>
      <c r="D181" s="32" t="s">
        <v>38</v>
      </c>
      <c r="E181" s="39" t="s">
        <v>257</v>
      </c>
      <c r="F181" s="62">
        <f>+F183+F187</f>
        <v>50310100814</v>
      </c>
      <c r="G181" s="62">
        <f>+G183+G187</f>
        <v>0</v>
      </c>
      <c r="H181" s="62">
        <f>+H183+H187</f>
        <v>0</v>
      </c>
      <c r="I181" s="62">
        <f>+I183+I187</f>
        <v>0</v>
      </c>
      <c r="J181" s="62">
        <f>+J183+J187</f>
        <v>0</v>
      </c>
      <c r="K181" s="62">
        <f>+K182</f>
        <v>0</v>
      </c>
      <c r="L181" s="62">
        <f>+L183+L187</f>
        <v>50310100814</v>
      </c>
      <c r="M181" s="35">
        <f t="shared" si="116"/>
        <v>5.5024511754945115E-3</v>
      </c>
      <c r="N181" s="62">
        <f t="shared" ref="N181:W181" si="168">+N183+N187</f>
        <v>0</v>
      </c>
      <c r="O181" s="62">
        <f>+O183+O187</f>
        <v>11871624583</v>
      </c>
      <c r="P181" s="62">
        <f t="shared" si="168"/>
        <v>38438476231</v>
      </c>
      <c r="Q181" s="62">
        <f t="shared" si="168"/>
        <v>10239833131</v>
      </c>
      <c r="R181" s="62">
        <f t="shared" si="168"/>
        <v>40070267683</v>
      </c>
      <c r="S181" s="62">
        <f t="shared" si="168"/>
        <v>1631791452</v>
      </c>
      <c r="T181" s="62">
        <f t="shared" si="168"/>
        <v>17220000</v>
      </c>
      <c r="U181" s="62">
        <f t="shared" si="168"/>
        <v>10222613131</v>
      </c>
      <c r="V181" s="62">
        <f t="shared" si="168"/>
        <v>0</v>
      </c>
      <c r="W181" s="62">
        <f t="shared" si="168"/>
        <v>17220000</v>
      </c>
      <c r="X181" s="36">
        <f t="shared" si="117"/>
        <v>0.20353433933391205</v>
      </c>
      <c r="Y181" s="118">
        <f t="shared" si="118"/>
        <v>3.4227719128736311E-4</v>
      </c>
      <c r="Z181" s="36">
        <f t="shared" si="119"/>
        <v>0</v>
      </c>
      <c r="AA181" s="36">
        <f t="shared" si="130"/>
        <v>1.6816680291271827E-3</v>
      </c>
      <c r="AB181" s="36">
        <f t="shared" si="131"/>
        <v>0</v>
      </c>
    </row>
    <row r="182" spans="1:28" ht="67.5" customHeight="1" x14ac:dyDescent="0.25">
      <c r="A182" s="136" t="s">
        <v>332</v>
      </c>
      <c r="B182" s="71" t="s">
        <v>41</v>
      </c>
      <c r="C182" s="32">
        <v>20</v>
      </c>
      <c r="D182" s="32" t="s">
        <v>38</v>
      </c>
      <c r="E182" s="39" t="s">
        <v>257</v>
      </c>
      <c r="F182" s="62">
        <f>+F185+F189</f>
        <v>25631941511</v>
      </c>
      <c r="G182" s="62">
        <f>+G185+G189</f>
        <v>0</v>
      </c>
      <c r="H182" s="62">
        <f>+H185+H189</f>
        <v>0</v>
      </c>
      <c r="I182" s="62">
        <f>+I185+I189</f>
        <v>0</v>
      </c>
      <c r="J182" s="62">
        <f>+J185+J189</f>
        <v>0</v>
      </c>
      <c r="K182" s="62">
        <f>+K183</f>
        <v>0</v>
      </c>
      <c r="L182" s="62">
        <f>+L185+L189</f>
        <v>25631941511</v>
      </c>
      <c r="M182" s="35">
        <f t="shared" si="116"/>
        <v>2.8033835038184054E-3</v>
      </c>
      <c r="N182" s="62">
        <f t="shared" ref="N182:W182" si="169">+N185+N189</f>
        <v>0</v>
      </c>
      <c r="O182" s="62">
        <f>+O185+O189</f>
        <v>23437428373</v>
      </c>
      <c r="P182" s="62">
        <f t="shared" si="169"/>
        <v>2194513138</v>
      </c>
      <c r="Q182" s="62">
        <f t="shared" si="169"/>
        <v>23437428373</v>
      </c>
      <c r="R182" s="62">
        <f t="shared" si="169"/>
        <v>2194513138</v>
      </c>
      <c r="S182" s="62">
        <f t="shared" si="169"/>
        <v>0</v>
      </c>
      <c r="T182" s="62">
        <f t="shared" si="169"/>
        <v>0</v>
      </c>
      <c r="U182" s="62">
        <f t="shared" si="169"/>
        <v>23437428373</v>
      </c>
      <c r="V182" s="62">
        <f t="shared" si="169"/>
        <v>0</v>
      </c>
      <c r="W182" s="62">
        <f t="shared" si="169"/>
        <v>0</v>
      </c>
      <c r="X182" s="36">
        <f t="shared" si="117"/>
        <v>0.91438365536772859</v>
      </c>
      <c r="Y182" s="118">
        <f t="shared" si="118"/>
        <v>0</v>
      </c>
      <c r="Z182" s="36">
        <f t="shared" si="119"/>
        <v>0</v>
      </c>
      <c r="AA182" s="36">
        <f t="shared" si="130"/>
        <v>0</v>
      </c>
      <c r="AB182" s="36" t="s">
        <v>40</v>
      </c>
    </row>
    <row r="183" spans="1:28" ht="42" customHeight="1" x14ac:dyDescent="0.25">
      <c r="A183" s="136" t="s">
        <v>333</v>
      </c>
      <c r="B183" s="71" t="s">
        <v>37</v>
      </c>
      <c r="C183" s="32">
        <v>10</v>
      </c>
      <c r="D183" s="32" t="s">
        <v>38</v>
      </c>
      <c r="E183" s="39" t="s">
        <v>266</v>
      </c>
      <c r="F183" s="62">
        <f>+F184</f>
        <v>32310100814</v>
      </c>
      <c r="G183" s="62">
        <f>+G184</f>
        <v>0</v>
      </c>
      <c r="H183" s="62">
        <f>+H184</f>
        <v>0</v>
      </c>
      <c r="I183" s="62">
        <f>+I184</f>
        <v>0</v>
      </c>
      <c r="J183" s="62">
        <f>+J184</f>
        <v>0</v>
      </c>
      <c r="K183" s="62">
        <f>+K184</f>
        <v>0</v>
      </c>
      <c r="L183" s="62">
        <f>+L184</f>
        <v>32310100814</v>
      </c>
      <c r="M183" s="35">
        <f t="shared" si="116"/>
        <v>3.5337784923473573E-3</v>
      </c>
      <c r="N183" s="62">
        <f t="shared" ref="N183:W183" si="170">+N184</f>
        <v>0</v>
      </c>
      <c r="O183" s="62">
        <f>+O184</f>
        <v>11871624583</v>
      </c>
      <c r="P183" s="62">
        <f t="shared" si="170"/>
        <v>20438476231</v>
      </c>
      <c r="Q183" s="62">
        <f t="shared" si="170"/>
        <v>10239833131</v>
      </c>
      <c r="R183" s="62">
        <f t="shared" si="170"/>
        <v>22070267683</v>
      </c>
      <c r="S183" s="62">
        <f t="shared" si="170"/>
        <v>1631791452</v>
      </c>
      <c r="T183" s="62">
        <f t="shared" si="170"/>
        <v>17220000</v>
      </c>
      <c r="U183" s="62">
        <f t="shared" si="170"/>
        <v>10222613131</v>
      </c>
      <c r="V183" s="62">
        <f t="shared" si="170"/>
        <v>0</v>
      </c>
      <c r="W183" s="62">
        <f t="shared" si="170"/>
        <v>17220000</v>
      </c>
      <c r="X183" s="36">
        <f t="shared" si="117"/>
        <v>0.31692358962133199</v>
      </c>
      <c r="Y183" s="118">
        <f t="shared" si="118"/>
        <v>5.3296026834241748E-4</v>
      </c>
      <c r="Z183" s="36">
        <f t="shared" si="119"/>
        <v>0</v>
      </c>
      <c r="AA183" s="36">
        <f t="shared" si="130"/>
        <v>1.6816680291271827E-3</v>
      </c>
      <c r="AB183" s="36">
        <f t="shared" si="131"/>
        <v>0</v>
      </c>
    </row>
    <row r="184" spans="1:28" ht="42" customHeight="1" x14ac:dyDescent="0.25">
      <c r="A184" s="143" t="s">
        <v>334</v>
      </c>
      <c r="B184" s="124" t="s">
        <v>37</v>
      </c>
      <c r="C184" s="43">
        <v>10</v>
      </c>
      <c r="D184" s="43" t="s">
        <v>38</v>
      </c>
      <c r="E184" s="77" t="s">
        <v>268</v>
      </c>
      <c r="F184" s="56">
        <v>32310100814</v>
      </c>
      <c r="G184" s="45">
        <v>0</v>
      </c>
      <c r="H184" s="45">
        <v>0</v>
      </c>
      <c r="I184" s="45">
        <v>0</v>
      </c>
      <c r="J184" s="45">
        <v>0</v>
      </c>
      <c r="K184" s="45">
        <v>0</v>
      </c>
      <c r="L184" s="46">
        <f>+F184+K184</f>
        <v>32310100814</v>
      </c>
      <c r="M184" s="47">
        <f t="shared" si="116"/>
        <v>3.5337784923473573E-3</v>
      </c>
      <c r="N184" s="56">
        <v>0</v>
      </c>
      <c r="O184" s="45">
        <v>11871624583</v>
      </c>
      <c r="P184" s="45">
        <f>L184-O184</f>
        <v>20438476231</v>
      </c>
      <c r="Q184" s="45">
        <v>10239833131</v>
      </c>
      <c r="R184" s="45">
        <f>+L184-Q184</f>
        <v>22070267683</v>
      </c>
      <c r="S184" s="45">
        <f>O184-Q184</f>
        <v>1631791452</v>
      </c>
      <c r="T184" s="45">
        <v>17220000</v>
      </c>
      <c r="U184" s="45">
        <f>+Q184-T184</f>
        <v>10222613131</v>
      </c>
      <c r="V184" s="45">
        <v>0</v>
      </c>
      <c r="W184" s="48">
        <f>+T184-V184</f>
        <v>17220000</v>
      </c>
      <c r="X184" s="49">
        <f t="shared" si="117"/>
        <v>0.31692358962133199</v>
      </c>
      <c r="Y184" s="49">
        <f t="shared" si="118"/>
        <v>5.3296026834241748E-4</v>
      </c>
      <c r="Z184" s="49">
        <f t="shared" si="119"/>
        <v>0</v>
      </c>
      <c r="AA184" s="49">
        <f t="shared" si="130"/>
        <v>1.6816680291271827E-3</v>
      </c>
      <c r="AB184" s="49">
        <f t="shared" si="131"/>
        <v>0</v>
      </c>
    </row>
    <row r="185" spans="1:28" ht="42" customHeight="1" x14ac:dyDescent="0.25">
      <c r="A185" s="136" t="s">
        <v>333</v>
      </c>
      <c r="B185" s="71" t="s">
        <v>41</v>
      </c>
      <c r="C185" s="32">
        <v>20</v>
      </c>
      <c r="D185" s="32" t="s">
        <v>38</v>
      </c>
      <c r="E185" s="39" t="s">
        <v>266</v>
      </c>
      <c r="F185" s="62">
        <f t="shared" ref="F185:K185" si="171">+F186</f>
        <v>2193941511</v>
      </c>
      <c r="G185" s="62">
        <f t="shared" si="171"/>
        <v>0</v>
      </c>
      <c r="H185" s="62">
        <f t="shared" si="171"/>
        <v>0</v>
      </c>
      <c r="I185" s="62">
        <f t="shared" si="171"/>
        <v>0</v>
      </c>
      <c r="J185" s="62">
        <f t="shared" si="171"/>
        <v>0</v>
      </c>
      <c r="K185" s="62">
        <f t="shared" si="171"/>
        <v>0</v>
      </c>
      <c r="L185" s="62">
        <f>+L186</f>
        <v>2193941511</v>
      </c>
      <c r="M185" s="35">
        <f t="shared" si="116"/>
        <v>2.3995292895157176E-4</v>
      </c>
      <c r="N185" s="62">
        <f t="shared" ref="N185:W185" si="172">+N186</f>
        <v>0</v>
      </c>
      <c r="O185" s="62">
        <f t="shared" si="172"/>
        <v>0</v>
      </c>
      <c r="P185" s="62">
        <f t="shared" si="172"/>
        <v>2193941511</v>
      </c>
      <c r="Q185" s="62">
        <f t="shared" si="172"/>
        <v>0</v>
      </c>
      <c r="R185" s="62">
        <f t="shared" si="172"/>
        <v>2193941511</v>
      </c>
      <c r="S185" s="62">
        <f t="shared" si="172"/>
        <v>0</v>
      </c>
      <c r="T185" s="62">
        <f t="shared" si="172"/>
        <v>0</v>
      </c>
      <c r="U185" s="62">
        <f t="shared" si="172"/>
        <v>0</v>
      </c>
      <c r="V185" s="62">
        <f t="shared" si="172"/>
        <v>0</v>
      </c>
      <c r="W185" s="62">
        <f t="shared" si="172"/>
        <v>0</v>
      </c>
      <c r="X185" s="36">
        <f t="shared" si="117"/>
        <v>0</v>
      </c>
      <c r="Y185" s="36">
        <f t="shared" si="118"/>
        <v>0</v>
      </c>
      <c r="Z185" s="36">
        <f t="shared" si="119"/>
        <v>0</v>
      </c>
      <c r="AA185" s="36" t="s">
        <v>40</v>
      </c>
      <c r="AB185" s="36" t="s">
        <v>40</v>
      </c>
    </row>
    <row r="186" spans="1:28" ht="42" customHeight="1" x14ac:dyDescent="0.25">
      <c r="A186" s="143" t="s">
        <v>334</v>
      </c>
      <c r="B186" s="124" t="s">
        <v>41</v>
      </c>
      <c r="C186" s="43">
        <v>20</v>
      </c>
      <c r="D186" s="43" t="s">
        <v>38</v>
      </c>
      <c r="E186" s="77" t="s">
        <v>268</v>
      </c>
      <c r="F186" s="45">
        <v>2193941511</v>
      </c>
      <c r="G186" s="45">
        <v>0</v>
      </c>
      <c r="H186" s="45">
        <v>0</v>
      </c>
      <c r="I186" s="45">
        <v>0</v>
      </c>
      <c r="J186" s="45">
        <v>0</v>
      </c>
      <c r="K186" s="45">
        <v>0</v>
      </c>
      <c r="L186" s="46">
        <f>+F186+K186</f>
        <v>2193941511</v>
      </c>
      <c r="M186" s="47">
        <f t="shared" ref="M186:M198" si="173">L186/$L$199</f>
        <v>2.3995292895157176E-4</v>
      </c>
      <c r="N186" s="45">
        <v>0</v>
      </c>
      <c r="O186" s="45">
        <v>0</v>
      </c>
      <c r="P186" s="45">
        <f>L186-O186</f>
        <v>2193941511</v>
      </c>
      <c r="Q186" s="45">
        <v>0</v>
      </c>
      <c r="R186" s="45">
        <f>+L186-Q186</f>
        <v>2193941511</v>
      </c>
      <c r="S186" s="45">
        <f>O186-Q186</f>
        <v>0</v>
      </c>
      <c r="T186" s="45">
        <v>0</v>
      </c>
      <c r="U186" s="45">
        <f>+Q186-T186</f>
        <v>0</v>
      </c>
      <c r="V186" s="45">
        <v>0</v>
      </c>
      <c r="W186" s="48">
        <f>+T186-V186</f>
        <v>0</v>
      </c>
      <c r="X186" s="49">
        <f t="shared" ref="X186:X199" si="174">+Q186/L186</f>
        <v>0</v>
      </c>
      <c r="Y186" s="49">
        <f t="shared" ref="Y186:Y199" si="175">+T186/L186</f>
        <v>0</v>
      </c>
      <c r="Z186" s="49">
        <f t="shared" ref="Z186:Z199" si="176">+V186/L186</f>
        <v>0</v>
      </c>
      <c r="AA186" s="49" t="s">
        <v>40</v>
      </c>
      <c r="AB186" s="49" t="s">
        <v>40</v>
      </c>
    </row>
    <row r="187" spans="1:28" ht="42" customHeight="1" x14ac:dyDescent="0.25">
      <c r="A187" s="136" t="s">
        <v>335</v>
      </c>
      <c r="B187" s="71" t="s">
        <v>37</v>
      </c>
      <c r="C187" s="32">
        <v>10</v>
      </c>
      <c r="D187" s="32" t="s">
        <v>38</v>
      </c>
      <c r="E187" s="39" t="s">
        <v>336</v>
      </c>
      <c r="F187" s="59">
        <f t="shared" ref="F187:K187" si="177">+F188</f>
        <v>18000000000</v>
      </c>
      <c r="G187" s="62">
        <f t="shared" si="177"/>
        <v>0</v>
      </c>
      <c r="H187" s="62">
        <f t="shared" si="177"/>
        <v>0</v>
      </c>
      <c r="I187" s="62">
        <f t="shared" si="177"/>
        <v>0</v>
      </c>
      <c r="J187" s="62">
        <f t="shared" si="177"/>
        <v>0</v>
      </c>
      <c r="K187" s="62">
        <f t="shared" si="177"/>
        <v>0</v>
      </c>
      <c r="L187" s="62">
        <f>+L188</f>
        <v>18000000000</v>
      </c>
      <c r="M187" s="68">
        <f t="shared" si="173"/>
        <v>1.9686726831471542E-3</v>
      </c>
      <c r="N187" s="59">
        <f t="shared" ref="N187:W187" si="178">+N188</f>
        <v>0</v>
      </c>
      <c r="O187" s="59">
        <f t="shared" si="178"/>
        <v>0</v>
      </c>
      <c r="P187" s="62">
        <f t="shared" si="178"/>
        <v>18000000000</v>
      </c>
      <c r="Q187" s="62">
        <f t="shared" si="178"/>
        <v>0</v>
      </c>
      <c r="R187" s="62">
        <f t="shared" si="178"/>
        <v>18000000000</v>
      </c>
      <c r="S187" s="62">
        <f t="shared" si="178"/>
        <v>0</v>
      </c>
      <c r="T187" s="62">
        <f t="shared" si="178"/>
        <v>0</v>
      </c>
      <c r="U187" s="62">
        <f t="shared" si="178"/>
        <v>0</v>
      </c>
      <c r="V187" s="62">
        <f t="shared" si="178"/>
        <v>0</v>
      </c>
      <c r="W187" s="62">
        <f t="shared" si="178"/>
        <v>0</v>
      </c>
      <c r="X187" s="36">
        <f t="shared" si="174"/>
        <v>0</v>
      </c>
      <c r="Y187" s="36">
        <f t="shared" si="175"/>
        <v>0</v>
      </c>
      <c r="Z187" s="36">
        <f t="shared" si="176"/>
        <v>0</v>
      </c>
      <c r="AA187" s="36" t="s">
        <v>40</v>
      </c>
      <c r="AB187" s="36" t="s">
        <v>40</v>
      </c>
    </row>
    <row r="188" spans="1:28" s="133" customFormat="1" ht="42" customHeight="1" x14ac:dyDescent="0.25">
      <c r="A188" s="143" t="s">
        <v>337</v>
      </c>
      <c r="B188" s="142" t="s">
        <v>37</v>
      </c>
      <c r="C188" s="83">
        <v>10</v>
      </c>
      <c r="D188" s="83" t="s">
        <v>38</v>
      </c>
      <c r="E188" s="144" t="s">
        <v>268</v>
      </c>
      <c r="F188" s="126">
        <v>18000000000</v>
      </c>
      <c r="G188" s="126">
        <v>0</v>
      </c>
      <c r="H188" s="126">
        <v>0</v>
      </c>
      <c r="I188" s="126">
        <v>0</v>
      </c>
      <c r="J188" s="126">
        <v>0</v>
      </c>
      <c r="K188" s="126">
        <v>0</v>
      </c>
      <c r="L188" s="128">
        <f>+F188+K188</f>
        <v>18000000000</v>
      </c>
      <c r="M188" s="145">
        <f t="shared" si="173"/>
        <v>1.9686726831471542E-3</v>
      </c>
      <c r="N188" s="126">
        <v>0</v>
      </c>
      <c r="O188" s="126">
        <v>0</v>
      </c>
      <c r="P188" s="126">
        <f>L188-O188</f>
        <v>18000000000</v>
      </c>
      <c r="Q188" s="126">
        <v>0</v>
      </c>
      <c r="R188" s="126">
        <f>+L188-Q188</f>
        <v>18000000000</v>
      </c>
      <c r="S188" s="126">
        <f>O188-Q188</f>
        <v>0</v>
      </c>
      <c r="T188" s="126">
        <v>0</v>
      </c>
      <c r="U188" s="126">
        <f>+Q188-T188</f>
        <v>0</v>
      </c>
      <c r="V188" s="126">
        <v>0</v>
      </c>
      <c r="W188" s="130">
        <f>+T188-V188</f>
        <v>0</v>
      </c>
      <c r="X188" s="131">
        <f t="shared" si="174"/>
        <v>0</v>
      </c>
      <c r="Y188" s="131">
        <f t="shared" si="175"/>
        <v>0</v>
      </c>
      <c r="Z188" s="131">
        <f t="shared" si="176"/>
        <v>0</v>
      </c>
      <c r="AA188" s="131" t="s">
        <v>40</v>
      </c>
      <c r="AB188" s="131" t="s">
        <v>40</v>
      </c>
    </row>
    <row r="189" spans="1:28" s="133" customFormat="1" ht="42" customHeight="1" x14ac:dyDescent="0.25">
      <c r="A189" s="136" t="s">
        <v>335</v>
      </c>
      <c r="B189" s="146" t="s">
        <v>41</v>
      </c>
      <c r="C189" s="80">
        <v>20</v>
      </c>
      <c r="D189" s="80" t="s">
        <v>38</v>
      </c>
      <c r="E189" s="78" t="s">
        <v>336</v>
      </c>
      <c r="F189" s="121">
        <f t="shared" ref="F189:K189" si="179">+F190</f>
        <v>23438000000</v>
      </c>
      <c r="G189" s="73">
        <f t="shared" si="179"/>
        <v>0</v>
      </c>
      <c r="H189" s="73">
        <f t="shared" si="179"/>
        <v>0</v>
      </c>
      <c r="I189" s="73">
        <f t="shared" si="179"/>
        <v>0</v>
      </c>
      <c r="J189" s="73">
        <f t="shared" si="179"/>
        <v>0</v>
      </c>
      <c r="K189" s="73">
        <f t="shared" si="179"/>
        <v>0</v>
      </c>
      <c r="L189" s="73">
        <f>+L190</f>
        <v>23438000000</v>
      </c>
      <c r="M189" s="147">
        <f t="shared" si="173"/>
        <v>2.5634305748668336E-3</v>
      </c>
      <c r="N189" s="121">
        <f t="shared" ref="N189:W189" si="180">+N190</f>
        <v>0</v>
      </c>
      <c r="O189" s="121">
        <f t="shared" si="180"/>
        <v>23437428373</v>
      </c>
      <c r="P189" s="73">
        <f t="shared" si="180"/>
        <v>571627</v>
      </c>
      <c r="Q189" s="73">
        <f t="shared" si="180"/>
        <v>23437428373</v>
      </c>
      <c r="R189" s="73">
        <f t="shared" si="180"/>
        <v>571627</v>
      </c>
      <c r="S189" s="73">
        <f t="shared" si="180"/>
        <v>0</v>
      </c>
      <c r="T189" s="73">
        <f t="shared" si="180"/>
        <v>0</v>
      </c>
      <c r="U189" s="73">
        <f t="shared" si="180"/>
        <v>23437428373</v>
      </c>
      <c r="V189" s="73">
        <f t="shared" si="180"/>
        <v>0</v>
      </c>
      <c r="W189" s="73">
        <f t="shared" si="180"/>
        <v>0</v>
      </c>
      <c r="X189" s="139">
        <f t="shared" si="174"/>
        <v>0.9999756111016298</v>
      </c>
      <c r="Y189" s="139">
        <f t="shared" si="175"/>
        <v>0</v>
      </c>
      <c r="Z189" s="139">
        <f t="shared" si="176"/>
        <v>0</v>
      </c>
      <c r="AA189" s="139">
        <f t="shared" si="130"/>
        <v>0</v>
      </c>
      <c r="AB189" s="139" t="s">
        <v>40</v>
      </c>
    </row>
    <row r="190" spans="1:28" s="133" customFormat="1" ht="42" customHeight="1" x14ac:dyDescent="0.25">
      <c r="A190" s="143" t="s">
        <v>337</v>
      </c>
      <c r="B190" s="142" t="s">
        <v>41</v>
      </c>
      <c r="C190" s="83">
        <v>20</v>
      </c>
      <c r="D190" s="83" t="s">
        <v>38</v>
      </c>
      <c r="E190" s="144" t="s">
        <v>268</v>
      </c>
      <c r="F190" s="126">
        <v>23438000000</v>
      </c>
      <c r="G190" s="126">
        <v>0</v>
      </c>
      <c r="H190" s="126">
        <v>0</v>
      </c>
      <c r="I190" s="126">
        <v>0</v>
      </c>
      <c r="J190" s="126">
        <v>0</v>
      </c>
      <c r="K190" s="126">
        <v>0</v>
      </c>
      <c r="L190" s="128">
        <f>+F190+K190</f>
        <v>23438000000</v>
      </c>
      <c r="M190" s="145">
        <f t="shared" si="173"/>
        <v>2.5634305748668336E-3</v>
      </c>
      <c r="N190" s="126">
        <v>0</v>
      </c>
      <c r="O190" s="126">
        <v>23437428373</v>
      </c>
      <c r="P190" s="126">
        <f>L190-O190</f>
        <v>571627</v>
      </c>
      <c r="Q190" s="126">
        <v>23437428373</v>
      </c>
      <c r="R190" s="126">
        <f>+L190-Q190</f>
        <v>571627</v>
      </c>
      <c r="S190" s="126">
        <f>O190-Q190</f>
        <v>0</v>
      </c>
      <c r="T190" s="126">
        <v>0</v>
      </c>
      <c r="U190" s="126">
        <f>+Q190-T190</f>
        <v>23437428373</v>
      </c>
      <c r="V190" s="126">
        <v>0</v>
      </c>
      <c r="W190" s="130">
        <f>+T190-V190</f>
        <v>0</v>
      </c>
      <c r="X190" s="131">
        <f t="shared" si="174"/>
        <v>0.9999756111016298</v>
      </c>
      <c r="Y190" s="131">
        <f t="shared" si="175"/>
        <v>0</v>
      </c>
      <c r="Z190" s="131">
        <f t="shared" si="176"/>
        <v>0</v>
      </c>
      <c r="AA190" s="131">
        <f t="shared" si="130"/>
        <v>0</v>
      </c>
      <c r="AB190" s="131" t="s">
        <v>40</v>
      </c>
    </row>
    <row r="191" spans="1:28" ht="60" customHeight="1" x14ac:dyDescent="0.25">
      <c r="A191" s="136" t="s">
        <v>338</v>
      </c>
      <c r="B191" s="135" t="s">
        <v>37</v>
      </c>
      <c r="C191" s="32">
        <v>10</v>
      </c>
      <c r="D191" s="32" t="s">
        <v>38</v>
      </c>
      <c r="E191" s="72" t="s">
        <v>339</v>
      </c>
      <c r="F191" s="62">
        <f t="shared" ref="F191:K193" si="181">+F192</f>
        <v>5000000000</v>
      </c>
      <c r="G191" s="62">
        <f t="shared" si="181"/>
        <v>0</v>
      </c>
      <c r="H191" s="62">
        <f t="shared" si="181"/>
        <v>0</v>
      </c>
      <c r="I191" s="62">
        <f t="shared" si="181"/>
        <v>0</v>
      </c>
      <c r="J191" s="62">
        <f t="shared" si="181"/>
        <v>0</v>
      </c>
      <c r="K191" s="62">
        <f t="shared" si="181"/>
        <v>0</v>
      </c>
      <c r="L191" s="62">
        <f>+L192</f>
        <v>5000000000</v>
      </c>
      <c r="M191" s="68">
        <f t="shared" si="173"/>
        <v>5.4685352309643176E-4</v>
      </c>
      <c r="N191" s="62">
        <f t="shared" ref="N191:W193" si="182">+N192</f>
        <v>0</v>
      </c>
      <c r="O191" s="62">
        <f t="shared" si="182"/>
        <v>10495300.199999999</v>
      </c>
      <c r="P191" s="62">
        <f t="shared" si="182"/>
        <v>4989504699.8000002</v>
      </c>
      <c r="Q191" s="62">
        <f t="shared" si="182"/>
        <v>10495300.199999999</v>
      </c>
      <c r="R191" s="62">
        <f t="shared" si="182"/>
        <v>4989504699.8000002</v>
      </c>
      <c r="S191" s="62">
        <f t="shared" si="182"/>
        <v>0</v>
      </c>
      <c r="T191" s="62">
        <f t="shared" si="182"/>
        <v>0</v>
      </c>
      <c r="U191" s="62">
        <f t="shared" si="182"/>
        <v>10495300.199999999</v>
      </c>
      <c r="V191" s="62">
        <f t="shared" si="182"/>
        <v>0</v>
      </c>
      <c r="W191" s="62">
        <f t="shared" si="182"/>
        <v>0</v>
      </c>
      <c r="X191" s="36">
        <f t="shared" si="174"/>
        <v>2.0990600399999997E-3</v>
      </c>
      <c r="Y191" s="36">
        <f t="shared" si="175"/>
        <v>0</v>
      </c>
      <c r="Z191" s="36">
        <f t="shared" si="176"/>
        <v>0</v>
      </c>
      <c r="AA191" s="36">
        <f t="shared" si="130"/>
        <v>0</v>
      </c>
      <c r="AB191" s="36" t="s">
        <v>40</v>
      </c>
    </row>
    <row r="192" spans="1:28" ht="60" customHeight="1" x14ac:dyDescent="0.25">
      <c r="A192" s="136" t="s">
        <v>340</v>
      </c>
      <c r="B192" s="135" t="s">
        <v>37</v>
      </c>
      <c r="C192" s="32">
        <v>10</v>
      </c>
      <c r="D192" s="32" t="s">
        <v>38</v>
      </c>
      <c r="E192" s="39" t="s">
        <v>257</v>
      </c>
      <c r="F192" s="62">
        <f t="shared" si="181"/>
        <v>5000000000</v>
      </c>
      <c r="G192" s="62">
        <f t="shared" si="181"/>
        <v>0</v>
      </c>
      <c r="H192" s="62">
        <f t="shared" si="181"/>
        <v>0</v>
      </c>
      <c r="I192" s="62">
        <f t="shared" si="181"/>
        <v>0</v>
      </c>
      <c r="J192" s="62">
        <f t="shared" si="181"/>
        <v>0</v>
      </c>
      <c r="K192" s="62">
        <f t="shared" si="181"/>
        <v>0</v>
      </c>
      <c r="L192" s="62">
        <f>+L193</f>
        <v>5000000000</v>
      </c>
      <c r="M192" s="68">
        <f t="shared" si="173"/>
        <v>5.4685352309643176E-4</v>
      </c>
      <c r="N192" s="62">
        <f t="shared" si="182"/>
        <v>0</v>
      </c>
      <c r="O192" s="62">
        <f t="shared" si="182"/>
        <v>10495300.199999999</v>
      </c>
      <c r="P192" s="62">
        <f t="shared" si="182"/>
        <v>4989504699.8000002</v>
      </c>
      <c r="Q192" s="62">
        <f t="shared" si="182"/>
        <v>10495300.199999999</v>
      </c>
      <c r="R192" s="62">
        <f t="shared" si="182"/>
        <v>4989504699.8000002</v>
      </c>
      <c r="S192" s="62">
        <f t="shared" si="182"/>
        <v>0</v>
      </c>
      <c r="T192" s="62">
        <f t="shared" si="182"/>
        <v>0</v>
      </c>
      <c r="U192" s="62">
        <f t="shared" si="182"/>
        <v>10495300.199999999</v>
      </c>
      <c r="V192" s="62">
        <f t="shared" si="182"/>
        <v>0</v>
      </c>
      <c r="W192" s="62">
        <f t="shared" si="182"/>
        <v>0</v>
      </c>
      <c r="X192" s="36">
        <f t="shared" si="174"/>
        <v>2.0990600399999997E-3</v>
      </c>
      <c r="Y192" s="36">
        <f t="shared" si="175"/>
        <v>0</v>
      </c>
      <c r="Z192" s="36">
        <f t="shared" si="176"/>
        <v>0</v>
      </c>
      <c r="AA192" s="36">
        <f t="shared" si="130"/>
        <v>0</v>
      </c>
      <c r="AB192" s="36" t="s">
        <v>40</v>
      </c>
    </row>
    <row r="193" spans="1:28" ht="60" customHeight="1" x14ac:dyDescent="0.25">
      <c r="A193" s="136" t="s">
        <v>341</v>
      </c>
      <c r="B193" s="135" t="s">
        <v>37</v>
      </c>
      <c r="C193" s="32">
        <v>10</v>
      </c>
      <c r="D193" s="32" t="s">
        <v>38</v>
      </c>
      <c r="E193" s="72" t="s">
        <v>342</v>
      </c>
      <c r="F193" s="62">
        <f t="shared" si="181"/>
        <v>5000000000</v>
      </c>
      <c r="G193" s="62">
        <f t="shared" si="181"/>
        <v>0</v>
      </c>
      <c r="H193" s="62">
        <f t="shared" si="181"/>
        <v>0</v>
      </c>
      <c r="I193" s="62">
        <f t="shared" si="181"/>
        <v>0</v>
      </c>
      <c r="J193" s="62">
        <f t="shared" si="181"/>
        <v>0</v>
      </c>
      <c r="K193" s="62">
        <f t="shared" si="181"/>
        <v>0</v>
      </c>
      <c r="L193" s="62">
        <f>+L194</f>
        <v>5000000000</v>
      </c>
      <c r="M193" s="68">
        <f t="shared" si="173"/>
        <v>5.4685352309643176E-4</v>
      </c>
      <c r="N193" s="62">
        <f t="shared" si="182"/>
        <v>0</v>
      </c>
      <c r="O193" s="62">
        <f t="shared" si="182"/>
        <v>10495300.199999999</v>
      </c>
      <c r="P193" s="62">
        <f t="shared" si="182"/>
        <v>4989504699.8000002</v>
      </c>
      <c r="Q193" s="62">
        <f t="shared" si="182"/>
        <v>10495300.199999999</v>
      </c>
      <c r="R193" s="62">
        <f t="shared" si="182"/>
        <v>4989504699.8000002</v>
      </c>
      <c r="S193" s="62">
        <f t="shared" si="182"/>
        <v>0</v>
      </c>
      <c r="T193" s="62">
        <f t="shared" si="182"/>
        <v>0</v>
      </c>
      <c r="U193" s="62">
        <f t="shared" si="182"/>
        <v>10495300.199999999</v>
      </c>
      <c r="V193" s="62">
        <f t="shared" si="182"/>
        <v>0</v>
      </c>
      <c r="W193" s="62">
        <f t="shared" si="182"/>
        <v>0</v>
      </c>
      <c r="X193" s="36">
        <f t="shared" si="174"/>
        <v>2.0990600399999997E-3</v>
      </c>
      <c r="Y193" s="36">
        <f t="shared" si="175"/>
        <v>0</v>
      </c>
      <c r="Z193" s="36">
        <f t="shared" si="176"/>
        <v>0</v>
      </c>
      <c r="AA193" s="36">
        <f t="shared" si="130"/>
        <v>0</v>
      </c>
      <c r="AB193" s="36" t="s">
        <v>40</v>
      </c>
    </row>
    <row r="194" spans="1:28" ht="42" customHeight="1" x14ac:dyDescent="0.25">
      <c r="A194" s="117" t="s">
        <v>343</v>
      </c>
      <c r="B194" s="148" t="s">
        <v>37</v>
      </c>
      <c r="C194" s="43">
        <v>10</v>
      </c>
      <c r="D194" s="43" t="s">
        <v>38</v>
      </c>
      <c r="E194" s="77" t="s">
        <v>268</v>
      </c>
      <c r="F194" s="45">
        <v>5000000000</v>
      </c>
      <c r="G194" s="45">
        <v>0</v>
      </c>
      <c r="H194" s="45">
        <v>0</v>
      </c>
      <c r="I194" s="45">
        <v>0</v>
      </c>
      <c r="J194" s="45">
        <v>0</v>
      </c>
      <c r="K194" s="45">
        <v>0</v>
      </c>
      <c r="L194" s="46">
        <f>+F194+K194</f>
        <v>5000000000</v>
      </c>
      <c r="M194" s="86">
        <f t="shared" si="173"/>
        <v>5.4685352309643176E-4</v>
      </c>
      <c r="N194" s="45">
        <v>0</v>
      </c>
      <c r="O194" s="45">
        <v>10495300.199999999</v>
      </c>
      <c r="P194" s="45">
        <f>L194-O194</f>
        <v>4989504699.8000002</v>
      </c>
      <c r="Q194" s="45">
        <v>10495300.199999999</v>
      </c>
      <c r="R194" s="45">
        <f>+L194-Q194</f>
        <v>4989504699.8000002</v>
      </c>
      <c r="S194" s="45">
        <f>O194-Q194</f>
        <v>0</v>
      </c>
      <c r="T194" s="45">
        <v>0</v>
      </c>
      <c r="U194" s="45">
        <f>+Q194-T194</f>
        <v>10495300.199999999</v>
      </c>
      <c r="V194" s="45">
        <v>0</v>
      </c>
      <c r="W194" s="48">
        <f>+T194-V194</f>
        <v>0</v>
      </c>
      <c r="X194" s="49">
        <f t="shared" si="174"/>
        <v>2.0990600399999997E-3</v>
      </c>
      <c r="Y194" s="49">
        <f t="shared" si="175"/>
        <v>0</v>
      </c>
      <c r="Z194" s="49">
        <f t="shared" si="176"/>
        <v>0</v>
      </c>
      <c r="AA194" s="49">
        <f t="shared" si="130"/>
        <v>0</v>
      </c>
      <c r="AB194" s="49" t="s">
        <v>40</v>
      </c>
    </row>
    <row r="195" spans="1:28" ht="65.25" customHeight="1" x14ac:dyDescent="0.25">
      <c r="A195" s="136" t="s">
        <v>344</v>
      </c>
      <c r="B195" s="135" t="s">
        <v>37</v>
      </c>
      <c r="C195" s="32">
        <v>10</v>
      </c>
      <c r="D195" s="32" t="s">
        <v>38</v>
      </c>
      <c r="E195" s="72" t="s">
        <v>345</v>
      </c>
      <c r="F195" s="62">
        <f t="shared" ref="F195:K197" si="183">+F196</f>
        <v>1500000000</v>
      </c>
      <c r="G195" s="62">
        <f t="shared" si="183"/>
        <v>0</v>
      </c>
      <c r="H195" s="62">
        <f t="shared" si="183"/>
        <v>0</v>
      </c>
      <c r="I195" s="62">
        <f t="shared" si="183"/>
        <v>0</v>
      </c>
      <c r="J195" s="62">
        <f t="shared" si="183"/>
        <v>0</v>
      </c>
      <c r="K195" s="62">
        <f t="shared" si="183"/>
        <v>0</v>
      </c>
      <c r="L195" s="62">
        <f>+L196</f>
        <v>1500000000</v>
      </c>
      <c r="M195" s="35">
        <f t="shared" si="173"/>
        <v>1.6405605692892952E-4</v>
      </c>
      <c r="N195" s="62">
        <f t="shared" ref="N195:W197" si="184">+N196</f>
        <v>0</v>
      </c>
      <c r="O195" s="62">
        <f t="shared" si="184"/>
        <v>191783333</v>
      </c>
      <c r="P195" s="62">
        <f t="shared" si="184"/>
        <v>1308216667</v>
      </c>
      <c r="Q195" s="62">
        <f t="shared" si="184"/>
        <v>158433333</v>
      </c>
      <c r="R195" s="62">
        <f t="shared" si="184"/>
        <v>1341566667</v>
      </c>
      <c r="S195" s="62">
        <f t="shared" si="184"/>
        <v>33350000</v>
      </c>
      <c r="T195" s="62">
        <f t="shared" si="184"/>
        <v>0</v>
      </c>
      <c r="U195" s="62">
        <f t="shared" si="184"/>
        <v>158433333</v>
      </c>
      <c r="V195" s="62">
        <f t="shared" si="184"/>
        <v>0</v>
      </c>
      <c r="W195" s="62">
        <f t="shared" si="184"/>
        <v>0</v>
      </c>
      <c r="X195" s="36">
        <f t="shared" si="174"/>
        <v>0.105622222</v>
      </c>
      <c r="Y195" s="36">
        <f t="shared" si="175"/>
        <v>0</v>
      </c>
      <c r="Z195" s="36">
        <f t="shared" si="176"/>
        <v>0</v>
      </c>
      <c r="AA195" s="36">
        <f t="shared" si="130"/>
        <v>0</v>
      </c>
      <c r="AB195" s="36" t="s">
        <v>40</v>
      </c>
    </row>
    <row r="196" spans="1:28" ht="80.25" customHeight="1" x14ac:dyDescent="0.25">
      <c r="A196" s="136" t="s">
        <v>346</v>
      </c>
      <c r="B196" s="135" t="s">
        <v>37</v>
      </c>
      <c r="C196" s="32">
        <v>10</v>
      </c>
      <c r="D196" s="32" t="s">
        <v>38</v>
      </c>
      <c r="E196" s="39" t="s">
        <v>257</v>
      </c>
      <c r="F196" s="62">
        <f t="shared" si="183"/>
        <v>1500000000</v>
      </c>
      <c r="G196" s="62">
        <f t="shared" si="183"/>
        <v>0</v>
      </c>
      <c r="H196" s="62">
        <f t="shared" si="183"/>
        <v>0</v>
      </c>
      <c r="I196" s="62">
        <f t="shared" si="183"/>
        <v>0</v>
      </c>
      <c r="J196" s="62">
        <f t="shared" si="183"/>
        <v>0</v>
      </c>
      <c r="K196" s="62">
        <f t="shared" si="183"/>
        <v>0</v>
      </c>
      <c r="L196" s="62">
        <f>+L197</f>
        <v>1500000000</v>
      </c>
      <c r="M196" s="35">
        <f t="shared" si="173"/>
        <v>1.6405605692892952E-4</v>
      </c>
      <c r="N196" s="62">
        <f t="shared" si="184"/>
        <v>0</v>
      </c>
      <c r="O196" s="62">
        <f t="shared" si="184"/>
        <v>191783333</v>
      </c>
      <c r="P196" s="62">
        <f t="shared" si="184"/>
        <v>1308216667</v>
      </c>
      <c r="Q196" s="62">
        <f t="shared" si="184"/>
        <v>158433333</v>
      </c>
      <c r="R196" s="62">
        <f t="shared" si="184"/>
        <v>1341566667</v>
      </c>
      <c r="S196" s="62">
        <f t="shared" si="184"/>
        <v>33350000</v>
      </c>
      <c r="T196" s="62">
        <f t="shared" si="184"/>
        <v>0</v>
      </c>
      <c r="U196" s="62">
        <f t="shared" si="184"/>
        <v>158433333</v>
      </c>
      <c r="V196" s="62">
        <f t="shared" si="184"/>
        <v>0</v>
      </c>
      <c r="W196" s="62">
        <f t="shared" si="184"/>
        <v>0</v>
      </c>
      <c r="X196" s="36">
        <f t="shared" si="174"/>
        <v>0.105622222</v>
      </c>
      <c r="Y196" s="36">
        <f t="shared" si="175"/>
        <v>0</v>
      </c>
      <c r="Z196" s="36">
        <f t="shared" si="176"/>
        <v>0</v>
      </c>
      <c r="AA196" s="36">
        <f t="shared" si="130"/>
        <v>0</v>
      </c>
      <c r="AB196" s="36" t="s">
        <v>40</v>
      </c>
    </row>
    <row r="197" spans="1:28" ht="42" customHeight="1" x14ac:dyDescent="0.25">
      <c r="A197" s="136" t="s">
        <v>347</v>
      </c>
      <c r="B197" s="135" t="s">
        <v>37</v>
      </c>
      <c r="C197" s="32">
        <v>10</v>
      </c>
      <c r="D197" s="32" t="s">
        <v>38</v>
      </c>
      <c r="E197" s="72" t="s">
        <v>348</v>
      </c>
      <c r="F197" s="62">
        <f t="shared" si="183"/>
        <v>1500000000</v>
      </c>
      <c r="G197" s="62">
        <f t="shared" si="183"/>
        <v>0</v>
      </c>
      <c r="H197" s="62">
        <f t="shared" si="183"/>
        <v>0</v>
      </c>
      <c r="I197" s="62">
        <f t="shared" si="183"/>
        <v>0</v>
      </c>
      <c r="J197" s="62">
        <f t="shared" si="183"/>
        <v>0</v>
      </c>
      <c r="K197" s="62">
        <f t="shared" si="183"/>
        <v>0</v>
      </c>
      <c r="L197" s="62">
        <f>+L198</f>
        <v>1500000000</v>
      </c>
      <c r="M197" s="35">
        <f t="shared" si="173"/>
        <v>1.6405605692892952E-4</v>
      </c>
      <c r="N197" s="62">
        <f t="shared" si="184"/>
        <v>0</v>
      </c>
      <c r="O197" s="62">
        <f t="shared" si="184"/>
        <v>191783333</v>
      </c>
      <c r="P197" s="62">
        <f t="shared" si="184"/>
        <v>1308216667</v>
      </c>
      <c r="Q197" s="62">
        <f t="shared" si="184"/>
        <v>158433333</v>
      </c>
      <c r="R197" s="62">
        <f t="shared" si="184"/>
        <v>1341566667</v>
      </c>
      <c r="S197" s="62">
        <f t="shared" si="184"/>
        <v>33350000</v>
      </c>
      <c r="T197" s="62">
        <f t="shared" si="184"/>
        <v>0</v>
      </c>
      <c r="U197" s="62">
        <f t="shared" si="184"/>
        <v>158433333</v>
      </c>
      <c r="V197" s="62">
        <f t="shared" si="184"/>
        <v>0</v>
      </c>
      <c r="W197" s="62">
        <f t="shared" si="184"/>
        <v>0</v>
      </c>
      <c r="X197" s="36">
        <f t="shared" si="174"/>
        <v>0.105622222</v>
      </c>
      <c r="Y197" s="36">
        <f t="shared" si="175"/>
        <v>0</v>
      </c>
      <c r="Z197" s="36">
        <f t="shared" si="176"/>
        <v>0</v>
      </c>
      <c r="AA197" s="36">
        <f t="shared" ref="AA197:AA199" si="185">+T197/Q197</f>
        <v>0</v>
      </c>
      <c r="AB197" s="36" t="s">
        <v>40</v>
      </c>
    </row>
    <row r="198" spans="1:28" ht="42" customHeight="1" x14ac:dyDescent="0.25">
      <c r="A198" s="149" t="s">
        <v>349</v>
      </c>
      <c r="B198" s="148" t="s">
        <v>37</v>
      </c>
      <c r="C198" s="43">
        <v>10</v>
      </c>
      <c r="D198" s="43" t="s">
        <v>38</v>
      </c>
      <c r="E198" s="77" t="s">
        <v>268</v>
      </c>
      <c r="F198" s="56">
        <v>1500000000</v>
      </c>
      <c r="G198" s="45">
        <v>0</v>
      </c>
      <c r="H198" s="45">
        <v>0</v>
      </c>
      <c r="I198" s="45">
        <v>0</v>
      </c>
      <c r="J198" s="45">
        <v>0</v>
      </c>
      <c r="K198" s="45">
        <v>0</v>
      </c>
      <c r="L198" s="46">
        <f>+F198+K198</f>
        <v>1500000000</v>
      </c>
      <c r="M198" s="47">
        <f t="shared" si="173"/>
        <v>1.6405605692892952E-4</v>
      </c>
      <c r="N198" s="56">
        <v>0</v>
      </c>
      <c r="O198" s="45">
        <v>191783333</v>
      </c>
      <c r="P198" s="45">
        <f>L198-O198</f>
        <v>1308216667</v>
      </c>
      <c r="Q198" s="45">
        <v>158433333</v>
      </c>
      <c r="R198" s="45">
        <f>+L198-Q198</f>
        <v>1341566667</v>
      </c>
      <c r="S198" s="45">
        <f>O198-Q198</f>
        <v>33350000</v>
      </c>
      <c r="T198" s="45">
        <v>0</v>
      </c>
      <c r="U198" s="45">
        <f>+Q198-T198</f>
        <v>158433333</v>
      </c>
      <c r="V198" s="45">
        <v>0</v>
      </c>
      <c r="W198" s="48">
        <f>+T198-V198</f>
        <v>0</v>
      </c>
      <c r="X198" s="49">
        <f t="shared" si="174"/>
        <v>0.105622222</v>
      </c>
      <c r="Y198" s="49">
        <f t="shared" si="175"/>
        <v>0</v>
      </c>
      <c r="Z198" s="49">
        <f t="shared" si="176"/>
        <v>0</v>
      </c>
      <c r="AA198" s="49">
        <f t="shared" si="185"/>
        <v>0</v>
      </c>
      <c r="AB198" s="49" t="s">
        <v>40</v>
      </c>
    </row>
    <row r="199" spans="1:28" ht="30.75" customHeight="1" thickBot="1" x14ac:dyDescent="0.3">
      <c r="A199" s="368" t="s">
        <v>350</v>
      </c>
      <c r="B199" s="369"/>
      <c r="C199" s="369"/>
      <c r="D199" s="369"/>
      <c r="E199" s="369"/>
      <c r="F199" s="150">
        <f t="shared" ref="F199:W199" si="186">+F9+F10+F109+F110+F118+F119</f>
        <v>9143216215722</v>
      </c>
      <c r="G199" s="150">
        <f t="shared" si="186"/>
        <v>0</v>
      </c>
      <c r="H199" s="150">
        <f t="shared" si="186"/>
        <v>0</v>
      </c>
      <c r="I199" s="150">
        <f t="shared" si="186"/>
        <v>0</v>
      </c>
      <c r="J199" s="150">
        <f t="shared" si="186"/>
        <v>0</v>
      </c>
      <c r="K199" s="150">
        <f t="shared" si="186"/>
        <v>0</v>
      </c>
      <c r="L199" s="150">
        <f t="shared" si="186"/>
        <v>9143216215722</v>
      </c>
      <c r="M199" s="151">
        <f t="shared" si="186"/>
        <v>0.99999999999999989</v>
      </c>
      <c r="N199" s="150">
        <f t="shared" si="186"/>
        <v>7165824159861</v>
      </c>
      <c r="O199" s="150">
        <f t="shared" si="186"/>
        <v>346562587974.83002</v>
      </c>
      <c r="P199" s="150">
        <f t="shared" si="186"/>
        <v>8796653627747.1699</v>
      </c>
      <c r="Q199" s="150">
        <f t="shared" si="186"/>
        <v>229168065268.75</v>
      </c>
      <c r="R199" s="150">
        <f t="shared" si="186"/>
        <v>8913959034622.25</v>
      </c>
      <c r="S199" s="150">
        <f t="shared" si="186"/>
        <v>117394522706.08</v>
      </c>
      <c r="T199" s="150">
        <f t="shared" si="186"/>
        <v>4744452554.8599997</v>
      </c>
      <c r="U199" s="150">
        <f t="shared" si="186"/>
        <v>224423612713.89001</v>
      </c>
      <c r="V199" s="150">
        <f t="shared" si="186"/>
        <v>3590730964.8600001</v>
      </c>
      <c r="W199" s="150">
        <f t="shared" si="186"/>
        <v>1153721590</v>
      </c>
      <c r="X199" s="152">
        <f t="shared" si="174"/>
        <v>2.5064272774681793E-2</v>
      </c>
      <c r="Y199" s="152">
        <f t="shared" si="175"/>
        <v>5.1890411895781153E-4</v>
      </c>
      <c r="Z199" s="152">
        <f t="shared" si="176"/>
        <v>3.9272077572502815E-4</v>
      </c>
      <c r="AA199" s="152">
        <f t="shared" si="185"/>
        <v>2.0702939344083935E-2</v>
      </c>
      <c r="AB199" s="152">
        <f>+V199/T199</f>
        <v>0.7568272468404853</v>
      </c>
    </row>
    <row r="200" spans="1:28" s="153" customFormat="1" ht="25.5" customHeight="1" thickBot="1" x14ac:dyDescent="0.3">
      <c r="A200" s="2" t="s">
        <v>351</v>
      </c>
      <c r="E200" s="154"/>
      <c r="F200" s="155"/>
      <c r="G200" s="155"/>
      <c r="H200" s="155"/>
      <c r="I200" s="155"/>
      <c r="J200" s="155"/>
      <c r="K200" s="155"/>
      <c r="L200" s="156"/>
      <c r="M200" s="157"/>
      <c r="N200" s="155"/>
      <c r="O200" s="155"/>
      <c r="P200" s="155"/>
      <c r="Q200" s="155"/>
      <c r="R200" s="155"/>
      <c r="S200" s="155"/>
      <c r="T200" s="155"/>
      <c r="U200" s="155"/>
      <c r="V200" s="155"/>
      <c r="W200" s="155"/>
      <c r="X200" s="158"/>
      <c r="Y200" s="158"/>
      <c r="Z200" s="158"/>
      <c r="AA200" s="158"/>
      <c r="AB200" s="158"/>
    </row>
    <row r="201" spans="1:28" ht="223.5" customHeight="1" thickBot="1" x14ac:dyDescent="0.3">
      <c r="A201" s="370" t="s">
        <v>438</v>
      </c>
      <c r="B201" s="371"/>
      <c r="C201" s="371"/>
      <c r="D201" s="371"/>
      <c r="E201" s="371"/>
      <c r="F201" s="371"/>
      <c r="G201" s="371"/>
      <c r="H201" s="371"/>
      <c r="I201" s="371"/>
      <c r="J201" s="371"/>
      <c r="K201" s="371"/>
      <c r="L201" s="371"/>
      <c r="M201" s="371"/>
      <c r="N201" s="372"/>
    </row>
    <row r="202" spans="1:28" ht="23.25" customHeight="1" x14ac:dyDescent="0.25">
      <c r="A202" s="133" t="s">
        <v>353</v>
      </c>
      <c r="E202" s="3"/>
    </row>
    <row r="203" spans="1:28" ht="25.5" customHeight="1" x14ac:dyDescent="0.25">
      <c r="A203" s="133" t="s">
        <v>354</v>
      </c>
      <c r="E203" s="3"/>
    </row>
    <row r="204" spans="1:28" ht="34.5" customHeight="1" x14ac:dyDescent="0.25"/>
    <row r="205" spans="1:28" ht="48" customHeight="1" x14ac:dyDescent="0.25"/>
    <row r="206" spans="1:28" ht="30.75" customHeight="1" x14ac:dyDescent="0.25"/>
    <row r="207" spans="1:28" ht="48" customHeight="1" x14ac:dyDescent="0.25"/>
    <row r="208" spans="1:28" ht="66" customHeight="1" x14ac:dyDescent="0.25"/>
    <row r="209" ht="60.75" customHeight="1" x14ac:dyDescent="0.25"/>
    <row r="210" ht="35.25" customHeight="1" x14ac:dyDescent="0.25"/>
    <row r="211" ht="48.75" customHeight="1" x14ac:dyDescent="0.25"/>
    <row r="212" ht="72" customHeight="1" x14ac:dyDescent="0.25"/>
    <row r="213" ht="49.5" customHeight="1" x14ac:dyDescent="0.25"/>
    <row r="214" ht="35.25" customHeight="1" x14ac:dyDescent="0.25"/>
    <row r="215" ht="42.75" customHeight="1" x14ac:dyDescent="0.25"/>
    <row r="216" s="159" customFormat="1" ht="33" customHeight="1" x14ac:dyDescent="0.25"/>
    <row r="217" s="153" customFormat="1" ht="15" customHeight="1" x14ac:dyDescent="0.25"/>
    <row r="218" s="159" customFormat="1" ht="341.25" customHeight="1" x14ac:dyDescent="0.25"/>
    <row r="219" s="153" customFormat="1" ht="15.75" customHeight="1" x14ac:dyDescent="0.25"/>
    <row r="220" s="161" customFormat="1" x14ac:dyDescent="0.25"/>
    <row r="222" s="161" customFormat="1" x14ac:dyDescent="0.25"/>
    <row r="223" s="161" customFormat="1" x14ac:dyDescent="0.25"/>
  </sheetData>
  <mergeCells count="25">
    <mergeCell ref="A1:AB1"/>
    <mergeCell ref="A2:AB2"/>
    <mergeCell ref="A3:AB3"/>
    <mergeCell ref="A7:A8"/>
    <mergeCell ref="B7:B8"/>
    <mergeCell ref="C7:C8"/>
    <mergeCell ref="D7:D8"/>
    <mergeCell ref="E7:E8"/>
    <mergeCell ref="F7:F8"/>
    <mergeCell ref="G7:K7"/>
    <mergeCell ref="A199:E199"/>
    <mergeCell ref="A201:N201"/>
    <mergeCell ref="X7:AB7"/>
    <mergeCell ref="R7:R8"/>
    <mergeCell ref="S7:S8"/>
    <mergeCell ref="T7:T8"/>
    <mergeCell ref="U7:U8"/>
    <mergeCell ref="V7:V8"/>
    <mergeCell ref="W7:W8"/>
    <mergeCell ref="L7:L8"/>
    <mergeCell ref="M7:M8"/>
    <mergeCell ref="N7:N8"/>
    <mergeCell ref="O7:O8"/>
    <mergeCell ref="P7:P8"/>
    <mergeCell ref="Q7:Q8"/>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61452-B967-47D1-B491-38D4F579FA76}">
  <sheetPr>
    <tabColor theme="0"/>
  </sheetPr>
  <dimension ref="A1:AB331"/>
  <sheetViews>
    <sheetView zoomScale="72" zoomScaleNormal="72" workbookViewId="0">
      <pane xSplit="7" ySplit="8" topLeftCell="J309" activePane="bottomRight" state="frozen"/>
      <selection activeCell="A305" sqref="A305:N305"/>
      <selection pane="topRight" activeCell="A305" sqref="A305:N305"/>
      <selection pane="bottomLeft" activeCell="A305" sqref="A305:N305"/>
      <selection pane="bottomRight" activeCell="A309" sqref="A309:N309"/>
    </sheetView>
  </sheetViews>
  <sheetFormatPr baseColWidth="10" defaultColWidth="11.42578125" defaultRowHeight="15.75" x14ac:dyDescent="0.25"/>
  <cols>
    <col min="1" max="1" width="44.28515625" style="1" customWidth="1"/>
    <col min="2" max="2" width="12.7109375" style="1" customWidth="1"/>
    <col min="3" max="4" width="11.42578125" style="1"/>
    <col min="5" max="5" width="49.28515625" style="1" customWidth="1"/>
    <col min="6" max="6" width="29.28515625" style="1" customWidth="1"/>
    <col min="7" max="7" width="30.7109375" style="1" customWidth="1"/>
    <col min="8" max="8" width="28" style="1" customWidth="1"/>
    <col min="9" max="9" width="31.42578125" style="1" customWidth="1"/>
    <col min="10" max="10" width="29.28515625" style="1" customWidth="1"/>
    <col min="11" max="11" width="34" style="1" customWidth="1"/>
    <col min="12" max="12" width="34.28515625" style="1" customWidth="1"/>
    <col min="13" max="13" width="28.28515625" style="1" customWidth="1"/>
    <col min="14" max="14" width="32.7109375" style="1" customWidth="1"/>
    <col min="15" max="15" width="29.7109375" style="1" customWidth="1"/>
    <col min="16" max="16" width="31.42578125" style="1" customWidth="1"/>
    <col min="17" max="17" width="32.85546875" style="1" customWidth="1"/>
    <col min="18" max="18" width="30.140625" style="1" customWidth="1"/>
    <col min="19" max="20" width="30.28515625" style="1" customWidth="1"/>
    <col min="21" max="21" width="29.85546875" style="1" customWidth="1"/>
    <col min="22" max="22" width="28.140625" style="1" customWidth="1"/>
    <col min="23" max="23" width="27" style="1" customWidth="1"/>
    <col min="24" max="24" width="19.140625" style="1" customWidth="1"/>
    <col min="25" max="25" width="14.140625" style="1" customWidth="1"/>
    <col min="26" max="26" width="20" style="1" customWidth="1"/>
    <col min="27" max="27" width="24.42578125" style="1" customWidth="1"/>
    <col min="28" max="28" width="25" style="1" customWidth="1"/>
    <col min="29" max="16384" width="11.42578125" style="1"/>
  </cols>
  <sheetData>
    <row r="1" spans="1:28" ht="23.25" x14ac:dyDescent="0.25">
      <c r="A1" s="379" t="s">
        <v>0</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row>
    <row r="2" spans="1:28" ht="21" x14ac:dyDescent="0.25">
      <c r="A2" s="380" t="s">
        <v>1</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row>
    <row r="3" spans="1:28" x14ac:dyDescent="0.25">
      <c r="A3" s="381" t="s">
        <v>439</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row>
    <row r="4" spans="1:28" ht="18.75" x14ac:dyDescent="0.25">
      <c r="A4" s="6"/>
      <c r="B4" s="2"/>
      <c r="C4" s="7"/>
      <c r="D4" s="8"/>
      <c r="E4" s="8"/>
      <c r="F4" s="9"/>
      <c r="G4" s="3"/>
      <c r="H4" s="3"/>
      <c r="I4" s="9"/>
      <c r="J4" s="9"/>
      <c r="K4" s="9"/>
      <c r="L4" s="10"/>
      <c r="M4" s="11"/>
      <c r="N4" s="12"/>
      <c r="O4" s="13"/>
      <c r="P4" s="13"/>
      <c r="Q4" s="6" t="s">
        <v>3</v>
      </c>
      <c r="R4" s="14"/>
      <c r="S4" s="15" t="s">
        <v>4</v>
      </c>
      <c r="T4" s="16" t="s">
        <v>5</v>
      </c>
      <c r="U4" s="17"/>
      <c r="V4" s="5"/>
      <c r="W4" s="16"/>
      <c r="X4" s="18"/>
      <c r="Y4" s="18"/>
      <c r="Z4" s="18"/>
      <c r="AA4" s="18"/>
      <c r="AB4" s="18"/>
    </row>
    <row r="6" spans="1:28" ht="16.5" thickBot="1" x14ac:dyDescent="0.3">
      <c r="L6" s="7"/>
      <c r="U6" s="7"/>
    </row>
    <row r="7" spans="1:28" ht="29.25" customHeight="1" x14ac:dyDescent="0.25">
      <c r="A7" s="382" t="s">
        <v>6</v>
      </c>
      <c r="B7" s="384" t="s">
        <v>7</v>
      </c>
      <c r="C7" s="384" t="s">
        <v>8</v>
      </c>
      <c r="D7" s="384" t="s">
        <v>9</v>
      </c>
      <c r="E7" s="384" t="s">
        <v>10</v>
      </c>
      <c r="F7" s="384" t="s">
        <v>11</v>
      </c>
      <c r="G7" s="384" t="s">
        <v>12</v>
      </c>
      <c r="H7" s="384"/>
      <c r="I7" s="384"/>
      <c r="J7" s="384"/>
      <c r="K7" s="386"/>
      <c r="L7" s="377" t="s">
        <v>13</v>
      </c>
      <c r="M7" s="377" t="s">
        <v>14</v>
      </c>
      <c r="N7" s="377" t="s">
        <v>15</v>
      </c>
      <c r="O7" s="375" t="s">
        <v>16</v>
      </c>
      <c r="P7" s="375" t="s">
        <v>17</v>
      </c>
      <c r="Q7" s="375" t="s">
        <v>18</v>
      </c>
      <c r="R7" s="375" t="s">
        <v>19</v>
      </c>
      <c r="S7" s="375" t="s">
        <v>20</v>
      </c>
      <c r="T7" s="375" t="s">
        <v>21</v>
      </c>
      <c r="U7" s="375" t="s">
        <v>22</v>
      </c>
      <c r="V7" s="375" t="s">
        <v>23</v>
      </c>
      <c r="W7" s="375" t="s">
        <v>24</v>
      </c>
      <c r="X7" s="373" t="s">
        <v>25</v>
      </c>
      <c r="Y7" s="373"/>
      <c r="Z7" s="373"/>
      <c r="AA7" s="373"/>
      <c r="AB7" s="374"/>
    </row>
    <row r="8" spans="1:28" ht="84.75" customHeight="1" thickBot="1" x14ac:dyDescent="0.3">
      <c r="A8" s="391"/>
      <c r="B8" s="392"/>
      <c r="C8" s="392"/>
      <c r="D8" s="392"/>
      <c r="E8" s="392"/>
      <c r="F8" s="392"/>
      <c r="G8" s="312" t="s">
        <v>26</v>
      </c>
      <c r="H8" s="312" t="s">
        <v>27</v>
      </c>
      <c r="I8" s="312" t="s">
        <v>28</v>
      </c>
      <c r="J8" s="312" t="s">
        <v>29</v>
      </c>
      <c r="K8" s="313" t="s">
        <v>30</v>
      </c>
      <c r="L8" s="390"/>
      <c r="M8" s="390"/>
      <c r="N8" s="390"/>
      <c r="O8" s="389"/>
      <c r="P8" s="389"/>
      <c r="Q8" s="389"/>
      <c r="R8" s="389"/>
      <c r="S8" s="389"/>
      <c r="T8" s="389"/>
      <c r="U8" s="389"/>
      <c r="V8" s="389"/>
      <c r="W8" s="389"/>
      <c r="X8" s="314" t="s">
        <v>31</v>
      </c>
      <c r="Y8" s="314" t="s">
        <v>32</v>
      </c>
      <c r="Z8" s="314" t="s">
        <v>33</v>
      </c>
      <c r="AA8" s="314" t="s">
        <v>34</v>
      </c>
      <c r="AB8" s="315" t="s">
        <v>35</v>
      </c>
    </row>
    <row r="9" spans="1:28" s="6" customFormat="1" ht="28.5" customHeight="1" thickBot="1" x14ac:dyDescent="0.3">
      <c r="A9" s="23" t="s">
        <v>36</v>
      </c>
      <c r="B9" s="24" t="s">
        <v>37</v>
      </c>
      <c r="C9" s="24">
        <v>10</v>
      </c>
      <c r="D9" s="24" t="s">
        <v>38</v>
      </c>
      <c r="E9" s="25" t="s">
        <v>39</v>
      </c>
      <c r="F9" s="26">
        <f>+F103</f>
        <v>10647256000</v>
      </c>
      <c r="G9" s="26">
        <f t="shared" ref="G9:J9" si="0">+G103</f>
        <v>0</v>
      </c>
      <c r="H9" s="26">
        <f t="shared" si="0"/>
        <v>0</v>
      </c>
      <c r="I9" s="26">
        <f t="shared" si="0"/>
        <v>0</v>
      </c>
      <c r="J9" s="26">
        <f t="shared" si="0"/>
        <v>0</v>
      </c>
      <c r="K9" s="26">
        <f>+G9-H9+I9-J9</f>
        <v>0</v>
      </c>
      <c r="L9" s="26">
        <f t="shared" ref="L9" si="1">+L103</f>
        <v>10647256000</v>
      </c>
      <c r="M9" s="27">
        <f t="shared" ref="M9:M72" si="2">L9/$L$307</f>
        <v>1.1644978909819243E-3</v>
      </c>
      <c r="N9" s="26">
        <f t="shared" ref="N9:W9" si="3">+N103</f>
        <v>0</v>
      </c>
      <c r="O9" s="26">
        <f t="shared" si="3"/>
        <v>2568638</v>
      </c>
      <c r="P9" s="26">
        <f t="shared" si="3"/>
        <v>10644687362</v>
      </c>
      <c r="Q9" s="26">
        <f t="shared" si="3"/>
        <v>2568570.7600000002</v>
      </c>
      <c r="R9" s="26">
        <f t="shared" si="3"/>
        <v>10644687429.24</v>
      </c>
      <c r="S9" s="26">
        <f t="shared" si="3"/>
        <v>67.239999999903375</v>
      </c>
      <c r="T9" s="26">
        <f t="shared" si="3"/>
        <v>2526038</v>
      </c>
      <c r="U9" s="26">
        <f t="shared" si="3"/>
        <v>42532.760000000097</v>
      </c>
      <c r="V9" s="26">
        <f t="shared" si="3"/>
        <v>2526038</v>
      </c>
      <c r="W9" s="26">
        <f t="shared" si="3"/>
        <v>0</v>
      </c>
      <c r="X9" s="316">
        <f>+Q9/L9</f>
        <v>2.4124250980722171E-4</v>
      </c>
      <c r="Y9" s="172">
        <f>+T9/L9</f>
        <v>2.3724779417344714E-4</v>
      </c>
      <c r="Z9" s="172">
        <f>+V9/L9</f>
        <v>2.3724779417344714E-4</v>
      </c>
      <c r="AA9" s="172">
        <f>+T9/Q9</f>
        <v>0.98344107911592038</v>
      </c>
      <c r="AB9" s="317">
        <f>+V9/T9</f>
        <v>1</v>
      </c>
    </row>
    <row r="10" spans="1:28" s="6" customFormat="1" ht="28.5" customHeight="1" thickBot="1" x14ac:dyDescent="0.3">
      <c r="A10" s="23" t="s">
        <v>36</v>
      </c>
      <c r="B10" s="24" t="s">
        <v>41</v>
      </c>
      <c r="C10" s="24">
        <v>20</v>
      </c>
      <c r="D10" s="24" t="s">
        <v>38</v>
      </c>
      <c r="E10" s="25" t="s">
        <v>39</v>
      </c>
      <c r="F10" s="26">
        <f>+F11+F40+F94+F107</f>
        <v>119191849092</v>
      </c>
      <c r="G10" s="26">
        <f t="shared" ref="G10:W10" si="4">+G11+G40+G94+G107</f>
        <v>0</v>
      </c>
      <c r="H10" s="26">
        <f t="shared" si="4"/>
        <v>0</v>
      </c>
      <c r="I10" s="26">
        <f t="shared" si="4"/>
        <v>10400000</v>
      </c>
      <c r="J10" s="26">
        <f t="shared" si="4"/>
        <v>10400000</v>
      </c>
      <c r="K10" s="26">
        <f t="shared" ref="K10:K74" si="5">+G10-H10+I10-J10</f>
        <v>0</v>
      </c>
      <c r="L10" s="26">
        <f t="shared" si="4"/>
        <v>119191849092</v>
      </c>
      <c r="M10" s="27">
        <f t="shared" si="2"/>
        <v>1.3036096520067686E-2</v>
      </c>
      <c r="N10" s="26">
        <f t="shared" si="4"/>
        <v>12558065092</v>
      </c>
      <c r="O10" s="26">
        <f t="shared" si="4"/>
        <v>88605570428.339996</v>
      </c>
      <c r="P10" s="26">
        <f t="shared" si="4"/>
        <v>30586278663.66</v>
      </c>
      <c r="Q10" s="26">
        <f t="shared" si="4"/>
        <v>25299900030.530003</v>
      </c>
      <c r="R10" s="26">
        <f t="shared" si="4"/>
        <v>93802833230.470001</v>
      </c>
      <c r="S10" s="26">
        <f t="shared" si="4"/>
        <v>63305670397.809998</v>
      </c>
      <c r="T10" s="26">
        <f t="shared" si="4"/>
        <v>12179289361.02</v>
      </c>
      <c r="U10" s="26">
        <f t="shared" si="4"/>
        <v>13120610669.509998</v>
      </c>
      <c r="V10" s="26">
        <f t="shared" si="4"/>
        <v>10995386614.02</v>
      </c>
      <c r="W10" s="26">
        <f t="shared" si="4"/>
        <v>1183902747</v>
      </c>
      <c r="X10" s="316">
        <f>+Q10/L10</f>
        <v>0.21226199797439083</v>
      </c>
      <c r="Y10" s="172">
        <f>+T10/L10</f>
        <v>0.10218223354869875</v>
      </c>
      <c r="Z10" s="172">
        <f>+V10/L10</f>
        <v>9.2249484321138844E-2</v>
      </c>
      <c r="AA10" s="172">
        <f>+T10/Q10</f>
        <v>0.4813967385769492</v>
      </c>
      <c r="AB10" s="317">
        <f>+V10/T10</f>
        <v>0.90279377458679166</v>
      </c>
    </row>
    <row r="11" spans="1:28" ht="42" customHeight="1" x14ac:dyDescent="0.25">
      <c r="A11" s="31" t="s">
        <v>42</v>
      </c>
      <c r="B11" s="111" t="s">
        <v>41</v>
      </c>
      <c r="C11" s="111">
        <v>20</v>
      </c>
      <c r="D11" s="111" t="s">
        <v>38</v>
      </c>
      <c r="E11" s="33" t="s">
        <v>43</v>
      </c>
      <c r="F11" s="34">
        <f>+F12</f>
        <v>75086750000</v>
      </c>
      <c r="G11" s="34">
        <f t="shared" ref="G11:W11" si="6">+G12</f>
        <v>0</v>
      </c>
      <c r="H11" s="34">
        <f t="shared" si="6"/>
        <v>0</v>
      </c>
      <c r="I11" s="34">
        <f t="shared" si="6"/>
        <v>0</v>
      </c>
      <c r="J11" s="34">
        <f t="shared" si="6"/>
        <v>0</v>
      </c>
      <c r="K11" s="34">
        <f t="shared" si="5"/>
        <v>0</v>
      </c>
      <c r="L11" s="34">
        <f t="shared" si="6"/>
        <v>75086750000</v>
      </c>
      <c r="M11" s="35">
        <f t="shared" si="2"/>
        <v>8.2122907550721998E-3</v>
      </c>
      <c r="N11" s="34">
        <f t="shared" si="6"/>
        <v>7134940000</v>
      </c>
      <c r="O11" s="34">
        <f t="shared" si="6"/>
        <v>67951810000</v>
      </c>
      <c r="P11" s="34">
        <f t="shared" si="6"/>
        <v>7134940000</v>
      </c>
      <c r="Q11" s="34">
        <f t="shared" si="6"/>
        <v>8579156935.6300001</v>
      </c>
      <c r="R11" s="34">
        <f t="shared" si="6"/>
        <v>66507593064.369995</v>
      </c>
      <c r="S11" s="34">
        <f t="shared" si="6"/>
        <v>59372653064.369995</v>
      </c>
      <c r="T11" s="34">
        <f t="shared" si="6"/>
        <v>8433825173.0200005</v>
      </c>
      <c r="U11" s="34">
        <f t="shared" si="6"/>
        <v>145331762.61000061</v>
      </c>
      <c r="V11" s="34">
        <f t="shared" si="6"/>
        <v>7311143770.0200005</v>
      </c>
      <c r="W11" s="34">
        <f t="shared" si="6"/>
        <v>1122681403</v>
      </c>
      <c r="X11" s="118">
        <f t="shared" ref="X11:X75" si="7">+Q11/L11</f>
        <v>0.11425660233836196</v>
      </c>
      <c r="Y11" s="118">
        <f t="shared" ref="Y11:Y75" si="8">+T11/L11</f>
        <v>0.11232108425281426</v>
      </c>
      <c r="Z11" s="118">
        <f t="shared" ref="Z11:Z75" si="9">+V11/L11</f>
        <v>9.7369293117893649E-2</v>
      </c>
      <c r="AA11" s="118">
        <f t="shared" ref="AA11:AA37" si="10">+T11/Q11</f>
        <v>0.98305990160799783</v>
      </c>
      <c r="AB11" s="118">
        <f t="shared" ref="AB11:AB37" si="11">+V11/T11</f>
        <v>0.86688348644082835</v>
      </c>
    </row>
    <row r="12" spans="1:28" ht="42" customHeight="1" x14ac:dyDescent="0.25">
      <c r="A12" s="38" t="s">
        <v>44</v>
      </c>
      <c r="B12" s="32" t="s">
        <v>41</v>
      </c>
      <c r="C12" s="32">
        <v>20</v>
      </c>
      <c r="D12" s="32" t="s">
        <v>38</v>
      </c>
      <c r="E12" s="39" t="s">
        <v>45</v>
      </c>
      <c r="F12" s="40">
        <f>+F13+F24+F32+F39</f>
        <v>75086750000</v>
      </c>
      <c r="G12" s="40">
        <f t="shared" ref="G12:W12" si="12">+G13+G24+G32+G39</f>
        <v>0</v>
      </c>
      <c r="H12" s="40">
        <f t="shared" si="12"/>
        <v>0</v>
      </c>
      <c r="I12" s="40">
        <f t="shared" si="12"/>
        <v>0</v>
      </c>
      <c r="J12" s="40">
        <f t="shared" si="12"/>
        <v>0</v>
      </c>
      <c r="K12" s="40">
        <f t="shared" si="5"/>
        <v>0</v>
      </c>
      <c r="L12" s="40">
        <f t="shared" si="12"/>
        <v>75086750000</v>
      </c>
      <c r="M12" s="318">
        <f t="shared" si="2"/>
        <v>8.2122907550721998E-3</v>
      </c>
      <c r="N12" s="40">
        <f t="shared" si="12"/>
        <v>7134940000</v>
      </c>
      <c r="O12" s="40">
        <f t="shared" si="12"/>
        <v>67951810000</v>
      </c>
      <c r="P12" s="40">
        <f t="shared" si="12"/>
        <v>7134940000</v>
      </c>
      <c r="Q12" s="40">
        <f t="shared" si="12"/>
        <v>8579156935.6300001</v>
      </c>
      <c r="R12" s="40">
        <f t="shared" si="12"/>
        <v>66507593064.369995</v>
      </c>
      <c r="S12" s="40">
        <f t="shared" si="12"/>
        <v>59372653064.369995</v>
      </c>
      <c r="T12" s="40">
        <f t="shared" si="12"/>
        <v>8433825173.0200005</v>
      </c>
      <c r="U12" s="40">
        <f t="shared" si="12"/>
        <v>145331762.61000061</v>
      </c>
      <c r="V12" s="40">
        <f t="shared" si="12"/>
        <v>7311143770.0200005</v>
      </c>
      <c r="W12" s="40">
        <f t="shared" si="12"/>
        <v>1122681403</v>
      </c>
      <c r="X12" s="176">
        <f t="shared" si="7"/>
        <v>0.11425660233836196</v>
      </c>
      <c r="Y12" s="176">
        <f t="shared" si="8"/>
        <v>0.11232108425281426</v>
      </c>
      <c r="Z12" s="176">
        <f t="shared" si="9"/>
        <v>9.7369293117893649E-2</v>
      </c>
      <c r="AA12" s="176">
        <f t="shared" si="10"/>
        <v>0.98305990160799783</v>
      </c>
      <c r="AB12" s="176">
        <f t="shared" si="11"/>
        <v>0.86688348644082835</v>
      </c>
    </row>
    <row r="13" spans="1:28" ht="42" customHeight="1" x14ac:dyDescent="0.25">
      <c r="A13" s="38" t="s">
        <v>46</v>
      </c>
      <c r="B13" s="32" t="s">
        <v>41</v>
      </c>
      <c r="C13" s="32">
        <v>20</v>
      </c>
      <c r="D13" s="32" t="s">
        <v>38</v>
      </c>
      <c r="E13" s="39" t="s">
        <v>47</v>
      </c>
      <c r="F13" s="40">
        <f>+F14</f>
        <v>46310619000</v>
      </c>
      <c r="G13" s="40">
        <f t="shared" ref="G13:W13" si="13">+G14</f>
        <v>0</v>
      </c>
      <c r="H13" s="40">
        <f t="shared" si="13"/>
        <v>0</v>
      </c>
      <c r="I13" s="40">
        <f t="shared" si="13"/>
        <v>0</v>
      </c>
      <c r="J13" s="40">
        <f t="shared" si="13"/>
        <v>0</v>
      </c>
      <c r="K13" s="40">
        <f t="shared" si="5"/>
        <v>0</v>
      </c>
      <c r="L13" s="40">
        <f t="shared" si="13"/>
        <v>46310619000</v>
      </c>
      <c r="M13" s="318">
        <f t="shared" si="2"/>
        <v>5.0650250313853101E-3</v>
      </c>
      <c r="N13" s="40">
        <f t="shared" si="13"/>
        <v>0</v>
      </c>
      <c r="O13" s="40">
        <f t="shared" si="13"/>
        <v>46310619000</v>
      </c>
      <c r="P13" s="40">
        <f t="shared" si="13"/>
        <v>0</v>
      </c>
      <c r="Q13" s="40">
        <f t="shared" si="13"/>
        <v>5708573617.4000006</v>
      </c>
      <c r="R13" s="40">
        <f t="shared" si="13"/>
        <v>40602045382.599998</v>
      </c>
      <c r="S13" s="40">
        <f t="shared" si="13"/>
        <v>40602045382.599998</v>
      </c>
      <c r="T13" s="40">
        <f t="shared" si="13"/>
        <v>5651633703.29</v>
      </c>
      <c r="U13" s="40">
        <f t="shared" si="13"/>
        <v>56939914.11000061</v>
      </c>
      <c r="V13" s="40">
        <f t="shared" si="13"/>
        <v>5651633703.29</v>
      </c>
      <c r="W13" s="40">
        <f t="shared" si="13"/>
        <v>0</v>
      </c>
      <c r="X13" s="176">
        <f t="shared" si="7"/>
        <v>0.12326705495774092</v>
      </c>
      <c r="Y13" s="176">
        <f t="shared" si="8"/>
        <v>0.12203753319060581</v>
      </c>
      <c r="Z13" s="176">
        <f t="shared" si="9"/>
        <v>0.12203753319060581</v>
      </c>
      <c r="AA13" s="176">
        <f t="shared" si="10"/>
        <v>0.99002554439581103</v>
      </c>
      <c r="AB13" s="176">
        <f t="shared" si="11"/>
        <v>1</v>
      </c>
    </row>
    <row r="14" spans="1:28" ht="42" customHeight="1" x14ac:dyDescent="0.25">
      <c r="A14" s="38" t="s">
        <v>48</v>
      </c>
      <c r="B14" s="32" t="s">
        <v>41</v>
      </c>
      <c r="C14" s="32">
        <v>20</v>
      </c>
      <c r="D14" s="32" t="s">
        <v>38</v>
      </c>
      <c r="E14" s="39" t="s">
        <v>49</v>
      </c>
      <c r="F14" s="40">
        <f>SUM(F15:F23)</f>
        <v>46310619000</v>
      </c>
      <c r="G14" s="40">
        <f t="shared" ref="G14:W14" si="14">SUM(G15:G23)</f>
        <v>0</v>
      </c>
      <c r="H14" s="40">
        <f t="shared" si="14"/>
        <v>0</v>
      </c>
      <c r="I14" s="40">
        <f t="shared" si="14"/>
        <v>0</v>
      </c>
      <c r="J14" s="40">
        <f t="shared" si="14"/>
        <v>0</v>
      </c>
      <c r="K14" s="40">
        <f t="shared" si="5"/>
        <v>0</v>
      </c>
      <c r="L14" s="40">
        <f t="shared" si="14"/>
        <v>46310619000</v>
      </c>
      <c r="M14" s="318">
        <f t="shared" si="2"/>
        <v>5.0650250313853101E-3</v>
      </c>
      <c r="N14" s="40">
        <f t="shared" si="14"/>
        <v>0</v>
      </c>
      <c r="O14" s="40">
        <f t="shared" si="14"/>
        <v>46310619000</v>
      </c>
      <c r="P14" s="40">
        <f t="shared" si="14"/>
        <v>0</v>
      </c>
      <c r="Q14" s="40">
        <f t="shared" si="14"/>
        <v>5708573617.4000006</v>
      </c>
      <c r="R14" s="40">
        <f t="shared" si="14"/>
        <v>40602045382.599998</v>
      </c>
      <c r="S14" s="40">
        <f t="shared" si="14"/>
        <v>40602045382.599998</v>
      </c>
      <c r="T14" s="40">
        <f t="shared" si="14"/>
        <v>5651633703.29</v>
      </c>
      <c r="U14" s="40">
        <f t="shared" si="14"/>
        <v>56939914.11000061</v>
      </c>
      <c r="V14" s="40">
        <f t="shared" si="14"/>
        <v>5651633703.29</v>
      </c>
      <c r="W14" s="40">
        <f t="shared" si="14"/>
        <v>0</v>
      </c>
      <c r="X14" s="176">
        <f t="shared" si="7"/>
        <v>0.12326705495774092</v>
      </c>
      <c r="Y14" s="176">
        <f t="shared" si="8"/>
        <v>0.12203753319060581</v>
      </c>
      <c r="Z14" s="176">
        <f t="shared" si="9"/>
        <v>0.12203753319060581</v>
      </c>
      <c r="AA14" s="176">
        <f t="shared" si="10"/>
        <v>0.99002554439581103</v>
      </c>
      <c r="AB14" s="176">
        <f t="shared" si="11"/>
        <v>1</v>
      </c>
    </row>
    <row r="15" spans="1:28" ht="42" customHeight="1" x14ac:dyDescent="0.25">
      <c r="A15" s="42" t="s">
        <v>50</v>
      </c>
      <c r="B15" s="43" t="s">
        <v>41</v>
      </c>
      <c r="C15" s="43">
        <v>20</v>
      </c>
      <c r="D15" s="43" t="s">
        <v>38</v>
      </c>
      <c r="E15" s="44" t="s">
        <v>51</v>
      </c>
      <c r="F15" s="45">
        <v>32746596770</v>
      </c>
      <c r="G15" s="45">
        <v>0</v>
      </c>
      <c r="H15" s="45">
        <v>0</v>
      </c>
      <c r="I15" s="45">
        <v>0</v>
      </c>
      <c r="J15" s="45">
        <v>0</v>
      </c>
      <c r="K15" s="45">
        <f t="shared" si="5"/>
        <v>0</v>
      </c>
      <c r="L15" s="46">
        <f t="shared" ref="L15:L23" si="15">+F15+K15</f>
        <v>32746596770</v>
      </c>
      <c r="M15" s="47">
        <f t="shared" si="2"/>
        <v>3.5815183626185464E-3</v>
      </c>
      <c r="N15" s="45">
        <v>0</v>
      </c>
      <c r="O15" s="45">
        <v>32746596770</v>
      </c>
      <c r="P15" s="45">
        <f>L15-O15</f>
        <v>0</v>
      </c>
      <c r="Q15" s="45">
        <v>4965146334.0100002</v>
      </c>
      <c r="R15" s="45">
        <f t="shared" ref="R15:R23" si="16">+L15-Q15</f>
        <v>27781450435.989998</v>
      </c>
      <c r="S15" s="45">
        <f t="shared" ref="S15:S23" si="17">O15-Q15</f>
        <v>27781450435.989998</v>
      </c>
      <c r="T15" s="45">
        <v>4960737352.8999996</v>
      </c>
      <c r="U15" s="45">
        <f t="shared" ref="U15:U23" si="18">+Q15-T15</f>
        <v>4408981.1100006104</v>
      </c>
      <c r="V15" s="45">
        <v>4960737352.8999996</v>
      </c>
      <c r="W15" s="48">
        <f t="shared" ref="W15:W23" si="19">+T15-V15</f>
        <v>0</v>
      </c>
      <c r="X15" s="54">
        <f t="shared" si="7"/>
        <v>0.15162327764571548</v>
      </c>
      <c r="Y15" s="54">
        <f t="shared" si="8"/>
        <v>0.15148863827720438</v>
      </c>
      <c r="Z15" s="54">
        <f t="shared" si="9"/>
        <v>0.15148863827720438</v>
      </c>
      <c r="AA15" s="54">
        <f t="shared" si="10"/>
        <v>0.99911201386355919</v>
      </c>
      <c r="AB15" s="54">
        <f t="shared" si="11"/>
        <v>1</v>
      </c>
    </row>
    <row r="16" spans="1:28" ht="42" customHeight="1" x14ac:dyDescent="0.25">
      <c r="A16" s="42" t="s">
        <v>52</v>
      </c>
      <c r="B16" s="43" t="s">
        <v>41</v>
      </c>
      <c r="C16" s="43">
        <v>20</v>
      </c>
      <c r="D16" s="43" t="s">
        <v>38</v>
      </c>
      <c r="E16" s="44" t="s">
        <v>53</v>
      </c>
      <c r="F16" s="45">
        <v>3873121232</v>
      </c>
      <c r="G16" s="45">
        <v>0</v>
      </c>
      <c r="H16" s="45">
        <v>0</v>
      </c>
      <c r="I16" s="45">
        <v>0</v>
      </c>
      <c r="J16" s="45">
        <v>0</v>
      </c>
      <c r="K16" s="45">
        <f t="shared" si="5"/>
        <v>0</v>
      </c>
      <c r="L16" s="46">
        <f t="shared" si="15"/>
        <v>3873121232</v>
      </c>
      <c r="M16" s="47">
        <f t="shared" si="2"/>
        <v>4.2360599821975845E-4</v>
      </c>
      <c r="N16" s="45">
        <v>0</v>
      </c>
      <c r="O16" s="45">
        <v>3873121232</v>
      </c>
      <c r="P16" s="45">
        <f t="shared" ref="P16:P23" si="20">L16-O16</f>
        <v>0</v>
      </c>
      <c r="Q16" s="45">
        <v>444752321</v>
      </c>
      <c r="R16" s="45">
        <f t="shared" si="16"/>
        <v>3428368911</v>
      </c>
      <c r="S16" s="45">
        <f t="shared" si="17"/>
        <v>3428368911</v>
      </c>
      <c r="T16" s="45">
        <v>444752321</v>
      </c>
      <c r="U16" s="45">
        <f t="shared" si="18"/>
        <v>0</v>
      </c>
      <c r="V16" s="45">
        <v>444752321</v>
      </c>
      <c r="W16" s="48">
        <f t="shared" si="19"/>
        <v>0</v>
      </c>
      <c r="X16" s="54">
        <f t="shared" si="7"/>
        <v>0.11483046730513495</v>
      </c>
      <c r="Y16" s="54">
        <f t="shared" si="8"/>
        <v>0.11483046730513495</v>
      </c>
      <c r="Z16" s="54">
        <f t="shared" si="9"/>
        <v>0.11483046730513495</v>
      </c>
      <c r="AA16" s="54">
        <f t="shared" si="10"/>
        <v>1</v>
      </c>
      <c r="AB16" s="54">
        <f t="shared" si="11"/>
        <v>1</v>
      </c>
    </row>
    <row r="17" spans="1:28" ht="42" customHeight="1" x14ac:dyDescent="0.25">
      <c r="A17" s="42" t="s">
        <v>54</v>
      </c>
      <c r="B17" s="43" t="s">
        <v>41</v>
      </c>
      <c r="C17" s="43">
        <v>20</v>
      </c>
      <c r="D17" s="43" t="s">
        <v>38</v>
      </c>
      <c r="E17" s="44" t="s">
        <v>55</v>
      </c>
      <c r="F17" s="45">
        <v>9087308</v>
      </c>
      <c r="G17" s="45">
        <v>0</v>
      </c>
      <c r="H17" s="45">
        <v>0</v>
      </c>
      <c r="I17" s="45">
        <v>0</v>
      </c>
      <c r="J17" s="45">
        <v>0</v>
      </c>
      <c r="K17" s="45">
        <f t="shared" si="5"/>
        <v>0</v>
      </c>
      <c r="L17" s="46">
        <f t="shared" si="15"/>
        <v>9087308</v>
      </c>
      <c r="M17" s="47">
        <f t="shared" si="2"/>
        <v>9.938852790524777E-7</v>
      </c>
      <c r="N17" s="45">
        <v>0</v>
      </c>
      <c r="O17" s="45">
        <v>9087308</v>
      </c>
      <c r="P17" s="45">
        <f t="shared" si="20"/>
        <v>0</v>
      </c>
      <c r="Q17" s="45">
        <v>500310</v>
      </c>
      <c r="R17" s="45">
        <f t="shared" si="16"/>
        <v>8586998</v>
      </c>
      <c r="S17" s="45">
        <f t="shared" si="17"/>
        <v>8586998</v>
      </c>
      <c r="T17" s="45">
        <v>500310</v>
      </c>
      <c r="U17" s="45">
        <f t="shared" si="18"/>
        <v>0</v>
      </c>
      <c r="V17" s="45">
        <v>500310</v>
      </c>
      <c r="W17" s="48">
        <f t="shared" si="19"/>
        <v>0</v>
      </c>
      <c r="X17" s="54">
        <f t="shared" si="7"/>
        <v>5.5055908746572693E-2</v>
      </c>
      <c r="Y17" s="54">
        <f t="shared" si="8"/>
        <v>5.5055908746572693E-2</v>
      </c>
      <c r="Z17" s="54">
        <f t="shared" si="9"/>
        <v>5.5055908746572693E-2</v>
      </c>
      <c r="AA17" s="54">
        <f t="shared" si="10"/>
        <v>1</v>
      </c>
      <c r="AB17" s="54">
        <f t="shared" si="11"/>
        <v>1</v>
      </c>
    </row>
    <row r="18" spans="1:28" ht="42" customHeight="1" x14ac:dyDescent="0.25">
      <c r="A18" s="42" t="s">
        <v>56</v>
      </c>
      <c r="B18" s="43" t="s">
        <v>41</v>
      </c>
      <c r="C18" s="43">
        <v>20</v>
      </c>
      <c r="D18" s="43" t="s">
        <v>38</v>
      </c>
      <c r="E18" s="44" t="s">
        <v>57</v>
      </c>
      <c r="F18" s="45">
        <v>7806018</v>
      </c>
      <c r="G18" s="45">
        <v>0</v>
      </c>
      <c r="H18" s="45">
        <v>0</v>
      </c>
      <c r="I18" s="45">
        <v>0</v>
      </c>
      <c r="J18" s="45">
        <v>0</v>
      </c>
      <c r="K18" s="45">
        <f t="shared" si="5"/>
        <v>0</v>
      </c>
      <c r="L18" s="46">
        <f t="shared" si="15"/>
        <v>7806018</v>
      </c>
      <c r="M18" s="47">
        <f t="shared" si="2"/>
        <v>8.5374968893083236E-7</v>
      </c>
      <c r="N18" s="45">
        <v>0</v>
      </c>
      <c r="O18" s="45">
        <v>7806018</v>
      </c>
      <c r="P18" s="45">
        <f t="shared" si="20"/>
        <v>0</v>
      </c>
      <c r="Q18" s="45">
        <v>972000</v>
      </c>
      <c r="R18" s="45">
        <f t="shared" si="16"/>
        <v>6834018</v>
      </c>
      <c r="S18" s="45">
        <f t="shared" si="17"/>
        <v>6834018</v>
      </c>
      <c r="T18" s="45">
        <v>972000</v>
      </c>
      <c r="U18" s="45">
        <f t="shared" si="18"/>
        <v>0</v>
      </c>
      <c r="V18" s="45">
        <v>972000</v>
      </c>
      <c r="W18" s="48">
        <f t="shared" si="19"/>
        <v>0</v>
      </c>
      <c r="X18" s="54">
        <f t="shared" si="7"/>
        <v>0.12451931317606493</v>
      </c>
      <c r="Y18" s="54">
        <f t="shared" si="8"/>
        <v>0.12451931317606493</v>
      </c>
      <c r="Z18" s="54">
        <f t="shared" si="9"/>
        <v>0.12451931317606493</v>
      </c>
      <c r="AA18" s="54">
        <f t="shared" si="10"/>
        <v>1</v>
      </c>
      <c r="AB18" s="54">
        <f t="shared" si="11"/>
        <v>1</v>
      </c>
    </row>
    <row r="19" spans="1:28" ht="42" customHeight="1" x14ac:dyDescent="0.25">
      <c r="A19" s="42" t="s">
        <v>58</v>
      </c>
      <c r="B19" s="43" t="s">
        <v>41</v>
      </c>
      <c r="C19" s="43">
        <v>20</v>
      </c>
      <c r="D19" s="43" t="s">
        <v>38</v>
      </c>
      <c r="E19" s="44" t="s">
        <v>59</v>
      </c>
      <c r="F19" s="45">
        <v>2285097236</v>
      </c>
      <c r="G19" s="45">
        <v>0</v>
      </c>
      <c r="H19" s="45">
        <v>0</v>
      </c>
      <c r="I19" s="45">
        <v>0</v>
      </c>
      <c r="J19" s="45">
        <v>0</v>
      </c>
      <c r="K19" s="45">
        <f t="shared" si="5"/>
        <v>0</v>
      </c>
      <c r="L19" s="46">
        <f t="shared" si="15"/>
        <v>2285097236</v>
      </c>
      <c r="M19" s="47">
        <f t="shared" si="2"/>
        <v>2.4992269482490369E-4</v>
      </c>
      <c r="N19" s="45">
        <v>0</v>
      </c>
      <c r="O19" s="45">
        <v>2285097236</v>
      </c>
      <c r="P19" s="45">
        <f t="shared" si="20"/>
        <v>0</v>
      </c>
      <c r="Q19" s="45">
        <v>17271964</v>
      </c>
      <c r="R19" s="45">
        <f t="shared" si="16"/>
        <v>2267825272</v>
      </c>
      <c r="S19" s="45">
        <f t="shared" si="17"/>
        <v>2267825272</v>
      </c>
      <c r="T19" s="45">
        <v>9139561</v>
      </c>
      <c r="U19" s="45">
        <f t="shared" si="18"/>
        <v>8132403</v>
      </c>
      <c r="V19" s="45">
        <v>9139561</v>
      </c>
      <c r="W19" s="48">
        <f t="shared" si="19"/>
        <v>0</v>
      </c>
      <c r="X19" s="54">
        <f t="shared" si="7"/>
        <v>7.5585247436709075E-3</v>
      </c>
      <c r="Y19" s="54">
        <f t="shared" si="8"/>
        <v>3.9996376766874703E-3</v>
      </c>
      <c r="Z19" s="54">
        <f t="shared" si="9"/>
        <v>3.9996376766874703E-3</v>
      </c>
      <c r="AA19" s="54">
        <f t="shared" si="10"/>
        <v>0.52915586206641008</v>
      </c>
      <c r="AB19" s="54">
        <f t="shared" si="11"/>
        <v>1</v>
      </c>
    </row>
    <row r="20" spans="1:28" ht="42" customHeight="1" x14ac:dyDescent="0.25">
      <c r="A20" s="42" t="s">
        <v>60</v>
      </c>
      <c r="B20" s="43" t="s">
        <v>41</v>
      </c>
      <c r="C20" s="43">
        <v>20</v>
      </c>
      <c r="D20" s="43" t="s">
        <v>38</v>
      </c>
      <c r="E20" s="44" t="s">
        <v>61</v>
      </c>
      <c r="F20" s="45">
        <v>1112719247</v>
      </c>
      <c r="G20" s="45">
        <v>0</v>
      </c>
      <c r="H20" s="45">
        <v>0</v>
      </c>
      <c r="I20" s="45">
        <v>0</v>
      </c>
      <c r="J20" s="45">
        <v>0</v>
      </c>
      <c r="K20" s="45">
        <f t="shared" si="5"/>
        <v>0</v>
      </c>
      <c r="L20" s="46">
        <f t="shared" si="15"/>
        <v>1112719247</v>
      </c>
      <c r="M20" s="47">
        <f t="shared" si="2"/>
        <v>1.2169888808783173E-4</v>
      </c>
      <c r="N20" s="45">
        <v>0</v>
      </c>
      <c r="O20" s="45">
        <v>1112719247</v>
      </c>
      <c r="P20" s="45">
        <f t="shared" si="20"/>
        <v>0</v>
      </c>
      <c r="Q20" s="45">
        <v>117085243</v>
      </c>
      <c r="R20" s="45">
        <f t="shared" si="16"/>
        <v>995634004</v>
      </c>
      <c r="S20" s="45">
        <f t="shared" si="17"/>
        <v>995634004</v>
      </c>
      <c r="T20" s="45">
        <v>113900681</v>
      </c>
      <c r="U20" s="45">
        <f t="shared" si="18"/>
        <v>3184562</v>
      </c>
      <c r="V20" s="45">
        <v>113900681</v>
      </c>
      <c r="W20" s="48">
        <f t="shared" si="19"/>
        <v>0</v>
      </c>
      <c r="X20" s="54">
        <f t="shared" si="7"/>
        <v>0.1052244250431304</v>
      </c>
      <c r="Y20" s="54">
        <f t="shared" si="8"/>
        <v>0.10236246142689397</v>
      </c>
      <c r="Z20" s="54">
        <f t="shared" si="9"/>
        <v>0.10236246142689397</v>
      </c>
      <c r="AA20" s="54">
        <f t="shared" si="10"/>
        <v>0.9728013375690735</v>
      </c>
      <c r="AB20" s="54">
        <f t="shared" si="11"/>
        <v>1</v>
      </c>
    </row>
    <row r="21" spans="1:28" ht="42" customHeight="1" x14ac:dyDescent="0.25">
      <c r="A21" s="42" t="s">
        <v>62</v>
      </c>
      <c r="B21" s="43" t="s">
        <v>41</v>
      </c>
      <c r="C21" s="43">
        <v>20</v>
      </c>
      <c r="D21" s="43" t="s">
        <v>38</v>
      </c>
      <c r="E21" s="44" t="s">
        <v>63</v>
      </c>
      <c r="F21" s="45">
        <v>195465972</v>
      </c>
      <c r="G21" s="45">
        <v>0</v>
      </c>
      <c r="H21" s="45">
        <v>0</v>
      </c>
      <c r="I21" s="45">
        <v>0</v>
      </c>
      <c r="J21" s="45">
        <v>0</v>
      </c>
      <c r="K21" s="45">
        <f t="shared" si="5"/>
        <v>0</v>
      </c>
      <c r="L21" s="46">
        <f t="shared" si="15"/>
        <v>195465972</v>
      </c>
      <c r="M21" s="47">
        <f t="shared" si="2"/>
        <v>2.1378251086733695E-5</v>
      </c>
      <c r="N21" s="45">
        <v>0</v>
      </c>
      <c r="O21" s="45">
        <v>195465972</v>
      </c>
      <c r="P21" s="45">
        <f t="shared" si="20"/>
        <v>0</v>
      </c>
      <c r="Q21" s="45">
        <v>7174278</v>
      </c>
      <c r="R21" s="45">
        <f t="shared" si="16"/>
        <v>188291694</v>
      </c>
      <c r="S21" s="45">
        <f t="shared" si="17"/>
        <v>188291694</v>
      </c>
      <c r="T21" s="45">
        <v>7174278</v>
      </c>
      <c r="U21" s="45">
        <f t="shared" si="18"/>
        <v>0</v>
      </c>
      <c r="V21" s="45">
        <v>7174278</v>
      </c>
      <c r="W21" s="48">
        <f t="shared" si="19"/>
        <v>0</v>
      </c>
      <c r="X21" s="54">
        <f t="shared" si="7"/>
        <v>3.670346263645316E-2</v>
      </c>
      <c r="Y21" s="54">
        <f t="shared" si="8"/>
        <v>3.670346263645316E-2</v>
      </c>
      <c r="Z21" s="54">
        <f t="shared" si="9"/>
        <v>3.670346263645316E-2</v>
      </c>
      <c r="AA21" s="54">
        <f t="shared" si="10"/>
        <v>1</v>
      </c>
      <c r="AB21" s="54">
        <f t="shared" si="11"/>
        <v>1</v>
      </c>
    </row>
    <row r="22" spans="1:28" ht="42" customHeight="1" x14ac:dyDescent="0.25">
      <c r="A22" s="42" t="s">
        <v>64</v>
      </c>
      <c r="B22" s="43" t="s">
        <v>41</v>
      </c>
      <c r="C22" s="43">
        <v>20</v>
      </c>
      <c r="D22" s="43" t="s">
        <v>38</v>
      </c>
      <c r="E22" s="44" t="s">
        <v>65</v>
      </c>
      <c r="F22" s="45">
        <v>3542096589</v>
      </c>
      <c r="G22" s="45">
        <v>0</v>
      </c>
      <c r="H22" s="45">
        <v>0</v>
      </c>
      <c r="I22" s="45">
        <v>0</v>
      </c>
      <c r="J22" s="45">
        <v>0</v>
      </c>
      <c r="K22" s="45">
        <f t="shared" si="5"/>
        <v>0</v>
      </c>
      <c r="L22" s="46">
        <f t="shared" si="15"/>
        <v>3542096589</v>
      </c>
      <c r="M22" s="47">
        <f t="shared" si="2"/>
        <v>3.8740159976850071E-4</v>
      </c>
      <c r="N22" s="45">
        <v>0</v>
      </c>
      <c r="O22" s="45">
        <v>3542096589</v>
      </c>
      <c r="P22" s="45">
        <f t="shared" si="20"/>
        <v>0</v>
      </c>
      <c r="Q22" s="45">
        <v>4589250.3899999997</v>
      </c>
      <c r="R22" s="45">
        <f t="shared" si="16"/>
        <v>3537507338.6100001</v>
      </c>
      <c r="S22" s="45">
        <f t="shared" si="17"/>
        <v>3537507338.6100001</v>
      </c>
      <c r="T22" s="45">
        <v>1937246.39</v>
      </c>
      <c r="U22" s="45">
        <f t="shared" si="18"/>
        <v>2652004</v>
      </c>
      <c r="V22" s="45">
        <v>1937246.39</v>
      </c>
      <c r="W22" s="48">
        <f t="shared" si="19"/>
        <v>0</v>
      </c>
      <c r="X22" s="54">
        <f t="shared" si="7"/>
        <v>1.2956310689697004E-3</v>
      </c>
      <c r="Y22" s="54">
        <f t="shared" si="8"/>
        <v>5.4692082537108929E-4</v>
      </c>
      <c r="Z22" s="54">
        <f t="shared" si="9"/>
        <v>5.4692082537108929E-4</v>
      </c>
      <c r="AA22" s="54">
        <f t="shared" si="10"/>
        <v>0.42212697616614464</v>
      </c>
      <c r="AB22" s="54">
        <f t="shared" si="11"/>
        <v>1</v>
      </c>
    </row>
    <row r="23" spans="1:28" ht="42" customHeight="1" x14ac:dyDescent="0.25">
      <c r="A23" s="42" t="s">
        <v>66</v>
      </c>
      <c r="B23" s="43" t="s">
        <v>41</v>
      </c>
      <c r="C23" s="43">
        <v>20</v>
      </c>
      <c r="D23" s="43" t="s">
        <v>38</v>
      </c>
      <c r="E23" s="44" t="s">
        <v>67</v>
      </c>
      <c r="F23" s="45">
        <v>2538628628</v>
      </c>
      <c r="G23" s="45">
        <v>0</v>
      </c>
      <c r="H23" s="45">
        <v>0</v>
      </c>
      <c r="I23" s="45">
        <v>0</v>
      </c>
      <c r="J23" s="45">
        <v>0</v>
      </c>
      <c r="K23" s="45">
        <f t="shared" si="5"/>
        <v>0</v>
      </c>
      <c r="L23" s="46">
        <f t="shared" si="15"/>
        <v>2538628628</v>
      </c>
      <c r="M23" s="47">
        <f t="shared" si="2"/>
        <v>2.7765160181105218E-4</v>
      </c>
      <c r="N23" s="45">
        <v>0</v>
      </c>
      <c r="O23" s="45">
        <v>2538628628</v>
      </c>
      <c r="P23" s="45">
        <f t="shared" si="20"/>
        <v>0</v>
      </c>
      <c r="Q23" s="45">
        <v>151081917</v>
      </c>
      <c r="R23" s="45">
        <f t="shared" si="16"/>
        <v>2387546711</v>
      </c>
      <c r="S23" s="45">
        <f t="shared" si="17"/>
        <v>2387546711</v>
      </c>
      <c r="T23" s="45">
        <v>112519953</v>
      </c>
      <c r="U23" s="45">
        <f t="shared" si="18"/>
        <v>38561964</v>
      </c>
      <c r="V23" s="45">
        <v>112519953</v>
      </c>
      <c r="W23" s="48">
        <f t="shared" si="19"/>
        <v>0</v>
      </c>
      <c r="X23" s="54">
        <f t="shared" si="7"/>
        <v>5.9513201471704191E-2</v>
      </c>
      <c r="Y23" s="54">
        <f t="shared" si="8"/>
        <v>4.4323124603162713E-2</v>
      </c>
      <c r="Z23" s="54">
        <f t="shared" si="9"/>
        <v>4.4323124603162713E-2</v>
      </c>
      <c r="AA23" s="54">
        <f t="shared" si="10"/>
        <v>0.74476122115924703</v>
      </c>
      <c r="AB23" s="54">
        <f t="shared" si="11"/>
        <v>1</v>
      </c>
    </row>
    <row r="24" spans="1:28" ht="42" customHeight="1" x14ac:dyDescent="0.25">
      <c r="A24" s="38" t="s">
        <v>68</v>
      </c>
      <c r="B24" s="32" t="s">
        <v>41</v>
      </c>
      <c r="C24" s="32">
        <v>20</v>
      </c>
      <c r="D24" s="32" t="s">
        <v>38</v>
      </c>
      <c r="E24" s="39" t="s">
        <v>69</v>
      </c>
      <c r="F24" s="40">
        <f>SUM(F25:F31)</f>
        <v>16155620000</v>
      </c>
      <c r="G24" s="40">
        <f>SUM(G25:G31)</f>
        <v>0</v>
      </c>
      <c r="H24" s="40">
        <f>SUM(H25:H31)</f>
        <v>0</v>
      </c>
      <c r="I24" s="40">
        <f>SUM(I25:I31)</f>
        <v>0</v>
      </c>
      <c r="J24" s="40">
        <f>SUM(J25:J31)</f>
        <v>0</v>
      </c>
      <c r="K24" s="40">
        <f t="shared" si="5"/>
        <v>0</v>
      </c>
      <c r="L24" s="41">
        <f>SUM(L25:L31)</f>
        <v>16155620000</v>
      </c>
      <c r="M24" s="318">
        <f t="shared" si="2"/>
        <v>1.766951542961435E-3</v>
      </c>
      <c r="N24" s="40">
        <f t="shared" ref="N24:W24" si="21">SUM(N25:N31)</f>
        <v>0</v>
      </c>
      <c r="O24" s="40">
        <f>SUM(O25:O31)</f>
        <v>16155620000</v>
      </c>
      <c r="P24" s="40">
        <f t="shared" si="21"/>
        <v>0</v>
      </c>
      <c r="Q24" s="40">
        <f t="shared" si="21"/>
        <v>2267058833.2299995</v>
      </c>
      <c r="R24" s="40">
        <f t="shared" si="21"/>
        <v>13888561166.769999</v>
      </c>
      <c r="S24" s="40">
        <f t="shared" si="21"/>
        <v>13888561166.769999</v>
      </c>
      <c r="T24" s="40">
        <f t="shared" si="21"/>
        <v>2237499670.73</v>
      </c>
      <c r="U24" s="40">
        <f t="shared" si="21"/>
        <v>29559162.499999996</v>
      </c>
      <c r="V24" s="40">
        <f t="shared" si="21"/>
        <v>1114818267.73</v>
      </c>
      <c r="W24" s="40">
        <f t="shared" si="21"/>
        <v>1122681403</v>
      </c>
      <c r="X24" s="176">
        <f t="shared" si="7"/>
        <v>0.14032632812792079</v>
      </c>
      <c r="Y24" s="176">
        <f t="shared" si="8"/>
        <v>0.13849667612446939</v>
      </c>
      <c r="Z24" s="176">
        <f t="shared" si="9"/>
        <v>6.9004982026687922E-2</v>
      </c>
      <c r="AA24" s="176">
        <f t="shared" si="10"/>
        <v>0.98696144887519965</v>
      </c>
      <c r="AB24" s="176">
        <f>+V24/T24</f>
        <v>0.4982428745414218</v>
      </c>
    </row>
    <row r="25" spans="1:28" ht="42" customHeight="1" x14ac:dyDescent="0.25">
      <c r="A25" s="42" t="s">
        <v>70</v>
      </c>
      <c r="B25" s="43" t="s">
        <v>41</v>
      </c>
      <c r="C25" s="43">
        <v>20</v>
      </c>
      <c r="D25" s="43" t="s">
        <v>38</v>
      </c>
      <c r="E25" s="44" t="s">
        <v>71</v>
      </c>
      <c r="F25" s="45">
        <v>4723382773</v>
      </c>
      <c r="G25" s="45">
        <v>0</v>
      </c>
      <c r="H25" s="45">
        <v>0</v>
      </c>
      <c r="I25" s="45">
        <v>0</v>
      </c>
      <c r="J25" s="45">
        <v>0</v>
      </c>
      <c r="K25" s="45">
        <f t="shared" si="5"/>
        <v>0</v>
      </c>
      <c r="L25" s="46">
        <f t="shared" ref="L25:L31" si="22">+F25+K25</f>
        <v>4723382773</v>
      </c>
      <c r="M25" s="47">
        <f t="shared" si="2"/>
        <v>5.1659970206960869E-4</v>
      </c>
      <c r="N25" s="45">
        <v>0</v>
      </c>
      <c r="O25" s="45">
        <v>4723382773</v>
      </c>
      <c r="P25" s="45">
        <f t="shared" ref="P25:P31" si="23">L25-O25</f>
        <v>0</v>
      </c>
      <c r="Q25" s="45">
        <v>706863477.12</v>
      </c>
      <c r="R25" s="45">
        <f t="shared" ref="R25:R31" si="24">+L25-Q25</f>
        <v>4016519295.8800001</v>
      </c>
      <c r="S25" s="45">
        <f t="shared" ref="S25:S31" si="25">O25-Q25</f>
        <v>4016519295.8800001</v>
      </c>
      <c r="T25" s="45">
        <v>702757806</v>
      </c>
      <c r="U25" s="45">
        <f t="shared" ref="U25:U31" si="26">+Q25-T25</f>
        <v>4105671.1200000048</v>
      </c>
      <c r="V25" s="45">
        <v>358951606</v>
      </c>
      <c r="W25" s="48">
        <f t="shared" ref="W25:W31" si="27">+T25-V25</f>
        <v>343806200</v>
      </c>
      <c r="X25" s="54">
        <f t="shared" si="7"/>
        <v>0.14965195731343284</v>
      </c>
      <c r="Y25" s="54">
        <f t="shared" si="8"/>
        <v>0.14878273469961695</v>
      </c>
      <c r="Z25" s="54">
        <f>+V25/L25</f>
        <v>7.5994604555839576E-2</v>
      </c>
      <c r="AA25" s="54">
        <f t="shared" si="10"/>
        <v>0.99419170567882797</v>
      </c>
      <c r="AB25" s="54">
        <f t="shared" si="11"/>
        <v>0.51077569389531619</v>
      </c>
    </row>
    <row r="26" spans="1:28" ht="42" customHeight="1" x14ac:dyDescent="0.25">
      <c r="A26" s="42" t="s">
        <v>72</v>
      </c>
      <c r="B26" s="43" t="s">
        <v>41</v>
      </c>
      <c r="C26" s="43">
        <v>20</v>
      </c>
      <c r="D26" s="43" t="s">
        <v>38</v>
      </c>
      <c r="E26" s="44" t="s">
        <v>73</v>
      </c>
      <c r="F26" s="45">
        <v>3345735170</v>
      </c>
      <c r="G26" s="45">
        <v>0</v>
      </c>
      <c r="H26" s="45">
        <v>0</v>
      </c>
      <c r="I26" s="45">
        <v>0</v>
      </c>
      <c r="J26" s="45">
        <v>0</v>
      </c>
      <c r="K26" s="45">
        <f t="shared" si="5"/>
        <v>0</v>
      </c>
      <c r="L26" s="46">
        <f t="shared" si="22"/>
        <v>3345735170</v>
      </c>
      <c r="M26" s="47">
        <f t="shared" si="2"/>
        <v>3.6592541301242782E-4</v>
      </c>
      <c r="N26" s="45">
        <v>0</v>
      </c>
      <c r="O26" s="45">
        <v>3345735170</v>
      </c>
      <c r="P26" s="45">
        <f t="shared" si="23"/>
        <v>0</v>
      </c>
      <c r="Q26" s="45">
        <v>500689061.57999998</v>
      </c>
      <c r="R26" s="45">
        <f t="shared" si="24"/>
        <v>2845046108.4200001</v>
      </c>
      <c r="S26" s="45">
        <f t="shared" si="25"/>
        <v>2845046108.4200001</v>
      </c>
      <c r="T26" s="45">
        <v>497780838</v>
      </c>
      <c r="U26" s="45">
        <f t="shared" si="26"/>
        <v>2908223.5799999833</v>
      </c>
      <c r="V26" s="45">
        <v>254251738</v>
      </c>
      <c r="W26" s="48">
        <f t="shared" si="27"/>
        <v>243529100</v>
      </c>
      <c r="X26" s="54">
        <f t="shared" si="7"/>
        <v>0.14964993824660663</v>
      </c>
      <c r="Y26" s="54">
        <f t="shared" si="8"/>
        <v>0.14878070519849304</v>
      </c>
      <c r="Z26" s="54">
        <f t="shared" si="9"/>
        <v>7.5992786362705456E-2</v>
      </c>
      <c r="AA26" s="54">
        <f t="shared" si="10"/>
        <v>0.99419155758901012</v>
      </c>
      <c r="AB26" s="54">
        <f t="shared" si="11"/>
        <v>0.51077044070547373</v>
      </c>
    </row>
    <row r="27" spans="1:28" ht="42" customHeight="1" x14ac:dyDescent="0.25">
      <c r="A27" s="42" t="s">
        <v>74</v>
      </c>
      <c r="B27" s="43" t="s">
        <v>41</v>
      </c>
      <c r="C27" s="43">
        <v>20</v>
      </c>
      <c r="D27" s="43" t="s">
        <v>38</v>
      </c>
      <c r="E27" s="44" t="s">
        <v>75</v>
      </c>
      <c r="F27" s="45">
        <v>4185155210</v>
      </c>
      <c r="G27" s="45">
        <v>0</v>
      </c>
      <c r="H27" s="45">
        <v>0</v>
      </c>
      <c r="I27" s="45">
        <v>0</v>
      </c>
      <c r="J27" s="45">
        <v>0</v>
      </c>
      <c r="K27" s="45">
        <f t="shared" si="5"/>
        <v>0</v>
      </c>
      <c r="L27" s="46">
        <f t="shared" si="22"/>
        <v>4185155210</v>
      </c>
      <c r="M27" s="47">
        <f t="shared" si="2"/>
        <v>4.5773337425877733E-4</v>
      </c>
      <c r="N27" s="45">
        <v>0</v>
      </c>
      <c r="O27" s="45">
        <v>4185155210</v>
      </c>
      <c r="P27" s="45">
        <f t="shared" si="23"/>
        <v>0</v>
      </c>
      <c r="Q27" s="45">
        <v>501593254.82999998</v>
      </c>
      <c r="R27" s="45">
        <f t="shared" si="24"/>
        <v>3683561955.1700001</v>
      </c>
      <c r="S27" s="45">
        <f t="shared" si="25"/>
        <v>3683561955.1700001</v>
      </c>
      <c r="T27" s="45">
        <v>488294918.32999998</v>
      </c>
      <c r="U27" s="45">
        <f t="shared" si="26"/>
        <v>13298336.5</v>
      </c>
      <c r="V27" s="45">
        <v>235292315.33000001</v>
      </c>
      <c r="W27" s="48">
        <f t="shared" si="27"/>
        <v>253002602.99999997</v>
      </c>
      <c r="X27" s="54">
        <f t="shared" si="7"/>
        <v>0.11985057415110777</v>
      </c>
      <c r="Y27" s="54">
        <f t="shared" si="8"/>
        <v>0.11667307276042457</v>
      </c>
      <c r="Z27" s="54">
        <f t="shared" si="9"/>
        <v>5.622069039824213E-2</v>
      </c>
      <c r="AA27" s="54">
        <f t="shared" si="10"/>
        <v>0.97348780835478521</v>
      </c>
      <c r="AB27" s="54">
        <f t="shared" si="11"/>
        <v>0.48186517306941234</v>
      </c>
    </row>
    <row r="28" spans="1:28" ht="42" customHeight="1" x14ac:dyDescent="0.25">
      <c r="A28" s="42" t="s">
        <v>76</v>
      </c>
      <c r="B28" s="43" t="s">
        <v>41</v>
      </c>
      <c r="C28" s="43">
        <v>20</v>
      </c>
      <c r="D28" s="43" t="s">
        <v>38</v>
      </c>
      <c r="E28" s="44" t="s">
        <v>77</v>
      </c>
      <c r="F28" s="45">
        <v>1642600502</v>
      </c>
      <c r="G28" s="45">
        <v>0</v>
      </c>
      <c r="H28" s="45">
        <v>0</v>
      </c>
      <c r="I28" s="45">
        <v>0</v>
      </c>
      <c r="J28" s="45">
        <v>0</v>
      </c>
      <c r="K28" s="45">
        <f t="shared" si="5"/>
        <v>0</v>
      </c>
      <c r="L28" s="46">
        <f t="shared" si="22"/>
        <v>1642600502</v>
      </c>
      <c r="M28" s="47">
        <f t="shared" si="2"/>
        <v>1.7965237431173347E-4</v>
      </c>
      <c r="N28" s="45">
        <v>0</v>
      </c>
      <c r="O28" s="45">
        <v>1642600502</v>
      </c>
      <c r="P28" s="45">
        <f t="shared" si="23"/>
        <v>0</v>
      </c>
      <c r="Q28" s="45">
        <v>234282221.38</v>
      </c>
      <c r="R28" s="45">
        <f t="shared" si="24"/>
        <v>1408318280.6199999</v>
      </c>
      <c r="S28" s="45">
        <f t="shared" si="25"/>
        <v>1408318280.6199999</v>
      </c>
      <c r="T28" s="45">
        <v>230224676</v>
      </c>
      <c r="U28" s="45">
        <f t="shared" si="26"/>
        <v>4057545.3799999952</v>
      </c>
      <c r="V28" s="45">
        <v>111758076</v>
      </c>
      <c r="W28" s="48">
        <f t="shared" si="27"/>
        <v>118466600</v>
      </c>
      <c r="X28" s="54">
        <f t="shared" si="7"/>
        <v>0.14262885046896204</v>
      </c>
      <c r="Y28" s="54">
        <f t="shared" si="8"/>
        <v>0.14015865435307168</v>
      </c>
      <c r="Z28" s="54">
        <f t="shared" si="9"/>
        <v>6.8037283480630525E-2</v>
      </c>
      <c r="AA28" s="54">
        <f t="shared" si="10"/>
        <v>0.98268095053862936</v>
      </c>
      <c r="AB28" s="54">
        <f t="shared" si="11"/>
        <v>0.48543048443686376</v>
      </c>
    </row>
    <row r="29" spans="1:28" ht="42" customHeight="1" x14ac:dyDescent="0.25">
      <c r="A29" s="42" t="s">
        <v>78</v>
      </c>
      <c r="B29" s="43" t="s">
        <v>41</v>
      </c>
      <c r="C29" s="43">
        <v>20</v>
      </c>
      <c r="D29" s="43" t="s">
        <v>38</v>
      </c>
      <c r="E29" s="44" t="s">
        <v>79</v>
      </c>
      <c r="F29" s="45">
        <v>205484375</v>
      </c>
      <c r="G29" s="45">
        <v>0</v>
      </c>
      <c r="H29" s="45">
        <v>0</v>
      </c>
      <c r="I29" s="45">
        <v>0</v>
      </c>
      <c r="J29" s="45">
        <v>0</v>
      </c>
      <c r="K29" s="45">
        <f t="shared" si="5"/>
        <v>0</v>
      </c>
      <c r="L29" s="46">
        <f t="shared" si="22"/>
        <v>205484375</v>
      </c>
      <c r="M29" s="47">
        <f t="shared" si="2"/>
        <v>2.2473970882003668E-5</v>
      </c>
      <c r="N29" s="45">
        <v>0</v>
      </c>
      <c r="O29" s="45">
        <v>205484375</v>
      </c>
      <c r="P29" s="45">
        <f t="shared" si="23"/>
        <v>0</v>
      </c>
      <c r="Q29" s="45">
        <v>30758367.199999999</v>
      </c>
      <c r="R29" s="45">
        <f t="shared" si="24"/>
        <v>174726007.80000001</v>
      </c>
      <c r="S29" s="45">
        <f t="shared" si="25"/>
        <v>174726007.80000001</v>
      </c>
      <c r="T29" s="45">
        <v>30641014</v>
      </c>
      <c r="U29" s="45">
        <f t="shared" si="26"/>
        <v>117353.19999999925</v>
      </c>
      <c r="V29" s="45">
        <v>14853414</v>
      </c>
      <c r="W29" s="48">
        <f t="shared" si="27"/>
        <v>15787600</v>
      </c>
      <c r="X29" s="54">
        <f t="shared" si="7"/>
        <v>0.14968713411907839</v>
      </c>
      <c r="Y29" s="54">
        <f t="shared" si="8"/>
        <v>0.14911602889514106</v>
      </c>
      <c r="Z29" s="54">
        <f t="shared" si="9"/>
        <v>7.2284882974678735E-2</v>
      </c>
      <c r="AA29" s="54">
        <f t="shared" si="10"/>
        <v>0.99618467393808863</v>
      </c>
      <c r="AB29" s="54">
        <f t="shared" si="11"/>
        <v>0.48475595487799455</v>
      </c>
    </row>
    <row r="30" spans="1:28" ht="42" customHeight="1" x14ac:dyDescent="0.25">
      <c r="A30" s="42" t="s">
        <v>80</v>
      </c>
      <c r="B30" s="43" t="s">
        <v>41</v>
      </c>
      <c r="C30" s="43">
        <v>20</v>
      </c>
      <c r="D30" s="43" t="s">
        <v>38</v>
      </c>
      <c r="E30" s="44" t="s">
        <v>81</v>
      </c>
      <c r="F30" s="45">
        <v>1231955838</v>
      </c>
      <c r="G30" s="45">
        <v>0</v>
      </c>
      <c r="H30" s="45">
        <v>0</v>
      </c>
      <c r="I30" s="45">
        <v>0</v>
      </c>
      <c r="J30" s="45">
        <v>0</v>
      </c>
      <c r="K30" s="45">
        <f t="shared" si="5"/>
        <v>0</v>
      </c>
      <c r="L30" s="46">
        <f t="shared" si="22"/>
        <v>1231955838</v>
      </c>
      <c r="M30" s="47">
        <f t="shared" si="2"/>
        <v>1.3473987806190339E-4</v>
      </c>
      <c r="N30" s="45">
        <v>0</v>
      </c>
      <c r="O30" s="45">
        <v>1231955838</v>
      </c>
      <c r="P30" s="45">
        <f t="shared" si="23"/>
        <v>0</v>
      </c>
      <c r="Q30" s="45">
        <v>175716965.69</v>
      </c>
      <c r="R30" s="45">
        <f t="shared" si="24"/>
        <v>1056238872.3099999</v>
      </c>
      <c r="S30" s="45">
        <f t="shared" si="25"/>
        <v>1056238872.3099999</v>
      </c>
      <c r="T30" s="45">
        <v>172673779.59999999</v>
      </c>
      <c r="U30" s="45">
        <f t="shared" si="26"/>
        <v>3043186.0900000036</v>
      </c>
      <c r="V30" s="45">
        <v>83823479.599999994</v>
      </c>
      <c r="W30" s="48">
        <f t="shared" si="27"/>
        <v>88850300</v>
      </c>
      <c r="X30" s="54">
        <f t="shared" si="7"/>
        <v>0.14263251998973034</v>
      </c>
      <c r="Y30" s="54">
        <f t="shared" si="8"/>
        <v>0.14016231286368561</v>
      </c>
      <c r="Z30" s="54">
        <f t="shared" si="9"/>
        <v>6.8040977618225307E-2</v>
      </c>
      <c r="AA30" s="54">
        <f t="shared" si="10"/>
        <v>0.98268131891505117</v>
      </c>
      <c r="AB30" s="54">
        <f t="shared" si="11"/>
        <v>0.48544416989179057</v>
      </c>
    </row>
    <row r="31" spans="1:28" ht="42" customHeight="1" x14ac:dyDescent="0.25">
      <c r="A31" s="42" t="s">
        <v>82</v>
      </c>
      <c r="B31" s="43" t="s">
        <v>41</v>
      </c>
      <c r="C31" s="43">
        <v>20</v>
      </c>
      <c r="D31" s="43" t="s">
        <v>38</v>
      </c>
      <c r="E31" s="44" t="s">
        <v>83</v>
      </c>
      <c r="F31" s="45">
        <v>821306132</v>
      </c>
      <c r="G31" s="45">
        <v>0</v>
      </c>
      <c r="H31" s="45">
        <v>0</v>
      </c>
      <c r="I31" s="45">
        <v>0</v>
      </c>
      <c r="J31" s="45">
        <v>0</v>
      </c>
      <c r="K31" s="45">
        <f t="shared" si="5"/>
        <v>0</v>
      </c>
      <c r="L31" s="46">
        <f t="shared" si="22"/>
        <v>821306132</v>
      </c>
      <c r="M31" s="47">
        <f t="shared" si="2"/>
        <v>8.9826830364980609E-5</v>
      </c>
      <c r="N31" s="45">
        <v>0</v>
      </c>
      <c r="O31" s="45">
        <v>821306132</v>
      </c>
      <c r="P31" s="45">
        <f t="shared" si="23"/>
        <v>0</v>
      </c>
      <c r="Q31" s="45">
        <v>117155485.43000001</v>
      </c>
      <c r="R31" s="45">
        <f t="shared" si="24"/>
        <v>704150646.56999993</v>
      </c>
      <c r="S31" s="45">
        <f t="shared" si="25"/>
        <v>704150646.56999993</v>
      </c>
      <c r="T31" s="45">
        <v>115126638.8</v>
      </c>
      <c r="U31" s="45">
        <f t="shared" si="26"/>
        <v>2028846.6300000101</v>
      </c>
      <c r="V31" s="45">
        <v>55887638.799999997</v>
      </c>
      <c r="W31" s="48">
        <f t="shared" si="27"/>
        <v>59239000</v>
      </c>
      <c r="X31" s="54">
        <f t="shared" si="7"/>
        <v>0.1426453314608882</v>
      </c>
      <c r="Y31" s="54">
        <f t="shared" si="8"/>
        <v>0.1401750630056175</v>
      </c>
      <c r="Z31" s="54">
        <f t="shared" si="9"/>
        <v>6.804726839662753E-2</v>
      </c>
      <c r="AA31" s="54">
        <f t="shared" si="10"/>
        <v>0.98268244442372066</v>
      </c>
      <c r="AB31" s="54">
        <f t="shared" si="11"/>
        <v>0.48544489253342121</v>
      </c>
    </row>
    <row r="32" spans="1:28" ht="42" customHeight="1" x14ac:dyDescent="0.25">
      <c r="A32" s="38" t="s">
        <v>84</v>
      </c>
      <c r="B32" s="32" t="s">
        <v>41</v>
      </c>
      <c r="C32" s="32">
        <v>20</v>
      </c>
      <c r="D32" s="32" t="s">
        <v>38</v>
      </c>
      <c r="E32" s="39" t="s">
        <v>85</v>
      </c>
      <c r="F32" s="40">
        <f>+F33+F37+F38</f>
        <v>5485571000</v>
      </c>
      <c r="G32" s="40">
        <f>+G33+G37+G38</f>
        <v>0</v>
      </c>
      <c r="H32" s="40">
        <f>+H33+H37+H38</f>
        <v>0</v>
      </c>
      <c r="I32" s="40">
        <f>+I33+I37+I38</f>
        <v>0</v>
      </c>
      <c r="J32" s="40">
        <f>+J33+J37+J38</f>
        <v>0</v>
      </c>
      <c r="K32" s="40">
        <f t="shared" si="5"/>
        <v>0</v>
      </c>
      <c r="L32" s="41">
        <f>+L33+L37+L38</f>
        <v>5485571000</v>
      </c>
      <c r="M32" s="318">
        <f t="shared" si="2"/>
        <v>5.9996076550912329E-4</v>
      </c>
      <c r="N32" s="40">
        <f t="shared" ref="N32:W32" si="28">+N33+N37+N38</f>
        <v>0</v>
      </c>
      <c r="O32" s="40">
        <f>+O33+O37+O38</f>
        <v>5485571000</v>
      </c>
      <c r="P32" s="40">
        <f t="shared" si="28"/>
        <v>0</v>
      </c>
      <c r="Q32" s="40">
        <f t="shared" si="28"/>
        <v>603524485</v>
      </c>
      <c r="R32" s="40">
        <f t="shared" si="28"/>
        <v>4882046515</v>
      </c>
      <c r="S32" s="40">
        <f t="shared" si="28"/>
        <v>4882046515</v>
      </c>
      <c r="T32" s="40">
        <f t="shared" si="28"/>
        <v>544691799</v>
      </c>
      <c r="U32" s="40">
        <f t="shared" si="28"/>
        <v>58832686</v>
      </c>
      <c r="V32" s="40">
        <f t="shared" si="28"/>
        <v>544691799</v>
      </c>
      <c r="W32" s="40">
        <f t="shared" si="28"/>
        <v>0</v>
      </c>
      <c r="X32" s="176">
        <f t="shared" si="7"/>
        <v>0.1100203579536205</v>
      </c>
      <c r="Y32" s="176">
        <f t="shared" si="8"/>
        <v>9.9295369433738068E-2</v>
      </c>
      <c r="Z32" s="176">
        <f t="shared" si="9"/>
        <v>9.9295369433738068E-2</v>
      </c>
      <c r="AA32" s="176">
        <f t="shared" si="10"/>
        <v>0.90251814555626519</v>
      </c>
      <c r="AB32" s="176">
        <f t="shared" si="11"/>
        <v>1</v>
      </c>
    </row>
    <row r="33" spans="1:28" s="6" customFormat="1" ht="42" customHeight="1" x14ac:dyDescent="0.25">
      <c r="A33" s="38" t="s">
        <v>86</v>
      </c>
      <c r="B33" s="32" t="s">
        <v>41</v>
      </c>
      <c r="C33" s="32">
        <v>20</v>
      </c>
      <c r="D33" s="32" t="s">
        <v>38</v>
      </c>
      <c r="E33" s="39" t="s">
        <v>87</v>
      </c>
      <c r="F33" s="40">
        <f>+F34+F35+F36</f>
        <v>2405455726</v>
      </c>
      <c r="G33" s="40">
        <f>+G34+G35+G36</f>
        <v>0</v>
      </c>
      <c r="H33" s="40">
        <f>+H34+H35+H36</f>
        <v>0</v>
      </c>
      <c r="I33" s="40">
        <f>+I34+I35+I36</f>
        <v>0</v>
      </c>
      <c r="J33" s="40">
        <f>+J34+J35+J36</f>
        <v>0</v>
      </c>
      <c r="K33" s="40">
        <f t="shared" si="5"/>
        <v>0</v>
      </c>
      <c r="L33" s="41">
        <f>+L34+L35+L36</f>
        <v>2405455726</v>
      </c>
      <c r="M33" s="318">
        <f t="shared" si="2"/>
        <v>2.6308638768311699E-4</v>
      </c>
      <c r="N33" s="40">
        <f t="shared" ref="N33:W33" si="29">+N34+N35+N36</f>
        <v>0</v>
      </c>
      <c r="O33" s="40">
        <f>+O34+O35+O36</f>
        <v>2405455726</v>
      </c>
      <c r="P33" s="40">
        <f t="shared" si="29"/>
        <v>0</v>
      </c>
      <c r="Q33" s="40">
        <f t="shared" si="29"/>
        <v>232947377</v>
      </c>
      <c r="R33" s="40">
        <f t="shared" si="29"/>
        <v>2172508349</v>
      </c>
      <c r="S33" s="40">
        <f t="shared" si="29"/>
        <v>2172508349</v>
      </c>
      <c r="T33" s="40">
        <f t="shared" si="29"/>
        <v>174114691</v>
      </c>
      <c r="U33" s="40">
        <f t="shared" si="29"/>
        <v>58832686</v>
      </c>
      <c r="V33" s="40">
        <f t="shared" si="29"/>
        <v>174114691</v>
      </c>
      <c r="W33" s="40">
        <f t="shared" si="29"/>
        <v>0</v>
      </c>
      <c r="X33" s="176">
        <f t="shared" si="7"/>
        <v>9.6841265662105977E-2</v>
      </c>
      <c r="Y33" s="176">
        <f t="shared" si="8"/>
        <v>7.2383244936930505E-2</v>
      </c>
      <c r="Z33" s="176">
        <f t="shared" si="9"/>
        <v>7.2383244936930505E-2</v>
      </c>
      <c r="AA33" s="176">
        <f t="shared" si="10"/>
        <v>0.74744216158312871</v>
      </c>
      <c r="AB33" s="176">
        <f t="shared" si="11"/>
        <v>1</v>
      </c>
    </row>
    <row r="34" spans="1:28" ht="42" customHeight="1" x14ac:dyDescent="0.25">
      <c r="A34" s="42" t="s">
        <v>88</v>
      </c>
      <c r="B34" s="43" t="s">
        <v>41</v>
      </c>
      <c r="C34" s="43">
        <v>20</v>
      </c>
      <c r="D34" s="43" t="s">
        <v>38</v>
      </c>
      <c r="E34" s="44" t="s">
        <v>89</v>
      </c>
      <c r="F34" s="45">
        <v>1189548954</v>
      </c>
      <c r="G34" s="45">
        <v>0</v>
      </c>
      <c r="H34" s="45">
        <v>0</v>
      </c>
      <c r="I34" s="45">
        <v>0</v>
      </c>
      <c r="J34" s="45">
        <v>0</v>
      </c>
      <c r="K34" s="45">
        <f t="shared" si="5"/>
        <v>0</v>
      </c>
      <c r="L34" s="46">
        <f t="shared" ref="L34:L39" si="30">+F34+K34</f>
        <v>1189548954</v>
      </c>
      <c r="M34" s="47">
        <f t="shared" si="2"/>
        <v>1.3010180727811505E-4</v>
      </c>
      <c r="N34" s="45">
        <v>0</v>
      </c>
      <c r="O34" s="45">
        <v>1189548954</v>
      </c>
      <c r="P34" s="45">
        <f t="shared" ref="P34:P39" si="31">L34-O34</f>
        <v>0</v>
      </c>
      <c r="Q34" s="45">
        <v>105489229</v>
      </c>
      <c r="R34" s="45">
        <f t="shared" ref="R34:R39" si="32">+L34-Q34</f>
        <v>1084059725</v>
      </c>
      <c r="S34" s="45">
        <f t="shared" ref="S34:S39" si="33">O34-Q34</f>
        <v>1084059725</v>
      </c>
      <c r="T34" s="45">
        <v>105489229</v>
      </c>
      <c r="U34" s="45">
        <f t="shared" ref="U34:U39" si="34">+Q34-T34</f>
        <v>0</v>
      </c>
      <c r="V34" s="45">
        <v>105489229</v>
      </c>
      <c r="W34" s="48">
        <f t="shared" ref="W34:W39" si="35">+T34-V34</f>
        <v>0</v>
      </c>
      <c r="X34" s="54">
        <f t="shared" si="7"/>
        <v>8.8680023335971095E-2</v>
      </c>
      <c r="Y34" s="54">
        <f t="shared" si="8"/>
        <v>8.8680023335971095E-2</v>
      </c>
      <c r="Z34" s="54">
        <f t="shared" si="9"/>
        <v>8.8680023335971095E-2</v>
      </c>
      <c r="AA34" s="54">
        <f t="shared" si="10"/>
        <v>1</v>
      </c>
      <c r="AB34" s="54">
        <f t="shared" si="11"/>
        <v>1</v>
      </c>
    </row>
    <row r="35" spans="1:28" ht="42" customHeight="1" x14ac:dyDescent="0.25">
      <c r="A35" s="42" t="s">
        <v>90</v>
      </c>
      <c r="B35" s="43" t="s">
        <v>41</v>
      </c>
      <c r="C35" s="43">
        <v>20</v>
      </c>
      <c r="D35" s="43" t="s">
        <v>38</v>
      </c>
      <c r="E35" s="44" t="s">
        <v>91</v>
      </c>
      <c r="F35" s="45">
        <v>981930367</v>
      </c>
      <c r="G35" s="45">
        <v>0</v>
      </c>
      <c r="H35" s="45">
        <v>0</v>
      </c>
      <c r="I35" s="45">
        <v>0</v>
      </c>
      <c r="J35" s="45">
        <v>0</v>
      </c>
      <c r="K35" s="45">
        <f t="shared" si="5"/>
        <v>0</v>
      </c>
      <c r="L35" s="46">
        <f t="shared" si="30"/>
        <v>981930367</v>
      </c>
      <c r="M35" s="47">
        <f t="shared" si="2"/>
        <v>1.0739441612586443E-4</v>
      </c>
      <c r="N35" s="45">
        <v>0</v>
      </c>
      <c r="O35" s="45">
        <v>981930367</v>
      </c>
      <c r="P35" s="45">
        <f t="shared" si="31"/>
        <v>0</v>
      </c>
      <c r="Q35" s="45">
        <v>110962055</v>
      </c>
      <c r="R35" s="45">
        <f t="shared" si="32"/>
        <v>870968312</v>
      </c>
      <c r="S35" s="45">
        <f t="shared" si="33"/>
        <v>870968312</v>
      </c>
      <c r="T35" s="45">
        <v>55582930</v>
      </c>
      <c r="U35" s="45">
        <f t="shared" si="34"/>
        <v>55379125</v>
      </c>
      <c r="V35" s="45">
        <v>55582930</v>
      </c>
      <c r="W35" s="48">
        <f t="shared" si="35"/>
        <v>0</v>
      </c>
      <c r="X35" s="54">
        <f t="shared" si="7"/>
        <v>0.11300399573038156</v>
      </c>
      <c r="Y35" s="54">
        <f t="shared" si="8"/>
        <v>5.6605775590602543E-2</v>
      </c>
      <c r="Z35" s="54">
        <f t="shared" si="9"/>
        <v>5.6605775590602543E-2</v>
      </c>
      <c r="AA35" s="54">
        <f t="shared" si="10"/>
        <v>0.50091835447712285</v>
      </c>
      <c r="AB35" s="54">
        <f t="shared" si="11"/>
        <v>1</v>
      </c>
    </row>
    <row r="36" spans="1:28" ht="42" customHeight="1" x14ac:dyDescent="0.25">
      <c r="A36" s="42" t="s">
        <v>92</v>
      </c>
      <c r="B36" s="43" t="s">
        <v>41</v>
      </c>
      <c r="C36" s="43">
        <v>20</v>
      </c>
      <c r="D36" s="43" t="s">
        <v>38</v>
      </c>
      <c r="E36" s="44" t="s">
        <v>93</v>
      </c>
      <c r="F36" s="45">
        <v>233976405</v>
      </c>
      <c r="G36" s="45">
        <v>0</v>
      </c>
      <c r="H36" s="45">
        <v>0</v>
      </c>
      <c r="I36" s="45">
        <v>0</v>
      </c>
      <c r="J36" s="45">
        <v>0</v>
      </c>
      <c r="K36" s="45">
        <f t="shared" si="5"/>
        <v>0</v>
      </c>
      <c r="L36" s="46">
        <f t="shared" si="30"/>
        <v>233976405</v>
      </c>
      <c r="M36" s="52">
        <f t="shared" si="2"/>
        <v>2.5590164279137515E-5</v>
      </c>
      <c r="N36" s="45">
        <v>0</v>
      </c>
      <c r="O36" s="45">
        <v>233976405</v>
      </c>
      <c r="P36" s="45">
        <f t="shared" si="31"/>
        <v>0</v>
      </c>
      <c r="Q36" s="45">
        <v>16496093</v>
      </c>
      <c r="R36" s="45">
        <f t="shared" si="32"/>
        <v>217480312</v>
      </c>
      <c r="S36" s="45">
        <f t="shared" si="33"/>
        <v>217480312</v>
      </c>
      <c r="T36" s="45">
        <v>13042532</v>
      </c>
      <c r="U36" s="45">
        <f t="shared" si="34"/>
        <v>3453561</v>
      </c>
      <c r="V36" s="45">
        <v>13042532</v>
      </c>
      <c r="W36" s="48">
        <f t="shared" si="35"/>
        <v>0</v>
      </c>
      <c r="X36" s="54">
        <f t="shared" si="7"/>
        <v>7.0503233007618862E-2</v>
      </c>
      <c r="Y36" s="54">
        <f t="shared" si="8"/>
        <v>5.5742936985462274E-2</v>
      </c>
      <c r="Z36" s="54">
        <f t="shared" si="9"/>
        <v>5.5742936985462274E-2</v>
      </c>
      <c r="AA36" s="54">
        <f t="shared" si="10"/>
        <v>0.79064369969301218</v>
      </c>
      <c r="AB36" s="54">
        <f t="shared" si="11"/>
        <v>1</v>
      </c>
    </row>
    <row r="37" spans="1:28" ht="42" customHeight="1" x14ac:dyDescent="0.25">
      <c r="A37" s="42" t="s">
        <v>94</v>
      </c>
      <c r="B37" s="43" t="s">
        <v>41</v>
      </c>
      <c r="C37" s="43">
        <v>20</v>
      </c>
      <c r="D37" s="43" t="s">
        <v>38</v>
      </c>
      <c r="E37" s="44" t="s">
        <v>95</v>
      </c>
      <c r="F37" s="45">
        <v>2942173082</v>
      </c>
      <c r="G37" s="45">
        <v>0</v>
      </c>
      <c r="H37" s="45">
        <v>0</v>
      </c>
      <c r="I37" s="45">
        <v>0</v>
      </c>
      <c r="J37" s="45">
        <v>0</v>
      </c>
      <c r="K37" s="45">
        <f t="shared" si="5"/>
        <v>0</v>
      </c>
      <c r="L37" s="46">
        <f t="shared" si="30"/>
        <v>2942173082</v>
      </c>
      <c r="M37" s="47">
        <f t="shared" si="2"/>
        <v>3.2178754309023736E-4</v>
      </c>
      <c r="N37" s="45">
        <v>0</v>
      </c>
      <c r="O37" s="45">
        <v>2942173082</v>
      </c>
      <c r="P37" s="45">
        <f t="shared" si="31"/>
        <v>0</v>
      </c>
      <c r="Q37" s="45">
        <v>370577108</v>
      </c>
      <c r="R37" s="45">
        <f t="shared" si="32"/>
        <v>2571595974</v>
      </c>
      <c r="S37" s="45">
        <f t="shared" si="33"/>
        <v>2571595974</v>
      </c>
      <c r="T37" s="45">
        <v>370577108</v>
      </c>
      <c r="U37" s="45">
        <f t="shared" si="34"/>
        <v>0</v>
      </c>
      <c r="V37" s="45">
        <v>370577108</v>
      </c>
      <c r="W37" s="48">
        <f t="shared" si="35"/>
        <v>0</v>
      </c>
      <c r="X37" s="54">
        <f t="shared" si="7"/>
        <v>0.12595353763079531</v>
      </c>
      <c r="Y37" s="54">
        <f t="shared" si="8"/>
        <v>0.12595353763079531</v>
      </c>
      <c r="Z37" s="54">
        <f t="shared" si="9"/>
        <v>0.12595353763079531</v>
      </c>
      <c r="AA37" s="54">
        <f t="shared" si="10"/>
        <v>1</v>
      </c>
      <c r="AB37" s="54">
        <f t="shared" si="11"/>
        <v>1</v>
      </c>
    </row>
    <row r="38" spans="1:28" ht="42" customHeight="1" x14ac:dyDescent="0.25">
      <c r="A38" s="42" t="s">
        <v>96</v>
      </c>
      <c r="B38" s="43" t="s">
        <v>41</v>
      </c>
      <c r="C38" s="43">
        <v>20</v>
      </c>
      <c r="D38" s="43" t="s">
        <v>38</v>
      </c>
      <c r="E38" s="44" t="s">
        <v>97</v>
      </c>
      <c r="F38" s="45">
        <v>137942192</v>
      </c>
      <c r="G38" s="45">
        <v>0</v>
      </c>
      <c r="H38" s="45">
        <v>0</v>
      </c>
      <c r="I38" s="45">
        <v>0</v>
      </c>
      <c r="J38" s="45">
        <v>0</v>
      </c>
      <c r="K38" s="45">
        <f t="shared" si="5"/>
        <v>0</v>
      </c>
      <c r="L38" s="46">
        <f t="shared" si="30"/>
        <v>137942192</v>
      </c>
      <c r="M38" s="52">
        <f t="shared" si="2"/>
        <v>1.5086834735768885E-5</v>
      </c>
      <c r="N38" s="45">
        <v>0</v>
      </c>
      <c r="O38" s="45">
        <v>137942192</v>
      </c>
      <c r="P38" s="45">
        <f t="shared" si="31"/>
        <v>0</v>
      </c>
      <c r="Q38" s="45">
        <v>0</v>
      </c>
      <c r="R38" s="45">
        <f t="shared" si="32"/>
        <v>137942192</v>
      </c>
      <c r="S38" s="45">
        <f t="shared" si="33"/>
        <v>137942192</v>
      </c>
      <c r="T38" s="45">
        <v>0</v>
      </c>
      <c r="U38" s="45">
        <f t="shared" si="34"/>
        <v>0</v>
      </c>
      <c r="V38" s="45">
        <v>0</v>
      </c>
      <c r="W38" s="48">
        <f t="shared" si="35"/>
        <v>0</v>
      </c>
      <c r="X38" s="54">
        <f t="shared" si="7"/>
        <v>0</v>
      </c>
      <c r="Y38" s="54">
        <f t="shared" si="8"/>
        <v>0</v>
      </c>
      <c r="Z38" s="54">
        <f t="shared" si="9"/>
        <v>0</v>
      </c>
      <c r="AA38" s="54" t="s">
        <v>40</v>
      </c>
      <c r="AB38" s="54" t="s">
        <v>40</v>
      </c>
    </row>
    <row r="39" spans="1:28" s="6" customFormat="1" ht="42" customHeight="1" x14ac:dyDescent="0.25">
      <c r="A39" s="38" t="s">
        <v>98</v>
      </c>
      <c r="B39" s="32" t="s">
        <v>41</v>
      </c>
      <c r="C39" s="32">
        <v>20</v>
      </c>
      <c r="D39" s="32" t="s">
        <v>38</v>
      </c>
      <c r="E39" s="39" t="s">
        <v>99</v>
      </c>
      <c r="F39" s="59">
        <v>7134940000</v>
      </c>
      <c r="G39" s="59">
        <v>0</v>
      </c>
      <c r="H39" s="59">
        <v>0</v>
      </c>
      <c r="I39" s="59">
        <v>0</v>
      </c>
      <c r="J39" s="59">
        <v>0</v>
      </c>
      <c r="K39" s="40">
        <f t="shared" si="5"/>
        <v>0</v>
      </c>
      <c r="L39" s="41">
        <f t="shared" si="30"/>
        <v>7134940000</v>
      </c>
      <c r="M39" s="318">
        <f t="shared" si="2"/>
        <v>7.8035341521633095E-4</v>
      </c>
      <c r="N39" s="59">
        <v>7134940000</v>
      </c>
      <c r="O39" s="59">
        <v>0</v>
      </c>
      <c r="P39" s="59">
        <f t="shared" si="31"/>
        <v>7134940000</v>
      </c>
      <c r="Q39" s="60">
        <v>0</v>
      </c>
      <c r="R39" s="59">
        <f t="shared" si="32"/>
        <v>7134940000</v>
      </c>
      <c r="S39" s="59">
        <f t="shared" si="33"/>
        <v>0</v>
      </c>
      <c r="T39" s="60">
        <v>0</v>
      </c>
      <c r="U39" s="59">
        <f t="shared" si="34"/>
        <v>0</v>
      </c>
      <c r="V39" s="60">
        <v>0</v>
      </c>
      <c r="W39" s="61">
        <f t="shared" si="35"/>
        <v>0</v>
      </c>
      <c r="X39" s="176">
        <f t="shared" si="7"/>
        <v>0</v>
      </c>
      <c r="Y39" s="176">
        <f t="shared" si="8"/>
        <v>0</v>
      </c>
      <c r="Z39" s="176">
        <f t="shared" si="9"/>
        <v>0</v>
      </c>
      <c r="AA39" s="176" t="s">
        <v>40</v>
      </c>
      <c r="AB39" s="176" t="s">
        <v>40</v>
      </c>
    </row>
    <row r="40" spans="1:28" ht="42" customHeight="1" x14ac:dyDescent="0.25">
      <c r="A40" s="38" t="s">
        <v>100</v>
      </c>
      <c r="B40" s="32" t="s">
        <v>41</v>
      </c>
      <c r="C40" s="32">
        <v>20</v>
      </c>
      <c r="D40" s="32" t="s">
        <v>38</v>
      </c>
      <c r="E40" s="39" t="s">
        <v>101</v>
      </c>
      <c r="F40" s="59">
        <f>+F41+F47</f>
        <v>22397242000</v>
      </c>
      <c r="G40" s="59">
        <f>+G41+G47</f>
        <v>0</v>
      </c>
      <c r="H40" s="59">
        <f>+H41+H47</f>
        <v>0</v>
      </c>
      <c r="I40" s="59">
        <f>+I41+I47</f>
        <v>10400000</v>
      </c>
      <c r="J40" s="59">
        <f>+J41+J47</f>
        <v>10400000</v>
      </c>
      <c r="K40" s="40">
        <f t="shared" si="5"/>
        <v>0</v>
      </c>
      <c r="L40" s="59">
        <f>+L41+L47</f>
        <v>22397242000</v>
      </c>
      <c r="M40" s="318">
        <f t="shared" si="2"/>
        <v>2.4496021390686741E-3</v>
      </c>
      <c r="N40" s="59">
        <f t="shared" ref="N40:W40" si="36">+N41+N47</f>
        <v>0</v>
      </c>
      <c r="O40" s="59">
        <f>+O41+O47</f>
        <v>20438040428.34</v>
      </c>
      <c r="P40" s="59">
        <f>+P41+P47</f>
        <v>1959201571.6599991</v>
      </c>
      <c r="Q40" s="59">
        <f t="shared" si="36"/>
        <v>16720645639.900002</v>
      </c>
      <c r="R40" s="59">
        <f t="shared" si="36"/>
        <v>5587480529.1000004</v>
      </c>
      <c r="S40" s="62">
        <f t="shared" si="36"/>
        <v>3717394788.440001</v>
      </c>
      <c r="T40" s="59">
        <f t="shared" si="36"/>
        <v>3745366733</v>
      </c>
      <c r="U40" s="59">
        <f t="shared" si="36"/>
        <v>12975278906.899998</v>
      </c>
      <c r="V40" s="59">
        <f t="shared" si="36"/>
        <v>3684145389</v>
      </c>
      <c r="W40" s="59">
        <f t="shared" si="36"/>
        <v>61221344</v>
      </c>
      <c r="X40" s="176">
        <f t="shared" si="7"/>
        <v>0.74654931352262044</v>
      </c>
      <c r="Y40" s="176">
        <f t="shared" si="8"/>
        <v>0.16722446152075332</v>
      </c>
      <c r="Z40" s="176">
        <f t="shared" si="9"/>
        <v>0.16449102925261957</v>
      </c>
      <c r="AA40" s="176">
        <f t="shared" ref="AA40:AA42" si="37">+T40/Q40</f>
        <v>0.22399653779292694</v>
      </c>
      <c r="AB40" s="176">
        <f t="shared" ref="AB40" si="38">+V40/T40</f>
        <v>0.98365411230345334</v>
      </c>
    </row>
    <row r="41" spans="1:28" ht="42" customHeight="1" x14ac:dyDescent="0.25">
      <c r="A41" s="38" t="s">
        <v>102</v>
      </c>
      <c r="B41" s="32" t="s">
        <v>41</v>
      </c>
      <c r="C41" s="32">
        <v>20</v>
      </c>
      <c r="D41" s="32" t="s">
        <v>38</v>
      </c>
      <c r="E41" s="39" t="s">
        <v>103</v>
      </c>
      <c r="F41" s="62">
        <f>+F42</f>
        <v>128000000</v>
      </c>
      <c r="G41" s="62">
        <f>+G42</f>
        <v>0</v>
      </c>
      <c r="H41" s="62">
        <f>+H42</f>
        <v>0</v>
      </c>
      <c r="I41" s="62">
        <f>+I42</f>
        <v>0</v>
      </c>
      <c r="J41" s="62">
        <f>+J42</f>
        <v>0</v>
      </c>
      <c r="K41" s="40">
        <f t="shared" si="5"/>
        <v>0</v>
      </c>
      <c r="L41" s="62">
        <f>+L42</f>
        <v>128000000</v>
      </c>
      <c r="M41" s="319">
        <f t="shared" si="2"/>
        <v>1.3999450191268652E-5</v>
      </c>
      <c r="N41" s="62">
        <f t="shared" ref="N41:W41" si="39">+N42</f>
        <v>0</v>
      </c>
      <c r="O41" s="62">
        <f>+O42</f>
        <v>1000000</v>
      </c>
      <c r="P41" s="62">
        <f>+P42</f>
        <v>127000000</v>
      </c>
      <c r="Q41" s="62">
        <f t="shared" si="39"/>
        <v>1000000</v>
      </c>
      <c r="R41" s="62">
        <f t="shared" si="39"/>
        <v>127000000</v>
      </c>
      <c r="S41" s="62">
        <f t="shared" si="39"/>
        <v>0</v>
      </c>
      <c r="T41" s="62">
        <f t="shared" si="39"/>
        <v>0</v>
      </c>
      <c r="U41" s="62">
        <f t="shared" si="39"/>
        <v>1000000</v>
      </c>
      <c r="V41" s="62">
        <f t="shared" si="39"/>
        <v>0</v>
      </c>
      <c r="W41" s="62">
        <f t="shared" si="39"/>
        <v>0</v>
      </c>
      <c r="X41" s="176">
        <f t="shared" si="7"/>
        <v>7.8125E-3</v>
      </c>
      <c r="Y41" s="176">
        <f t="shared" si="8"/>
        <v>0</v>
      </c>
      <c r="Z41" s="176">
        <f t="shared" si="9"/>
        <v>0</v>
      </c>
      <c r="AA41" s="176">
        <f t="shared" si="37"/>
        <v>0</v>
      </c>
      <c r="AB41" s="176" t="s">
        <v>40</v>
      </c>
    </row>
    <row r="42" spans="1:28" ht="42" customHeight="1" x14ac:dyDescent="0.25">
      <c r="A42" s="38" t="s">
        <v>104</v>
      </c>
      <c r="B42" s="32" t="s">
        <v>41</v>
      </c>
      <c r="C42" s="32">
        <v>20</v>
      </c>
      <c r="D42" s="32" t="s">
        <v>38</v>
      </c>
      <c r="E42" s="39" t="s">
        <v>105</v>
      </c>
      <c r="F42" s="59">
        <f>+F45+F43</f>
        <v>128000000</v>
      </c>
      <c r="G42" s="59">
        <f>+G45+G43</f>
        <v>0</v>
      </c>
      <c r="H42" s="59">
        <f>+H45+H43</f>
        <v>0</v>
      </c>
      <c r="I42" s="59">
        <f>+I45+I43</f>
        <v>0</v>
      </c>
      <c r="J42" s="59">
        <f>+J45+J43</f>
        <v>0</v>
      </c>
      <c r="K42" s="40">
        <f t="shared" si="5"/>
        <v>0</v>
      </c>
      <c r="L42" s="59">
        <f>+L45+L43</f>
        <v>128000000</v>
      </c>
      <c r="M42" s="319">
        <f t="shared" si="2"/>
        <v>1.3999450191268652E-5</v>
      </c>
      <c r="N42" s="59">
        <f t="shared" ref="N42:W42" si="40">+N45+N43</f>
        <v>0</v>
      </c>
      <c r="O42" s="59">
        <f>+O45+O43</f>
        <v>1000000</v>
      </c>
      <c r="P42" s="59">
        <f>+P45+P43</f>
        <v>127000000</v>
      </c>
      <c r="Q42" s="59">
        <f t="shared" si="40"/>
        <v>1000000</v>
      </c>
      <c r="R42" s="59">
        <f t="shared" si="40"/>
        <v>127000000</v>
      </c>
      <c r="S42" s="59">
        <f t="shared" si="40"/>
        <v>0</v>
      </c>
      <c r="T42" s="59">
        <f t="shared" si="40"/>
        <v>0</v>
      </c>
      <c r="U42" s="59">
        <f t="shared" si="40"/>
        <v>1000000</v>
      </c>
      <c r="V42" s="59">
        <f t="shared" si="40"/>
        <v>0</v>
      </c>
      <c r="W42" s="59">
        <f t="shared" si="40"/>
        <v>0</v>
      </c>
      <c r="X42" s="176">
        <f t="shared" si="7"/>
        <v>7.8125E-3</v>
      </c>
      <c r="Y42" s="176">
        <f t="shared" si="8"/>
        <v>0</v>
      </c>
      <c r="Z42" s="176">
        <f t="shared" si="9"/>
        <v>0</v>
      </c>
      <c r="AA42" s="176">
        <f t="shared" si="37"/>
        <v>0</v>
      </c>
      <c r="AB42" s="176" t="s">
        <v>40</v>
      </c>
    </row>
    <row r="43" spans="1:28" ht="42" customHeight="1" x14ac:dyDescent="0.25">
      <c r="A43" s="38" t="s">
        <v>106</v>
      </c>
      <c r="B43" s="32" t="s">
        <v>41</v>
      </c>
      <c r="C43" s="32">
        <v>20</v>
      </c>
      <c r="D43" s="32" t="s">
        <v>38</v>
      </c>
      <c r="E43" s="39" t="s">
        <v>107</v>
      </c>
      <c r="F43" s="59">
        <f>+F44</f>
        <v>125000000</v>
      </c>
      <c r="G43" s="59">
        <f>+G44</f>
        <v>0</v>
      </c>
      <c r="H43" s="59">
        <f>+H44</f>
        <v>0</v>
      </c>
      <c r="I43" s="59">
        <f>+I44</f>
        <v>0</v>
      </c>
      <c r="J43" s="59">
        <f>+J44</f>
        <v>0</v>
      </c>
      <c r="K43" s="40">
        <f t="shared" si="5"/>
        <v>0</v>
      </c>
      <c r="L43" s="59">
        <f>+L44</f>
        <v>125000000</v>
      </c>
      <c r="M43" s="319">
        <f t="shared" si="2"/>
        <v>1.3671338077410793E-5</v>
      </c>
      <c r="N43" s="59">
        <f t="shared" ref="N43:W43" si="41">+N44</f>
        <v>0</v>
      </c>
      <c r="O43" s="59">
        <f>+O44</f>
        <v>0</v>
      </c>
      <c r="P43" s="59">
        <f>+P44</f>
        <v>125000000</v>
      </c>
      <c r="Q43" s="59">
        <f t="shared" si="41"/>
        <v>0</v>
      </c>
      <c r="R43" s="59">
        <f t="shared" si="41"/>
        <v>125000000</v>
      </c>
      <c r="S43" s="59">
        <f t="shared" si="41"/>
        <v>0</v>
      </c>
      <c r="T43" s="59">
        <f t="shared" si="41"/>
        <v>0</v>
      </c>
      <c r="U43" s="59">
        <f t="shared" si="41"/>
        <v>0</v>
      </c>
      <c r="V43" s="59">
        <f t="shared" si="41"/>
        <v>0</v>
      </c>
      <c r="W43" s="59">
        <f t="shared" si="41"/>
        <v>0</v>
      </c>
      <c r="X43" s="176">
        <f t="shared" si="7"/>
        <v>0</v>
      </c>
      <c r="Y43" s="176">
        <f t="shared" si="8"/>
        <v>0</v>
      </c>
      <c r="Z43" s="176">
        <f t="shared" si="9"/>
        <v>0</v>
      </c>
      <c r="AA43" s="176" t="s">
        <v>40</v>
      </c>
      <c r="AB43" s="176" t="s">
        <v>40</v>
      </c>
    </row>
    <row r="44" spans="1:28" ht="42" customHeight="1" x14ac:dyDescent="0.25">
      <c r="A44" s="42" t="s">
        <v>108</v>
      </c>
      <c r="B44" s="43" t="s">
        <v>41</v>
      </c>
      <c r="C44" s="43">
        <v>20</v>
      </c>
      <c r="D44" s="43" t="s">
        <v>38</v>
      </c>
      <c r="E44" s="44" t="s">
        <v>109</v>
      </c>
      <c r="F44" s="45">
        <v>125000000</v>
      </c>
      <c r="G44" s="45">
        <v>0</v>
      </c>
      <c r="H44" s="45">
        <v>0</v>
      </c>
      <c r="I44" s="45">
        <v>0</v>
      </c>
      <c r="J44" s="45">
        <v>0</v>
      </c>
      <c r="K44" s="45">
        <f t="shared" si="5"/>
        <v>0</v>
      </c>
      <c r="L44" s="46">
        <f>+F44+K44</f>
        <v>125000000</v>
      </c>
      <c r="M44" s="52">
        <f t="shared" si="2"/>
        <v>1.3671338077410793E-5</v>
      </c>
      <c r="N44" s="45">
        <v>0</v>
      </c>
      <c r="O44" s="45">
        <v>0</v>
      </c>
      <c r="P44" s="45">
        <f>L44-O44</f>
        <v>125000000</v>
      </c>
      <c r="Q44" s="45">
        <v>0</v>
      </c>
      <c r="R44" s="45">
        <f>+L44-Q44</f>
        <v>125000000</v>
      </c>
      <c r="S44" s="45">
        <f>O44-Q44</f>
        <v>0</v>
      </c>
      <c r="T44" s="45">
        <v>0</v>
      </c>
      <c r="U44" s="45">
        <f>+Q44-T44</f>
        <v>0</v>
      </c>
      <c r="V44" s="45">
        <v>0</v>
      </c>
      <c r="W44" s="48">
        <f>+T44-V44</f>
        <v>0</v>
      </c>
      <c r="X44" s="54">
        <f t="shared" si="7"/>
        <v>0</v>
      </c>
      <c r="Y44" s="54">
        <f t="shared" si="8"/>
        <v>0</v>
      </c>
      <c r="Z44" s="54">
        <f t="shared" si="9"/>
        <v>0</v>
      </c>
      <c r="AA44" s="54" t="s">
        <v>40</v>
      </c>
      <c r="AB44" s="54" t="s">
        <v>40</v>
      </c>
    </row>
    <row r="45" spans="1:28" ht="42" customHeight="1" x14ac:dyDescent="0.25">
      <c r="A45" s="38" t="s">
        <v>110</v>
      </c>
      <c r="B45" s="32" t="s">
        <v>41</v>
      </c>
      <c r="C45" s="32">
        <v>20</v>
      </c>
      <c r="D45" s="32" t="s">
        <v>38</v>
      </c>
      <c r="E45" s="39" t="s">
        <v>111</v>
      </c>
      <c r="F45" s="59">
        <f>+F46</f>
        <v>3000000</v>
      </c>
      <c r="G45" s="59">
        <f>+G46</f>
        <v>0</v>
      </c>
      <c r="H45" s="59">
        <f>+H46</f>
        <v>0</v>
      </c>
      <c r="I45" s="59">
        <f>+I46</f>
        <v>0</v>
      </c>
      <c r="J45" s="59">
        <f>+J46</f>
        <v>0</v>
      </c>
      <c r="K45" s="40">
        <f t="shared" si="5"/>
        <v>0</v>
      </c>
      <c r="L45" s="59">
        <f>+L46</f>
        <v>3000000</v>
      </c>
      <c r="M45" s="320">
        <f t="shared" si="2"/>
        <v>3.2811211385785907E-7</v>
      </c>
      <c r="N45" s="59">
        <f t="shared" ref="N45:W45" si="42">+N46</f>
        <v>0</v>
      </c>
      <c r="O45" s="59">
        <f>+O46</f>
        <v>1000000</v>
      </c>
      <c r="P45" s="59">
        <f>+P46</f>
        <v>2000000</v>
      </c>
      <c r="Q45" s="59">
        <f t="shared" si="42"/>
        <v>1000000</v>
      </c>
      <c r="R45" s="59">
        <f>+R46</f>
        <v>2000000</v>
      </c>
      <c r="S45" s="59">
        <f t="shared" si="42"/>
        <v>0</v>
      </c>
      <c r="T45" s="59">
        <f t="shared" si="42"/>
        <v>0</v>
      </c>
      <c r="U45" s="59">
        <f t="shared" si="42"/>
        <v>1000000</v>
      </c>
      <c r="V45" s="59">
        <f t="shared" si="42"/>
        <v>0</v>
      </c>
      <c r="W45" s="59">
        <f t="shared" si="42"/>
        <v>0</v>
      </c>
      <c r="X45" s="176">
        <f t="shared" si="7"/>
        <v>0.33333333333333331</v>
      </c>
      <c r="Y45" s="176">
        <f t="shared" si="8"/>
        <v>0</v>
      </c>
      <c r="Z45" s="176">
        <f t="shared" si="9"/>
        <v>0</v>
      </c>
      <c r="AA45" s="176">
        <f t="shared" ref="AA45:AA94" si="43">+T45/Q45</f>
        <v>0</v>
      </c>
      <c r="AB45" s="176" t="s">
        <v>40</v>
      </c>
    </row>
    <row r="46" spans="1:28" ht="42" customHeight="1" x14ac:dyDescent="0.25">
      <c r="A46" s="42" t="s">
        <v>112</v>
      </c>
      <c r="B46" s="43" t="s">
        <v>41</v>
      </c>
      <c r="C46" s="43">
        <v>20</v>
      </c>
      <c r="D46" s="43" t="s">
        <v>38</v>
      </c>
      <c r="E46" s="44" t="s">
        <v>113</v>
      </c>
      <c r="F46" s="45">
        <v>3000000</v>
      </c>
      <c r="G46" s="45">
        <v>0</v>
      </c>
      <c r="H46" s="45">
        <v>0</v>
      </c>
      <c r="I46" s="45">
        <v>0</v>
      </c>
      <c r="J46" s="45">
        <v>0</v>
      </c>
      <c r="K46" s="45">
        <f t="shared" si="5"/>
        <v>0</v>
      </c>
      <c r="L46" s="46">
        <f>+F46+K46</f>
        <v>3000000</v>
      </c>
      <c r="M46" s="50">
        <f t="shared" si="2"/>
        <v>3.2811211385785907E-7</v>
      </c>
      <c r="N46" s="45">
        <v>0</v>
      </c>
      <c r="O46" s="45">
        <v>1000000</v>
      </c>
      <c r="P46" s="45">
        <f>L46-O46</f>
        <v>2000000</v>
      </c>
      <c r="Q46" s="45">
        <v>1000000</v>
      </c>
      <c r="R46" s="45">
        <f>+L46-Q46</f>
        <v>2000000</v>
      </c>
      <c r="S46" s="45">
        <f>O46-Q46</f>
        <v>0</v>
      </c>
      <c r="T46" s="45">
        <v>0</v>
      </c>
      <c r="U46" s="45">
        <f>+Q46-T46</f>
        <v>1000000</v>
      </c>
      <c r="V46" s="45">
        <v>0</v>
      </c>
      <c r="W46" s="48">
        <f>+T46-V46</f>
        <v>0</v>
      </c>
      <c r="X46" s="54">
        <f t="shared" si="7"/>
        <v>0.33333333333333331</v>
      </c>
      <c r="Y46" s="54">
        <f t="shared" si="8"/>
        <v>0</v>
      </c>
      <c r="Z46" s="54">
        <f t="shared" si="9"/>
        <v>0</v>
      </c>
      <c r="AA46" s="54">
        <f t="shared" si="43"/>
        <v>0</v>
      </c>
      <c r="AB46" s="54" t="s">
        <v>40</v>
      </c>
    </row>
    <row r="47" spans="1:28" ht="42" customHeight="1" x14ac:dyDescent="0.25">
      <c r="A47" s="38" t="s">
        <v>114</v>
      </c>
      <c r="B47" s="32" t="s">
        <v>41</v>
      </c>
      <c r="C47" s="32">
        <v>20</v>
      </c>
      <c r="D47" s="32" t="s">
        <v>38</v>
      </c>
      <c r="E47" s="39" t="s">
        <v>115</v>
      </c>
      <c r="F47" s="62">
        <f>+F48+F65</f>
        <v>22269242000</v>
      </c>
      <c r="G47" s="62">
        <f>+G48+G65</f>
        <v>0</v>
      </c>
      <c r="H47" s="62">
        <f>+H48+H65</f>
        <v>0</v>
      </c>
      <c r="I47" s="62">
        <f>+I48+I65</f>
        <v>10400000</v>
      </c>
      <c r="J47" s="62">
        <f>+J48+J65</f>
        <v>10400000</v>
      </c>
      <c r="K47" s="40">
        <f t="shared" si="5"/>
        <v>0</v>
      </c>
      <c r="L47" s="62">
        <f>+L48+L65</f>
        <v>22269242000</v>
      </c>
      <c r="M47" s="319">
        <f t="shared" si="2"/>
        <v>2.4356026888774055E-3</v>
      </c>
      <c r="N47" s="62">
        <f t="shared" ref="N47:W47" si="44">+N48+N65</f>
        <v>0</v>
      </c>
      <c r="O47" s="62">
        <f>+O48+O65</f>
        <v>20437040428.34</v>
      </c>
      <c r="P47" s="62">
        <f>+P48+P65</f>
        <v>1832201571.6599991</v>
      </c>
      <c r="Q47" s="62">
        <f t="shared" si="44"/>
        <v>16719645639.900002</v>
      </c>
      <c r="R47" s="62">
        <f t="shared" si="44"/>
        <v>5460480529.1000004</v>
      </c>
      <c r="S47" s="62">
        <f t="shared" si="44"/>
        <v>3717394788.440001</v>
      </c>
      <c r="T47" s="62">
        <f t="shared" si="44"/>
        <v>3745366733</v>
      </c>
      <c r="U47" s="62">
        <f t="shared" si="44"/>
        <v>12974278906.899998</v>
      </c>
      <c r="V47" s="62">
        <f t="shared" si="44"/>
        <v>3684145389</v>
      </c>
      <c r="W47" s="62">
        <f t="shared" si="44"/>
        <v>61221344</v>
      </c>
      <c r="X47" s="176">
        <f t="shared" si="7"/>
        <v>0.75079545320402019</v>
      </c>
      <c r="Y47" s="176">
        <f t="shared" si="8"/>
        <v>0.16818564066976324</v>
      </c>
      <c r="Z47" s="176">
        <f t="shared" si="9"/>
        <v>0.16543649707520355</v>
      </c>
      <c r="AA47" s="176">
        <f t="shared" si="43"/>
        <v>0.22400993499898128</v>
      </c>
      <c r="AB47" s="176">
        <f t="shared" ref="AB47:AB94" si="45">+V47/T47</f>
        <v>0.98365411230345334</v>
      </c>
    </row>
    <row r="48" spans="1:28" ht="42" customHeight="1" x14ac:dyDescent="0.25">
      <c r="A48" s="38" t="s">
        <v>116</v>
      </c>
      <c r="B48" s="32" t="s">
        <v>41</v>
      </c>
      <c r="C48" s="32">
        <v>20</v>
      </c>
      <c r="D48" s="32" t="s">
        <v>38</v>
      </c>
      <c r="E48" s="39" t="s">
        <v>117</v>
      </c>
      <c r="F48" s="59">
        <f>+F49+F53+F60</f>
        <v>533560629</v>
      </c>
      <c r="G48" s="59">
        <f>+G49+G53+G60</f>
        <v>0</v>
      </c>
      <c r="H48" s="59">
        <f>+H49+H53+H60</f>
        <v>0</v>
      </c>
      <c r="I48" s="59">
        <f>+I49+I53+I60</f>
        <v>10400000</v>
      </c>
      <c r="J48" s="59">
        <f>+J49+J53+J60</f>
        <v>10400000</v>
      </c>
      <c r="K48" s="40">
        <f t="shared" si="5"/>
        <v>0</v>
      </c>
      <c r="L48" s="59">
        <f>+L49+L53+L60</f>
        <v>533560629</v>
      </c>
      <c r="M48" s="319">
        <f t="shared" si="2"/>
        <v>5.8355901950839631E-5</v>
      </c>
      <c r="N48" s="59">
        <f t="shared" ref="N48:W48" si="46">+N49+N53+N60</f>
        <v>0</v>
      </c>
      <c r="O48" s="59">
        <f>+O49+O53+O60</f>
        <v>175557745.55000001</v>
      </c>
      <c r="P48" s="59">
        <f>+P49+P53+P60</f>
        <v>358002883.44999999</v>
      </c>
      <c r="Q48" s="59">
        <f t="shared" si="46"/>
        <v>174657841.97999999</v>
      </c>
      <c r="R48" s="59">
        <f t="shared" si="46"/>
        <v>358902787.02000004</v>
      </c>
      <c r="S48" s="59">
        <f t="shared" si="46"/>
        <v>899903.57000000204</v>
      </c>
      <c r="T48" s="59">
        <f t="shared" si="46"/>
        <v>20801401.66</v>
      </c>
      <c r="U48" s="59">
        <f t="shared" si="46"/>
        <v>153856440.31999999</v>
      </c>
      <c r="V48" s="59">
        <f t="shared" si="46"/>
        <v>20801401.66</v>
      </c>
      <c r="W48" s="59">
        <f t="shared" si="46"/>
        <v>0</v>
      </c>
      <c r="X48" s="176">
        <f t="shared" si="7"/>
        <v>0.32734394647398168</v>
      </c>
      <c r="Y48" s="176">
        <f t="shared" si="8"/>
        <v>3.8986013077812756E-2</v>
      </c>
      <c r="Z48" s="176">
        <f t="shared" si="9"/>
        <v>3.8986013077812756E-2</v>
      </c>
      <c r="AA48" s="176">
        <f t="shared" si="43"/>
        <v>0.11909801142729086</v>
      </c>
      <c r="AB48" s="176">
        <f t="shared" si="45"/>
        <v>1</v>
      </c>
    </row>
    <row r="49" spans="1:28" ht="66" customHeight="1" x14ac:dyDescent="0.25">
      <c r="A49" s="38" t="s">
        <v>118</v>
      </c>
      <c r="B49" s="32" t="s">
        <v>41</v>
      </c>
      <c r="C49" s="32">
        <v>20</v>
      </c>
      <c r="D49" s="32" t="s">
        <v>38</v>
      </c>
      <c r="E49" s="39" t="s">
        <v>119</v>
      </c>
      <c r="F49" s="59">
        <f>+F50+F51+F52</f>
        <v>231500000</v>
      </c>
      <c r="G49" s="59">
        <f>+G50+G51+G52</f>
        <v>0</v>
      </c>
      <c r="H49" s="59">
        <f>+H50+H51+H52</f>
        <v>0</v>
      </c>
      <c r="I49" s="59">
        <f>+I50+I51+I52</f>
        <v>0</v>
      </c>
      <c r="J49" s="59">
        <f>+J50+J51+J52</f>
        <v>0</v>
      </c>
      <c r="K49" s="40">
        <f t="shared" si="5"/>
        <v>0</v>
      </c>
      <c r="L49" s="59">
        <f>+L50+L51+L52</f>
        <v>231500000</v>
      </c>
      <c r="M49" s="319">
        <f t="shared" si="2"/>
        <v>2.531931811936479E-5</v>
      </c>
      <c r="N49" s="59">
        <f t="shared" ref="N49:W49" si="47">+N50+N51+N52</f>
        <v>0</v>
      </c>
      <c r="O49" s="59">
        <f>+O50+O51+O52</f>
        <v>55073168</v>
      </c>
      <c r="P49" s="59">
        <f>+P50+P51+P52</f>
        <v>176426832</v>
      </c>
      <c r="Q49" s="59">
        <f t="shared" si="47"/>
        <v>55070047.319999993</v>
      </c>
      <c r="R49" s="59">
        <f t="shared" si="47"/>
        <v>176429952.68000001</v>
      </c>
      <c r="S49" s="59">
        <f t="shared" si="47"/>
        <v>3120.6800000035946</v>
      </c>
      <c r="T49" s="59">
        <f t="shared" si="47"/>
        <v>6248269</v>
      </c>
      <c r="U49" s="59">
        <f t="shared" si="47"/>
        <v>48821778.319999993</v>
      </c>
      <c r="V49" s="59">
        <f t="shared" si="47"/>
        <v>6248269</v>
      </c>
      <c r="W49" s="59">
        <f t="shared" si="47"/>
        <v>0</v>
      </c>
      <c r="X49" s="176">
        <f t="shared" si="7"/>
        <v>0.23788357373650104</v>
      </c>
      <c r="Y49" s="176">
        <f t="shared" si="8"/>
        <v>2.6990362850971922E-2</v>
      </c>
      <c r="Z49" s="176">
        <f t="shared" si="9"/>
        <v>2.6990362850971922E-2</v>
      </c>
      <c r="AA49" s="176">
        <f t="shared" si="43"/>
        <v>0.11346038916023944</v>
      </c>
      <c r="AB49" s="176">
        <f t="shared" si="45"/>
        <v>1</v>
      </c>
    </row>
    <row r="50" spans="1:28" ht="66" customHeight="1" x14ac:dyDescent="0.25">
      <c r="A50" s="42" t="s">
        <v>120</v>
      </c>
      <c r="B50" s="43" t="s">
        <v>41</v>
      </c>
      <c r="C50" s="43">
        <v>20</v>
      </c>
      <c r="D50" s="43" t="s">
        <v>38</v>
      </c>
      <c r="E50" s="44" t="s">
        <v>121</v>
      </c>
      <c r="F50" s="45">
        <v>101000000</v>
      </c>
      <c r="G50" s="45">
        <v>0</v>
      </c>
      <c r="H50" s="45">
        <v>0</v>
      </c>
      <c r="I50" s="45">
        <v>0</v>
      </c>
      <c r="J50" s="45">
        <v>0</v>
      </c>
      <c r="K50" s="45">
        <f t="shared" si="5"/>
        <v>0</v>
      </c>
      <c r="L50" s="46">
        <f>+F50+K50</f>
        <v>101000000</v>
      </c>
      <c r="M50" s="52">
        <f t="shared" si="2"/>
        <v>1.1046441166547921E-5</v>
      </c>
      <c r="N50" s="45">
        <v>0</v>
      </c>
      <c r="O50" s="45">
        <v>52571168</v>
      </c>
      <c r="P50" s="45">
        <f>L50-O50</f>
        <v>48428832</v>
      </c>
      <c r="Q50" s="45">
        <v>52569234.909999996</v>
      </c>
      <c r="R50" s="45">
        <f>+L50-Q50</f>
        <v>48430765.090000004</v>
      </c>
      <c r="S50" s="45">
        <f>O50-Q50</f>
        <v>1933.0900000035763</v>
      </c>
      <c r="T50" s="45">
        <v>6248269</v>
      </c>
      <c r="U50" s="45">
        <f>+Q50-T50</f>
        <v>46320965.909999996</v>
      </c>
      <c r="V50" s="45">
        <v>6248269</v>
      </c>
      <c r="W50" s="48">
        <f>+T50-V50</f>
        <v>0</v>
      </c>
      <c r="X50" s="54">
        <f t="shared" si="7"/>
        <v>0.52048747435643561</v>
      </c>
      <c r="Y50" s="54">
        <f t="shared" si="8"/>
        <v>6.1864049504950495E-2</v>
      </c>
      <c r="Z50" s="54">
        <f t="shared" si="9"/>
        <v>6.1864049504950495E-2</v>
      </c>
      <c r="AA50" s="54">
        <f t="shared" si="43"/>
        <v>0.11885790254884271</v>
      </c>
      <c r="AB50" s="321">
        <f t="shared" si="45"/>
        <v>1</v>
      </c>
    </row>
    <row r="51" spans="1:28" ht="42" customHeight="1" x14ac:dyDescent="0.25">
      <c r="A51" s="42" t="s">
        <v>122</v>
      </c>
      <c r="B51" s="43" t="s">
        <v>41</v>
      </c>
      <c r="C51" s="43">
        <v>20</v>
      </c>
      <c r="D51" s="43" t="s">
        <v>38</v>
      </c>
      <c r="E51" s="44" t="s">
        <v>123</v>
      </c>
      <c r="F51" s="45">
        <v>2500000</v>
      </c>
      <c r="G51" s="45">
        <v>0</v>
      </c>
      <c r="H51" s="45">
        <v>0</v>
      </c>
      <c r="I51" s="45">
        <v>0</v>
      </c>
      <c r="J51" s="45">
        <v>0</v>
      </c>
      <c r="K51" s="45">
        <f t="shared" si="5"/>
        <v>0</v>
      </c>
      <c r="L51" s="46">
        <f>+F51+K51</f>
        <v>2500000</v>
      </c>
      <c r="M51" s="50">
        <f t="shared" si="2"/>
        <v>2.7342676154821585E-7</v>
      </c>
      <c r="N51" s="45">
        <v>0</v>
      </c>
      <c r="O51" s="45">
        <v>2500000</v>
      </c>
      <c r="P51" s="45">
        <f>L51-O51</f>
        <v>0</v>
      </c>
      <c r="Q51" s="45">
        <v>2499572.98</v>
      </c>
      <c r="R51" s="45">
        <f>+L51-Q51</f>
        <v>427.02000000001863</v>
      </c>
      <c r="S51" s="45">
        <f>O51-Q51</f>
        <v>427.02000000001863</v>
      </c>
      <c r="T51" s="45">
        <v>0</v>
      </c>
      <c r="U51" s="45">
        <f>+Q51-T51</f>
        <v>2499572.98</v>
      </c>
      <c r="V51" s="45">
        <v>0</v>
      </c>
      <c r="W51" s="48">
        <f>+T51-V51</f>
        <v>0</v>
      </c>
      <c r="X51" s="54">
        <f t="shared" si="7"/>
        <v>0.99982919199999998</v>
      </c>
      <c r="Y51" s="54">
        <f t="shared" si="8"/>
        <v>0</v>
      </c>
      <c r="Z51" s="54">
        <f t="shared" si="9"/>
        <v>0</v>
      </c>
      <c r="AA51" s="54">
        <f t="shared" si="43"/>
        <v>0</v>
      </c>
      <c r="AB51" s="54" t="s">
        <v>40</v>
      </c>
    </row>
    <row r="52" spans="1:28" ht="42" customHeight="1" x14ac:dyDescent="0.25">
      <c r="A52" s="42" t="s">
        <v>124</v>
      </c>
      <c r="B52" s="43" t="s">
        <v>41</v>
      </c>
      <c r="C52" s="43">
        <v>20</v>
      </c>
      <c r="D52" s="43" t="s">
        <v>38</v>
      </c>
      <c r="E52" s="44" t="s">
        <v>125</v>
      </c>
      <c r="F52" s="45">
        <v>128000000</v>
      </c>
      <c r="G52" s="45">
        <v>0</v>
      </c>
      <c r="H52" s="45">
        <v>0</v>
      </c>
      <c r="I52" s="45">
        <v>0</v>
      </c>
      <c r="J52" s="45">
        <v>0</v>
      </c>
      <c r="K52" s="45">
        <f t="shared" si="5"/>
        <v>0</v>
      </c>
      <c r="L52" s="46">
        <f>+F52+K52</f>
        <v>128000000</v>
      </c>
      <c r="M52" s="52">
        <f t="shared" si="2"/>
        <v>1.3999450191268652E-5</v>
      </c>
      <c r="N52" s="45">
        <v>0</v>
      </c>
      <c r="O52" s="45">
        <v>2000</v>
      </c>
      <c r="P52" s="45">
        <f>L52-O52</f>
        <v>127998000</v>
      </c>
      <c r="Q52" s="45">
        <v>1239.43</v>
      </c>
      <c r="R52" s="45">
        <f>+L52-Q52</f>
        <v>127998760.56999999</v>
      </c>
      <c r="S52" s="45">
        <f>O52-Q52</f>
        <v>760.56999999999994</v>
      </c>
      <c r="T52" s="45">
        <v>0</v>
      </c>
      <c r="U52" s="45">
        <f>+Q52-T52</f>
        <v>1239.43</v>
      </c>
      <c r="V52" s="45">
        <v>0</v>
      </c>
      <c r="W52" s="48">
        <f>+T52-V52</f>
        <v>0</v>
      </c>
      <c r="X52" s="54">
        <f t="shared" si="7"/>
        <v>9.683046875000001E-6</v>
      </c>
      <c r="Y52" s="54">
        <f t="shared" si="8"/>
        <v>0</v>
      </c>
      <c r="Z52" s="54">
        <f t="shared" si="9"/>
        <v>0</v>
      </c>
      <c r="AA52" s="321">
        <f t="shared" si="43"/>
        <v>0</v>
      </c>
      <c r="AB52" s="54" t="s">
        <v>40</v>
      </c>
    </row>
    <row r="53" spans="1:28" ht="67.5" customHeight="1" x14ac:dyDescent="0.25">
      <c r="A53" s="65" t="s">
        <v>126</v>
      </c>
      <c r="B53" s="32" t="s">
        <v>41</v>
      </c>
      <c r="C53" s="32">
        <v>20</v>
      </c>
      <c r="D53" s="32" t="s">
        <v>38</v>
      </c>
      <c r="E53" s="39" t="s">
        <v>127</v>
      </c>
      <c r="F53" s="59">
        <f>SUM(F54:F59)</f>
        <v>281060629</v>
      </c>
      <c r="G53" s="59">
        <f>SUM(G54:G59)</f>
        <v>0</v>
      </c>
      <c r="H53" s="59">
        <f>SUM(H54:H59)</f>
        <v>0</v>
      </c>
      <c r="I53" s="59">
        <f>SUM(I54:I59)</f>
        <v>0</v>
      </c>
      <c r="J53" s="59">
        <f>SUM(J54:J59)</f>
        <v>10400000</v>
      </c>
      <c r="K53" s="40">
        <f t="shared" si="5"/>
        <v>-10400000</v>
      </c>
      <c r="L53" s="59">
        <f>SUM(L54:L59)</f>
        <v>270660629</v>
      </c>
      <c r="M53" s="319">
        <f t="shared" si="2"/>
        <v>2.9602343706429249E-5</v>
      </c>
      <c r="N53" s="59">
        <f t="shared" ref="N53:W53" si="48">SUM(N54:N59)</f>
        <v>0</v>
      </c>
      <c r="O53" s="59">
        <f>SUM(O54:O59)</f>
        <v>112778577.55</v>
      </c>
      <c r="P53" s="59">
        <f>SUM(P54:P59)</f>
        <v>157882051.44999999</v>
      </c>
      <c r="Q53" s="59">
        <f t="shared" si="48"/>
        <v>111885401.53</v>
      </c>
      <c r="R53" s="59">
        <f t="shared" si="48"/>
        <v>158775227.47000003</v>
      </c>
      <c r="S53" s="59">
        <f t="shared" si="48"/>
        <v>893176.01999999851</v>
      </c>
      <c r="T53" s="59">
        <f t="shared" si="48"/>
        <v>14553132.66</v>
      </c>
      <c r="U53" s="59">
        <f t="shared" si="48"/>
        <v>97332268.86999999</v>
      </c>
      <c r="V53" s="59">
        <f t="shared" si="48"/>
        <v>14553132.66</v>
      </c>
      <c r="W53" s="59">
        <f t="shared" si="48"/>
        <v>0</v>
      </c>
      <c r="X53" s="176">
        <f t="shared" si="7"/>
        <v>0.41337893118544405</v>
      </c>
      <c r="Y53" s="176">
        <f t="shared" si="8"/>
        <v>5.376893090719892E-2</v>
      </c>
      <c r="Z53" s="176">
        <f t="shared" si="9"/>
        <v>5.376893090719892E-2</v>
      </c>
      <c r="AA53" s="176">
        <f t="shared" si="43"/>
        <v>0.13007177398472175</v>
      </c>
      <c r="AB53" s="176">
        <f t="shared" si="45"/>
        <v>1</v>
      </c>
    </row>
    <row r="54" spans="1:28" ht="70.5" customHeight="1" x14ac:dyDescent="0.25">
      <c r="A54" s="66" t="s">
        <v>128</v>
      </c>
      <c r="B54" s="43" t="s">
        <v>41</v>
      </c>
      <c r="C54" s="43">
        <v>20</v>
      </c>
      <c r="D54" s="43" t="s">
        <v>38</v>
      </c>
      <c r="E54" s="44" t="s">
        <v>129</v>
      </c>
      <c r="F54" s="45">
        <v>120811603</v>
      </c>
      <c r="G54" s="45">
        <v>0</v>
      </c>
      <c r="H54" s="45">
        <v>0</v>
      </c>
      <c r="I54" s="45">
        <v>0</v>
      </c>
      <c r="J54" s="45">
        <v>10400000</v>
      </c>
      <c r="K54" s="45">
        <f t="shared" si="5"/>
        <v>-10400000</v>
      </c>
      <c r="L54" s="46">
        <f t="shared" ref="L54:L59" si="49">+F54+K54</f>
        <v>110411603</v>
      </c>
      <c r="M54" s="52">
        <f t="shared" si="2"/>
        <v>1.207579481825491E-5</v>
      </c>
      <c r="N54" s="45">
        <v>0</v>
      </c>
      <c r="O54" s="45">
        <v>11572813.550000001</v>
      </c>
      <c r="P54" s="45">
        <f t="shared" ref="P54:P59" si="50">L54-O54</f>
        <v>98838789.450000003</v>
      </c>
      <c r="Q54" s="45">
        <v>11552819.630000001</v>
      </c>
      <c r="R54" s="45">
        <f t="shared" ref="R54:R59" si="51">+L54-Q54</f>
        <v>98858783.370000005</v>
      </c>
      <c r="S54" s="45">
        <f t="shared" ref="S54:S59" si="52">O54-Q54</f>
        <v>19993.919999999925</v>
      </c>
      <c r="T54" s="45">
        <v>1968250</v>
      </c>
      <c r="U54" s="45">
        <f t="shared" ref="U54:U59" si="53">+Q54-T54</f>
        <v>9584569.6300000008</v>
      </c>
      <c r="V54" s="45">
        <v>1968250</v>
      </c>
      <c r="W54" s="48">
        <f t="shared" ref="W54:W59" si="54">+T54-V54</f>
        <v>0</v>
      </c>
      <c r="X54" s="54">
        <f t="shared" si="7"/>
        <v>0.10463410833732756</v>
      </c>
      <c r="Y54" s="54">
        <f t="shared" si="8"/>
        <v>1.7826477892907686E-2</v>
      </c>
      <c r="Z54" s="54">
        <f t="shared" si="9"/>
        <v>1.7826477892907686E-2</v>
      </c>
      <c r="AA54" s="54">
        <f t="shared" si="43"/>
        <v>0.17036966411982318</v>
      </c>
      <c r="AB54" s="54">
        <f t="shared" si="45"/>
        <v>1</v>
      </c>
    </row>
    <row r="55" spans="1:28" ht="70.5" customHeight="1" x14ac:dyDescent="0.25">
      <c r="A55" s="66" t="s">
        <v>130</v>
      </c>
      <c r="B55" s="43" t="s">
        <v>41</v>
      </c>
      <c r="C55" s="43">
        <v>20</v>
      </c>
      <c r="D55" s="43" t="s">
        <v>38</v>
      </c>
      <c r="E55" s="44" t="s">
        <v>131</v>
      </c>
      <c r="F55" s="45">
        <v>70953204</v>
      </c>
      <c r="G55" s="45">
        <v>0</v>
      </c>
      <c r="H55" s="45">
        <v>0</v>
      </c>
      <c r="I55" s="45">
        <v>0</v>
      </c>
      <c r="J55" s="45">
        <v>0</v>
      </c>
      <c r="K55" s="45">
        <f t="shared" si="5"/>
        <v>0</v>
      </c>
      <c r="L55" s="46">
        <f t="shared" si="49"/>
        <v>70953204</v>
      </c>
      <c r="M55" s="52">
        <f t="shared" si="2"/>
        <v>7.760201916475966E-6</v>
      </c>
      <c r="N55" s="45">
        <v>0</v>
      </c>
      <c r="O55" s="45">
        <v>59956204</v>
      </c>
      <c r="P55" s="45">
        <f t="shared" si="50"/>
        <v>10997000</v>
      </c>
      <c r="Q55" s="45">
        <v>59093263.82</v>
      </c>
      <c r="R55" s="45">
        <f t="shared" si="51"/>
        <v>11859940.18</v>
      </c>
      <c r="S55" s="45">
        <f t="shared" si="52"/>
        <v>862940.1799999997</v>
      </c>
      <c r="T55" s="45">
        <v>8172132.2000000002</v>
      </c>
      <c r="U55" s="45">
        <f t="shared" si="53"/>
        <v>50921131.619999997</v>
      </c>
      <c r="V55" s="45">
        <v>8172132.2000000002</v>
      </c>
      <c r="W55" s="48">
        <f t="shared" si="54"/>
        <v>0</v>
      </c>
      <c r="X55" s="54">
        <f t="shared" si="7"/>
        <v>0.83284841964289591</v>
      </c>
      <c r="Y55" s="54">
        <f t="shared" si="8"/>
        <v>0.11517636610180423</v>
      </c>
      <c r="Z55" s="54">
        <f t="shared" si="9"/>
        <v>0.11517636610180423</v>
      </c>
      <c r="AA55" s="54">
        <f t="shared" si="43"/>
        <v>0.1382921110076536</v>
      </c>
      <c r="AB55" s="54">
        <f t="shared" si="45"/>
        <v>1</v>
      </c>
    </row>
    <row r="56" spans="1:28" ht="70.5" customHeight="1" x14ac:dyDescent="0.25">
      <c r="A56" s="66" t="s">
        <v>132</v>
      </c>
      <c r="B56" s="43" t="s">
        <v>41</v>
      </c>
      <c r="C56" s="43">
        <v>20</v>
      </c>
      <c r="D56" s="43" t="s">
        <v>38</v>
      </c>
      <c r="E56" s="44" t="s">
        <v>133</v>
      </c>
      <c r="F56" s="45">
        <v>6525046</v>
      </c>
      <c r="G56" s="45">
        <v>0</v>
      </c>
      <c r="H56" s="45">
        <v>0</v>
      </c>
      <c r="I56" s="45">
        <v>0</v>
      </c>
      <c r="J56" s="45">
        <v>0</v>
      </c>
      <c r="K56" s="45">
        <f t="shared" si="5"/>
        <v>0</v>
      </c>
      <c r="L56" s="46">
        <f t="shared" si="49"/>
        <v>6525046</v>
      </c>
      <c r="M56" s="51">
        <f t="shared" si="2"/>
        <v>7.1364887869325591E-7</v>
      </c>
      <c r="N56" s="45">
        <v>0</v>
      </c>
      <c r="O56" s="45">
        <v>4027046</v>
      </c>
      <c r="P56" s="45">
        <f t="shared" si="50"/>
        <v>2498000</v>
      </c>
      <c r="Q56" s="45">
        <v>4025194.34</v>
      </c>
      <c r="R56" s="45">
        <f t="shared" si="51"/>
        <v>2499851.66</v>
      </c>
      <c r="S56" s="45">
        <f t="shared" si="52"/>
        <v>1851.660000000149</v>
      </c>
      <c r="T56" s="45">
        <v>700751</v>
      </c>
      <c r="U56" s="45">
        <f t="shared" si="53"/>
        <v>3324443.34</v>
      </c>
      <c r="V56" s="45">
        <v>700751</v>
      </c>
      <c r="W56" s="48">
        <f t="shared" si="54"/>
        <v>0</v>
      </c>
      <c r="X56" s="54">
        <f t="shared" si="7"/>
        <v>0.61688367254422416</v>
      </c>
      <c r="Y56" s="54">
        <f t="shared" si="8"/>
        <v>0.10739403216467747</v>
      </c>
      <c r="Z56" s="54">
        <f t="shared" si="9"/>
        <v>0.10739403216467747</v>
      </c>
      <c r="AA56" s="54">
        <f t="shared" si="43"/>
        <v>0.17409122164272944</v>
      </c>
      <c r="AB56" s="54">
        <f t="shared" si="45"/>
        <v>1</v>
      </c>
    </row>
    <row r="57" spans="1:28" ht="42" customHeight="1" x14ac:dyDescent="0.25">
      <c r="A57" s="66" t="s">
        <v>134</v>
      </c>
      <c r="B57" s="43" t="s">
        <v>41</v>
      </c>
      <c r="C57" s="43">
        <v>20</v>
      </c>
      <c r="D57" s="43" t="s">
        <v>38</v>
      </c>
      <c r="E57" s="44" t="s">
        <v>135</v>
      </c>
      <c r="F57" s="45">
        <v>45441533</v>
      </c>
      <c r="G57" s="45">
        <v>0</v>
      </c>
      <c r="H57" s="45">
        <v>0</v>
      </c>
      <c r="I57" s="45">
        <v>0</v>
      </c>
      <c r="J57" s="45">
        <v>0</v>
      </c>
      <c r="K57" s="45">
        <f t="shared" si="5"/>
        <v>0</v>
      </c>
      <c r="L57" s="46">
        <f t="shared" si="49"/>
        <v>45441533</v>
      </c>
      <c r="M57" s="51">
        <f t="shared" si="2"/>
        <v>4.9699724831905529E-6</v>
      </c>
      <c r="N57" s="45">
        <v>0</v>
      </c>
      <c r="O57" s="45">
        <v>22532837</v>
      </c>
      <c r="P57" s="45">
        <f t="shared" si="50"/>
        <v>22908696</v>
      </c>
      <c r="Q57" s="45">
        <v>22531022.510000002</v>
      </c>
      <c r="R57" s="45">
        <f t="shared" si="51"/>
        <v>22910510.489999998</v>
      </c>
      <c r="S57" s="45">
        <f t="shared" si="52"/>
        <v>1814.4899999983609</v>
      </c>
      <c r="T57" s="45">
        <v>1253850.46</v>
      </c>
      <c r="U57" s="45">
        <f t="shared" si="53"/>
        <v>21277172.050000001</v>
      </c>
      <c r="V57" s="45">
        <v>1253850.46</v>
      </c>
      <c r="W57" s="48">
        <f t="shared" si="54"/>
        <v>0</v>
      </c>
      <c r="X57" s="54">
        <f t="shared" si="7"/>
        <v>0.49582443686483907</v>
      </c>
      <c r="Y57" s="54">
        <f t="shared" si="8"/>
        <v>2.7592609166596557E-2</v>
      </c>
      <c r="Z57" s="54">
        <f t="shared" si="9"/>
        <v>2.7592609166596557E-2</v>
      </c>
      <c r="AA57" s="54">
        <f t="shared" si="43"/>
        <v>5.5649958160731511E-2</v>
      </c>
      <c r="AB57" s="54">
        <f t="shared" si="45"/>
        <v>1</v>
      </c>
    </row>
    <row r="58" spans="1:28" ht="42" customHeight="1" x14ac:dyDescent="0.25">
      <c r="A58" s="66" t="s">
        <v>136</v>
      </c>
      <c r="B58" s="43" t="s">
        <v>41</v>
      </c>
      <c r="C58" s="43">
        <v>20</v>
      </c>
      <c r="D58" s="43" t="s">
        <v>38</v>
      </c>
      <c r="E58" s="44" t="s">
        <v>137</v>
      </c>
      <c r="F58" s="45">
        <v>1000000</v>
      </c>
      <c r="G58" s="45">
        <v>0</v>
      </c>
      <c r="H58" s="45">
        <v>0</v>
      </c>
      <c r="I58" s="45">
        <v>0</v>
      </c>
      <c r="J58" s="45">
        <v>0</v>
      </c>
      <c r="K58" s="45">
        <f t="shared" si="5"/>
        <v>0</v>
      </c>
      <c r="L58" s="46">
        <f t="shared" si="49"/>
        <v>1000000</v>
      </c>
      <c r="M58" s="50">
        <f t="shared" si="2"/>
        <v>1.0937070461928635E-7</v>
      </c>
      <c r="N58" s="45">
        <v>0</v>
      </c>
      <c r="O58" s="45">
        <v>355435</v>
      </c>
      <c r="P58" s="45">
        <f t="shared" si="50"/>
        <v>644565</v>
      </c>
      <c r="Q58" s="45">
        <v>353632.63</v>
      </c>
      <c r="R58" s="45">
        <f t="shared" si="51"/>
        <v>646367.37</v>
      </c>
      <c r="S58" s="45">
        <f t="shared" si="52"/>
        <v>1802.3699999999953</v>
      </c>
      <c r="T58" s="45">
        <v>0</v>
      </c>
      <c r="U58" s="45">
        <f t="shared" si="53"/>
        <v>353632.63</v>
      </c>
      <c r="V58" s="45">
        <v>0</v>
      </c>
      <c r="W58" s="48">
        <f t="shared" si="54"/>
        <v>0</v>
      </c>
      <c r="X58" s="54">
        <f t="shared" si="7"/>
        <v>0.35363263</v>
      </c>
      <c r="Y58" s="54">
        <f t="shared" si="8"/>
        <v>0</v>
      </c>
      <c r="Z58" s="54">
        <f t="shared" si="9"/>
        <v>0</v>
      </c>
      <c r="AA58" s="54">
        <f t="shared" si="43"/>
        <v>0</v>
      </c>
      <c r="AB58" s="54" t="s">
        <v>40</v>
      </c>
    </row>
    <row r="59" spans="1:28" ht="42" customHeight="1" x14ac:dyDescent="0.25">
      <c r="A59" s="66" t="s">
        <v>138</v>
      </c>
      <c r="B59" s="43" t="s">
        <v>41</v>
      </c>
      <c r="C59" s="43">
        <v>20</v>
      </c>
      <c r="D59" s="43" t="s">
        <v>38</v>
      </c>
      <c r="E59" s="44" t="s">
        <v>139</v>
      </c>
      <c r="F59" s="45">
        <v>36329243</v>
      </c>
      <c r="G59" s="45">
        <v>0</v>
      </c>
      <c r="H59" s="45">
        <v>0</v>
      </c>
      <c r="I59" s="45">
        <v>0</v>
      </c>
      <c r="J59" s="45">
        <v>0</v>
      </c>
      <c r="K59" s="45">
        <f t="shared" si="5"/>
        <v>0</v>
      </c>
      <c r="L59" s="46">
        <f t="shared" si="49"/>
        <v>36329243</v>
      </c>
      <c r="M59" s="51">
        <f t="shared" si="2"/>
        <v>3.973354905195276E-6</v>
      </c>
      <c r="N59" s="45">
        <v>0</v>
      </c>
      <c r="O59" s="45">
        <v>14334242</v>
      </c>
      <c r="P59" s="45">
        <f t="shared" si="50"/>
        <v>21995001</v>
      </c>
      <c r="Q59" s="45">
        <v>14329468.6</v>
      </c>
      <c r="R59" s="45">
        <f t="shared" si="51"/>
        <v>21999774.399999999</v>
      </c>
      <c r="S59" s="45">
        <f t="shared" si="52"/>
        <v>4773.4000000003725</v>
      </c>
      <c r="T59" s="45">
        <v>2458149</v>
      </c>
      <c r="U59" s="45">
        <f t="shared" si="53"/>
        <v>11871319.6</v>
      </c>
      <c r="V59" s="45">
        <v>2458149</v>
      </c>
      <c r="W59" s="48">
        <f t="shared" si="54"/>
        <v>0</v>
      </c>
      <c r="X59" s="54">
        <f t="shared" si="7"/>
        <v>0.3944334485582317</v>
      </c>
      <c r="Y59" s="54">
        <f t="shared" si="8"/>
        <v>6.7663094438824387E-2</v>
      </c>
      <c r="Z59" s="54">
        <f t="shared" si="9"/>
        <v>6.7663094438824387E-2</v>
      </c>
      <c r="AA59" s="54">
        <f t="shared" si="43"/>
        <v>0.17154502156486109</v>
      </c>
      <c r="AB59" s="54">
        <f t="shared" si="45"/>
        <v>1</v>
      </c>
    </row>
    <row r="60" spans="1:28" ht="42" customHeight="1" x14ac:dyDescent="0.25">
      <c r="A60" s="38" t="s">
        <v>140</v>
      </c>
      <c r="B60" s="32" t="s">
        <v>41</v>
      </c>
      <c r="C60" s="32">
        <v>20</v>
      </c>
      <c r="D60" s="32" t="s">
        <v>38</v>
      </c>
      <c r="E60" s="39" t="s">
        <v>141</v>
      </c>
      <c r="F60" s="59">
        <f>+F62+F63+F64+F61</f>
        <v>21000000</v>
      </c>
      <c r="G60" s="59">
        <f t="shared" ref="G60:L60" si="55">+G62+G63+G64+G61</f>
        <v>0</v>
      </c>
      <c r="H60" s="59">
        <f t="shared" si="55"/>
        <v>0</v>
      </c>
      <c r="I60" s="59">
        <f t="shared" si="55"/>
        <v>10400000</v>
      </c>
      <c r="J60" s="59">
        <f t="shared" si="55"/>
        <v>0</v>
      </c>
      <c r="K60" s="40">
        <f t="shared" si="5"/>
        <v>10400000</v>
      </c>
      <c r="L60" s="59">
        <f t="shared" si="55"/>
        <v>31400000</v>
      </c>
      <c r="M60" s="322">
        <f t="shared" si="2"/>
        <v>3.4342401250455914E-6</v>
      </c>
      <c r="N60" s="59">
        <f t="shared" ref="N60:W60" si="56">+N62+N63+N64+N61</f>
        <v>0</v>
      </c>
      <c r="O60" s="59">
        <f t="shared" si="56"/>
        <v>7706000</v>
      </c>
      <c r="P60" s="59">
        <f t="shared" si="56"/>
        <v>23694000</v>
      </c>
      <c r="Q60" s="59">
        <f t="shared" si="56"/>
        <v>7702393.1299999999</v>
      </c>
      <c r="R60" s="59">
        <f t="shared" si="56"/>
        <v>23697606.869999997</v>
      </c>
      <c r="S60" s="59">
        <f t="shared" si="56"/>
        <v>3606.8700000000326</v>
      </c>
      <c r="T60" s="59">
        <f t="shared" si="56"/>
        <v>0</v>
      </c>
      <c r="U60" s="59">
        <f t="shared" si="56"/>
        <v>7702393.1299999999</v>
      </c>
      <c r="V60" s="59">
        <f t="shared" si="56"/>
        <v>0</v>
      </c>
      <c r="W60" s="59">
        <f t="shared" si="56"/>
        <v>0</v>
      </c>
      <c r="X60" s="176">
        <f t="shared" si="7"/>
        <v>0.24529914426751592</v>
      </c>
      <c r="Y60" s="176">
        <f t="shared" si="8"/>
        <v>0</v>
      </c>
      <c r="Z60" s="176">
        <f t="shared" si="9"/>
        <v>0</v>
      </c>
      <c r="AA60" s="176">
        <f t="shared" si="43"/>
        <v>0</v>
      </c>
      <c r="AB60" s="176" t="s">
        <v>40</v>
      </c>
    </row>
    <row r="61" spans="1:28" ht="42" customHeight="1" x14ac:dyDescent="0.25">
      <c r="A61" s="42" t="s">
        <v>377</v>
      </c>
      <c r="B61" s="43" t="s">
        <v>41</v>
      </c>
      <c r="C61" s="43">
        <v>20</v>
      </c>
      <c r="D61" s="43" t="s">
        <v>38</v>
      </c>
      <c r="E61" s="44" t="s">
        <v>378</v>
      </c>
      <c r="F61" s="45">
        <v>0</v>
      </c>
      <c r="G61" s="45">
        <v>0</v>
      </c>
      <c r="H61" s="45">
        <v>0</v>
      </c>
      <c r="I61" s="45">
        <v>10400000</v>
      </c>
      <c r="J61" s="45">
        <v>0</v>
      </c>
      <c r="K61" s="45">
        <f t="shared" si="5"/>
        <v>10400000</v>
      </c>
      <c r="L61" s="46">
        <f>+F61+K61</f>
        <v>10400000</v>
      </c>
      <c r="M61" s="51">
        <f t="shared" si="2"/>
        <v>1.137455328040578E-6</v>
      </c>
      <c r="N61" s="45">
        <v>0</v>
      </c>
      <c r="O61" s="45">
        <v>5200000</v>
      </c>
      <c r="P61" s="45">
        <f>L61-O61</f>
        <v>5200000</v>
      </c>
      <c r="Q61" s="45">
        <v>5200000</v>
      </c>
      <c r="R61" s="45">
        <f>+L61-Q61</f>
        <v>5200000</v>
      </c>
      <c r="S61" s="45">
        <f>O61-Q61</f>
        <v>0</v>
      </c>
      <c r="T61" s="45">
        <v>0</v>
      </c>
      <c r="U61" s="45">
        <f>+Q61-T61</f>
        <v>5200000</v>
      </c>
      <c r="V61" s="45">
        <v>0</v>
      </c>
      <c r="W61" s="48">
        <f>+T61-V61</f>
        <v>0</v>
      </c>
      <c r="X61" s="54">
        <f t="shared" si="7"/>
        <v>0.5</v>
      </c>
      <c r="Y61" s="54">
        <f t="shared" si="8"/>
        <v>0</v>
      </c>
      <c r="Z61" s="54">
        <f t="shared" si="9"/>
        <v>0</v>
      </c>
      <c r="AA61" s="54">
        <f t="shared" si="43"/>
        <v>0</v>
      </c>
      <c r="AB61" s="54" t="s">
        <v>40</v>
      </c>
    </row>
    <row r="62" spans="1:28" ht="42" customHeight="1" x14ac:dyDescent="0.25">
      <c r="A62" s="42" t="s">
        <v>142</v>
      </c>
      <c r="B62" s="43" t="s">
        <v>41</v>
      </c>
      <c r="C62" s="43">
        <v>20</v>
      </c>
      <c r="D62" s="43" t="s">
        <v>38</v>
      </c>
      <c r="E62" s="44" t="s">
        <v>143</v>
      </c>
      <c r="F62" s="45">
        <v>5000000</v>
      </c>
      <c r="G62" s="45">
        <v>0</v>
      </c>
      <c r="H62" s="45">
        <v>0</v>
      </c>
      <c r="I62" s="45">
        <v>0</v>
      </c>
      <c r="J62" s="45">
        <v>0</v>
      </c>
      <c r="K62" s="45">
        <f t="shared" si="5"/>
        <v>0</v>
      </c>
      <c r="L62" s="46">
        <f>+F62+K62</f>
        <v>5000000</v>
      </c>
      <c r="M62" s="51">
        <f t="shared" si="2"/>
        <v>5.4685352309643171E-7</v>
      </c>
      <c r="N62" s="45">
        <v>0</v>
      </c>
      <c r="O62" s="45">
        <v>2000</v>
      </c>
      <c r="P62" s="45">
        <f>L62-O62</f>
        <v>4998000</v>
      </c>
      <c r="Q62" s="45">
        <v>13.29</v>
      </c>
      <c r="R62" s="45">
        <f>+L62-Q62</f>
        <v>4999986.71</v>
      </c>
      <c r="S62" s="45">
        <f>O62-Q62</f>
        <v>1986.71</v>
      </c>
      <c r="T62" s="45">
        <v>0</v>
      </c>
      <c r="U62" s="45">
        <f>+Q62-T62</f>
        <v>13.29</v>
      </c>
      <c r="V62" s="45">
        <v>0</v>
      </c>
      <c r="W62" s="48">
        <f>+T62-V62</f>
        <v>0</v>
      </c>
      <c r="X62" s="54">
        <f t="shared" si="7"/>
        <v>2.6579999999999998E-6</v>
      </c>
      <c r="Y62" s="54">
        <f t="shared" si="8"/>
        <v>0</v>
      </c>
      <c r="Z62" s="54">
        <f t="shared" si="9"/>
        <v>0</v>
      </c>
      <c r="AA62" s="54">
        <f t="shared" si="43"/>
        <v>0</v>
      </c>
      <c r="AB62" s="54" t="s">
        <v>40</v>
      </c>
    </row>
    <row r="63" spans="1:28" ht="42" customHeight="1" x14ac:dyDescent="0.25">
      <c r="A63" s="42" t="s">
        <v>144</v>
      </c>
      <c r="B63" s="43" t="s">
        <v>41</v>
      </c>
      <c r="C63" s="43">
        <v>20</v>
      </c>
      <c r="D63" s="43" t="s">
        <v>38</v>
      </c>
      <c r="E63" s="44" t="s">
        <v>145</v>
      </c>
      <c r="F63" s="45">
        <v>3000000</v>
      </c>
      <c r="G63" s="45">
        <v>0</v>
      </c>
      <c r="H63" s="45">
        <v>0</v>
      </c>
      <c r="I63" s="45">
        <v>0</v>
      </c>
      <c r="J63" s="45">
        <v>0</v>
      </c>
      <c r="K63" s="45">
        <f t="shared" si="5"/>
        <v>0</v>
      </c>
      <c r="L63" s="46">
        <f>+F63+K63</f>
        <v>3000000</v>
      </c>
      <c r="M63" s="51">
        <f t="shared" si="2"/>
        <v>3.2811211385785907E-7</v>
      </c>
      <c r="N63" s="45">
        <v>0</v>
      </c>
      <c r="O63" s="45">
        <v>1002000</v>
      </c>
      <c r="P63" s="45">
        <f>L63-O63</f>
        <v>1998000</v>
      </c>
      <c r="Q63" s="45">
        <v>1000515.62</v>
      </c>
      <c r="R63" s="45">
        <f>+L63-Q63</f>
        <v>1999484.38</v>
      </c>
      <c r="S63" s="45">
        <f>O63-Q63</f>
        <v>1484.3800000000047</v>
      </c>
      <c r="T63" s="45">
        <v>0</v>
      </c>
      <c r="U63" s="45">
        <f>+Q63-T63</f>
        <v>1000515.62</v>
      </c>
      <c r="V63" s="45">
        <v>0</v>
      </c>
      <c r="W63" s="48">
        <f>+T63-V63</f>
        <v>0</v>
      </c>
      <c r="X63" s="54">
        <f t="shared" si="7"/>
        <v>0.33350520666666666</v>
      </c>
      <c r="Y63" s="54">
        <f t="shared" si="8"/>
        <v>0</v>
      </c>
      <c r="Z63" s="54">
        <f t="shared" si="9"/>
        <v>0</v>
      </c>
      <c r="AA63" s="54">
        <f t="shared" si="43"/>
        <v>0</v>
      </c>
      <c r="AB63" s="54" t="s">
        <v>40</v>
      </c>
    </row>
    <row r="64" spans="1:28" ht="42" customHeight="1" x14ac:dyDescent="0.25">
      <c r="A64" s="42" t="s">
        <v>146</v>
      </c>
      <c r="B64" s="43" t="s">
        <v>41</v>
      </c>
      <c r="C64" s="43">
        <v>20</v>
      </c>
      <c r="D64" s="43" t="s">
        <v>38</v>
      </c>
      <c r="E64" s="44" t="s">
        <v>147</v>
      </c>
      <c r="F64" s="45">
        <v>13000000</v>
      </c>
      <c r="G64" s="45">
        <v>0</v>
      </c>
      <c r="H64" s="45">
        <v>0</v>
      </c>
      <c r="I64" s="45">
        <v>0</v>
      </c>
      <c r="J64" s="45">
        <v>0</v>
      </c>
      <c r="K64" s="45">
        <f t="shared" si="5"/>
        <v>0</v>
      </c>
      <c r="L64" s="46">
        <f>+F64+K64</f>
        <v>13000000</v>
      </c>
      <c r="M64" s="51">
        <f t="shared" si="2"/>
        <v>1.4218191600507226E-6</v>
      </c>
      <c r="N64" s="45">
        <v>0</v>
      </c>
      <c r="O64" s="45">
        <v>1502000</v>
      </c>
      <c r="P64" s="45">
        <f>L64-O64</f>
        <v>11498000</v>
      </c>
      <c r="Q64" s="45">
        <v>1501864.22</v>
      </c>
      <c r="R64" s="45">
        <f>+L64-Q64</f>
        <v>11498135.779999999</v>
      </c>
      <c r="S64" s="45">
        <f>O64-Q64</f>
        <v>135.78000000002794</v>
      </c>
      <c r="T64" s="45">
        <v>0</v>
      </c>
      <c r="U64" s="45">
        <f>+Q64-T64</f>
        <v>1501864.22</v>
      </c>
      <c r="V64" s="45">
        <v>0</v>
      </c>
      <c r="W64" s="48">
        <f>+T64-V64</f>
        <v>0</v>
      </c>
      <c r="X64" s="54">
        <f t="shared" si="7"/>
        <v>0.11552801692307692</v>
      </c>
      <c r="Y64" s="54">
        <f t="shared" si="8"/>
        <v>0</v>
      </c>
      <c r="Z64" s="54">
        <f t="shared" si="9"/>
        <v>0</v>
      </c>
      <c r="AA64" s="54">
        <f t="shared" si="43"/>
        <v>0</v>
      </c>
      <c r="AB64" s="54" t="s">
        <v>40</v>
      </c>
    </row>
    <row r="65" spans="1:28" ht="42" customHeight="1" x14ac:dyDescent="0.25">
      <c r="A65" s="38" t="s">
        <v>148</v>
      </c>
      <c r="B65" s="32" t="s">
        <v>41</v>
      </c>
      <c r="C65" s="32">
        <v>20</v>
      </c>
      <c r="D65" s="32" t="s">
        <v>38</v>
      </c>
      <c r="E65" s="39" t="s">
        <v>149</v>
      </c>
      <c r="F65" s="59">
        <f>+F68+F79+F86+F92+F75+F66</f>
        <v>21735681371</v>
      </c>
      <c r="G65" s="59">
        <f>+G68+G79+G86+G92+G75+G66</f>
        <v>0</v>
      </c>
      <c r="H65" s="59">
        <f>+H68+H79+H86+H92+H75+H66</f>
        <v>0</v>
      </c>
      <c r="I65" s="59">
        <f>+I68+I79+I86+I92+I75+I66</f>
        <v>0</v>
      </c>
      <c r="J65" s="59">
        <f>+J68+J79+J86+J92+J75+J66</f>
        <v>0</v>
      </c>
      <c r="K65" s="40">
        <f t="shared" si="5"/>
        <v>0</v>
      </c>
      <c r="L65" s="59">
        <f>+L68+L79+L86+L92+L75+L66</f>
        <v>21735681371</v>
      </c>
      <c r="M65" s="323">
        <f t="shared" si="2"/>
        <v>2.377246786926566E-3</v>
      </c>
      <c r="N65" s="59">
        <f t="shared" ref="N65:W65" si="57">+N68+N79+N86+N92+N75+N66</f>
        <v>0</v>
      </c>
      <c r="O65" s="59">
        <f>+O68+O79+O86+O92+O75+O66</f>
        <v>20261482682.790001</v>
      </c>
      <c r="P65" s="59">
        <f>+P68+P79+P86+P92+P75+P66</f>
        <v>1474198688.2099991</v>
      </c>
      <c r="Q65" s="59">
        <f t="shared" si="57"/>
        <v>16544987797.920002</v>
      </c>
      <c r="R65" s="59">
        <f t="shared" si="57"/>
        <v>5101577742.0799999</v>
      </c>
      <c r="S65" s="62">
        <f t="shared" si="57"/>
        <v>3716494884.8700008</v>
      </c>
      <c r="T65" s="59">
        <f t="shared" si="57"/>
        <v>3724565331.3400002</v>
      </c>
      <c r="U65" s="62">
        <f t="shared" si="57"/>
        <v>12820422466.579998</v>
      </c>
      <c r="V65" s="59">
        <f t="shared" si="57"/>
        <v>3663343987.3400002</v>
      </c>
      <c r="W65" s="59">
        <f t="shared" si="57"/>
        <v>61221344</v>
      </c>
      <c r="X65" s="176">
        <f t="shared" si="7"/>
        <v>0.76119020680872318</v>
      </c>
      <c r="Y65" s="176">
        <f t="shared" si="8"/>
        <v>0.17135719224838097</v>
      </c>
      <c r="Z65" s="176">
        <f t="shared" si="9"/>
        <v>0.16854056354670696</v>
      </c>
      <c r="AA65" s="176">
        <f t="shared" si="43"/>
        <v>0.22511744202121708</v>
      </c>
      <c r="AB65" s="176">
        <f t="shared" ref="AB65" si="58">+V65/T65</f>
        <v>0.98356282181846599</v>
      </c>
    </row>
    <row r="66" spans="1:28" ht="42" customHeight="1" x14ac:dyDescent="0.25">
      <c r="A66" s="38" t="s">
        <v>150</v>
      </c>
      <c r="B66" s="32" t="s">
        <v>41</v>
      </c>
      <c r="C66" s="32">
        <v>20</v>
      </c>
      <c r="D66" s="32" t="s">
        <v>38</v>
      </c>
      <c r="E66" s="39" t="s">
        <v>151</v>
      </c>
      <c r="F66" s="59">
        <f>+F67</f>
        <v>12738467</v>
      </c>
      <c r="G66" s="59">
        <f>+G67</f>
        <v>0</v>
      </c>
      <c r="H66" s="59">
        <f>+H67</f>
        <v>0</v>
      </c>
      <c r="I66" s="59">
        <f>+I67</f>
        <v>0</v>
      </c>
      <c r="J66" s="59">
        <f>+J67</f>
        <v>0</v>
      </c>
      <c r="K66" s="40">
        <f t="shared" si="5"/>
        <v>0</v>
      </c>
      <c r="L66" s="59">
        <f>+L67</f>
        <v>12738467</v>
      </c>
      <c r="M66" s="322">
        <f t="shared" si="2"/>
        <v>1.3932151115595268E-6</v>
      </c>
      <c r="N66" s="59">
        <f t="shared" ref="N66:W66" si="59">+N67</f>
        <v>0</v>
      </c>
      <c r="O66" s="59">
        <f>+O67</f>
        <v>2000</v>
      </c>
      <c r="P66" s="59">
        <f>+P67</f>
        <v>12736467</v>
      </c>
      <c r="Q66" s="59">
        <f t="shared" si="59"/>
        <v>189.46</v>
      </c>
      <c r="R66" s="59">
        <f t="shared" si="59"/>
        <v>12738277.539999999</v>
      </c>
      <c r="S66" s="59">
        <f t="shared" si="59"/>
        <v>1810.54</v>
      </c>
      <c r="T66" s="59">
        <f t="shared" si="59"/>
        <v>0</v>
      </c>
      <c r="U66" s="59">
        <f t="shared" si="59"/>
        <v>189.46</v>
      </c>
      <c r="V66" s="59">
        <f t="shared" si="59"/>
        <v>0</v>
      </c>
      <c r="W66" s="59">
        <f t="shared" si="59"/>
        <v>0</v>
      </c>
      <c r="X66" s="176">
        <f t="shared" si="7"/>
        <v>1.4873061256115041E-5</v>
      </c>
      <c r="Y66" s="176">
        <f t="shared" si="8"/>
        <v>0</v>
      </c>
      <c r="Z66" s="176">
        <f t="shared" si="9"/>
        <v>0</v>
      </c>
      <c r="AA66" s="176">
        <f t="shared" si="43"/>
        <v>0</v>
      </c>
      <c r="AB66" s="176" t="s">
        <v>40</v>
      </c>
    </row>
    <row r="67" spans="1:28" ht="42" customHeight="1" x14ac:dyDescent="0.25">
      <c r="A67" s="42" t="s">
        <v>152</v>
      </c>
      <c r="B67" s="43" t="s">
        <v>41</v>
      </c>
      <c r="C67" s="43">
        <v>20</v>
      </c>
      <c r="D67" s="43" t="s">
        <v>38</v>
      </c>
      <c r="E67" s="44" t="s">
        <v>153</v>
      </c>
      <c r="F67" s="45">
        <v>12738467</v>
      </c>
      <c r="G67" s="45">
        <v>0</v>
      </c>
      <c r="H67" s="45">
        <v>0</v>
      </c>
      <c r="I67" s="45">
        <v>0</v>
      </c>
      <c r="J67" s="45">
        <v>0</v>
      </c>
      <c r="K67" s="45">
        <f t="shared" si="5"/>
        <v>0</v>
      </c>
      <c r="L67" s="46">
        <f>+F67+K67</f>
        <v>12738467</v>
      </c>
      <c r="M67" s="51">
        <f t="shared" si="2"/>
        <v>1.3932151115595268E-6</v>
      </c>
      <c r="N67" s="45">
        <v>0</v>
      </c>
      <c r="O67" s="45">
        <v>2000</v>
      </c>
      <c r="P67" s="45">
        <f>L67-O67</f>
        <v>12736467</v>
      </c>
      <c r="Q67" s="45">
        <v>189.46</v>
      </c>
      <c r="R67" s="45">
        <f>+L67-Q67</f>
        <v>12738277.539999999</v>
      </c>
      <c r="S67" s="45">
        <f>O67-Q67</f>
        <v>1810.54</v>
      </c>
      <c r="T67" s="45">
        <v>0</v>
      </c>
      <c r="U67" s="45">
        <f>+Q67-T67</f>
        <v>189.46</v>
      </c>
      <c r="V67" s="45">
        <v>0</v>
      </c>
      <c r="W67" s="48">
        <f>+T67-V67</f>
        <v>0</v>
      </c>
      <c r="X67" s="54">
        <f t="shared" si="7"/>
        <v>1.4873061256115041E-5</v>
      </c>
      <c r="Y67" s="54">
        <f t="shared" si="8"/>
        <v>0</v>
      </c>
      <c r="Z67" s="54">
        <f t="shared" si="9"/>
        <v>0</v>
      </c>
      <c r="AA67" s="54">
        <f t="shared" si="43"/>
        <v>0</v>
      </c>
      <c r="AB67" s="54" t="s">
        <v>40</v>
      </c>
    </row>
    <row r="68" spans="1:28" ht="99" customHeight="1" x14ac:dyDescent="0.25">
      <c r="A68" s="38" t="s">
        <v>154</v>
      </c>
      <c r="B68" s="32" t="s">
        <v>41</v>
      </c>
      <c r="C68" s="32">
        <v>20</v>
      </c>
      <c r="D68" s="32" t="s">
        <v>38</v>
      </c>
      <c r="E68" s="39" t="s">
        <v>155</v>
      </c>
      <c r="F68" s="59">
        <f>+F69+F72+F73+F74+F71+F70</f>
        <v>1115865651</v>
      </c>
      <c r="G68" s="59">
        <f>+G69+G72+G73+G74+G71+G70</f>
        <v>0</v>
      </c>
      <c r="H68" s="59">
        <f>+H69+H72+H73+H74+H71+H70</f>
        <v>0</v>
      </c>
      <c r="I68" s="59">
        <f>+I69+I72+I73+I74+I71+I70</f>
        <v>0</v>
      </c>
      <c r="J68" s="59">
        <f>+J69+J72+J73+J74+J71+J70</f>
        <v>0</v>
      </c>
      <c r="K68" s="40">
        <f t="shared" si="5"/>
        <v>0</v>
      </c>
      <c r="L68" s="59">
        <f>+L69+L72+L73+L74+L71+L70</f>
        <v>1115865651</v>
      </c>
      <c r="M68" s="318">
        <f t="shared" si="2"/>
        <v>1.2204301251032867E-4</v>
      </c>
      <c r="N68" s="59">
        <f t="shared" ref="N68:W68" si="60">+N69+N72+N73+N74+N71+N70</f>
        <v>0</v>
      </c>
      <c r="O68" s="59">
        <f>+O69+O72+O73+O74+O71+O70</f>
        <v>997849914</v>
      </c>
      <c r="P68" s="59">
        <f>+P69+P72+P73+P74+P71+P70</f>
        <v>118015737</v>
      </c>
      <c r="Q68" s="59">
        <f t="shared" si="60"/>
        <v>598056357.91999996</v>
      </c>
      <c r="R68" s="59">
        <f t="shared" si="60"/>
        <v>517809293.07999998</v>
      </c>
      <c r="S68" s="59">
        <f t="shared" si="60"/>
        <v>399793556.07999998</v>
      </c>
      <c r="T68" s="59">
        <f t="shared" si="60"/>
        <v>22190706.920000002</v>
      </c>
      <c r="U68" s="59">
        <f t="shared" si="60"/>
        <v>575865651</v>
      </c>
      <c r="V68" s="59">
        <f t="shared" si="60"/>
        <v>22190706.920000002</v>
      </c>
      <c r="W68" s="59">
        <f t="shared" si="60"/>
        <v>0</v>
      </c>
      <c r="X68" s="176">
        <f t="shared" si="7"/>
        <v>0.53595731473949637</v>
      </c>
      <c r="Y68" s="176">
        <f t="shared" si="8"/>
        <v>1.9886540015021936E-2</v>
      </c>
      <c r="Z68" s="176">
        <f t="shared" si="9"/>
        <v>1.9886540015021936E-2</v>
      </c>
      <c r="AA68" s="176">
        <f t="shared" si="43"/>
        <v>3.710470865518059E-2</v>
      </c>
      <c r="AB68" s="176">
        <f t="shared" si="45"/>
        <v>1</v>
      </c>
    </row>
    <row r="69" spans="1:28" ht="42" customHeight="1" x14ac:dyDescent="0.25">
      <c r="A69" s="42" t="s">
        <v>156</v>
      </c>
      <c r="B69" s="43" t="s">
        <v>41</v>
      </c>
      <c r="C69" s="43">
        <v>20</v>
      </c>
      <c r="D69" s="43" t="s">
        <v>38</v>
      </c>
      <c r="E69" s="44" t="s">
        <v>157</v>
      </c>
      <c r="F69" s="45">
        <v>50000000</v>
      </c>
      <c r="G69" s="45">
        <v>0</v>
      </c>
      <c r="H69" s="45">
        <v>0</v>
      </c>
      <c r="I69" s="45">
        <v>0</v>
      </c>
      <c r="J69" s="45">
        <v>0</v>
      </c>
      <c r="K69" s="45">
        <f t="shared" si="5"/>
        <v>0</v>
      </c>
      <c r="L69" s="46">
        <f t="shared" ref="L69:L74" si="61">+F69+K69</f>
        <v>50000000</v>
      </c>
      <c r="M69" s="51">
        <f t="shared" si="2"/>
        <v>5.4685352309643177E-6</v>
      </c>
      <c r="N69" s="45">
        <v>0</v>
      </c>
      <c r="O69" s="45">
        <v>11000000</v>
      </c>
      <c r="P69" s="45">
        <f t="shared" ref="P69:P74" si="62">L69-O69</f>
        <v>39000000</v>
      </c>
      <c r="Q69" s="45">
        <v>10136976</v>
      </c>
      <c r="R69" s="45">
        <f t="shared" ref="R69:R74" si="63">+L69-Q69</f>
        <v>39863024</v>
      </c>
      <c r="S69" s="45">
        <f t="shared" ref="S69:S74" si="64">O69-Q69</f>
        <v>863024</v>
      </c>
      <c r="T69" s="45">
        <v>10136976</v>
      </c>
      <c r="U69" s="45">
        <f t="shared" ref="U69:U74" si="65">+Q69-T69</f>
        <v>0</v>
      </c>
      <c r="V69" s="45">
        <v>10136976</v>
      </c>
      <c r="W69" s="48">
        <f t="shared" ref="W69:W74" si="66">+T69-V69</f>
        <v>0</v>
      </c>
      <c r="X69" s="54">
        <f t="shared" si="7"/>
        <v>0.20273952000000001</v>
      </c>
      <c r="Y69" s="54">
        <f t="shared" si="8"/>
        <v>0.20273952000000001</v>
      </c>
      <c r="Z69" s="54">
        <f t="shared" si="9"/>
        <v>0.20273952000000001</v>
      </c>
      <c r="AA69" s="54">
        <f t="shared" si="43"/>
        <v>1</v>
      </c>
      <c r="AB69" s="54">
        <f t="shared" si="45"/>
        <v>1</v>
      </c>
    </row>
    <row r="70" spans="1:28" ht="42" customHeight="1" x14ac:dyDescent="0.25">
      <c r="A70" s="42" t="s">
        <v>158</v>
      </c>
      <c r="B70" s="43" t="s">
        <v>41</v>
      </c>
      <c r="C70" s="43">
        <v>20</v>
      </c>
      <c r="D70" s="43" t="s">
        <v>38</v>
      </c>
      <c r="E70" s="44" t="s">
        <v>159</v>
      </c>
      <c r="F70" s="45">
        <v>35000000</v>
      </c>
      <c r="G70" s="45">
        <v>0</v>
      </c>
      <c r="H70" s="45">
        <v>0</v>
      </c>
      <c r="I70" s="45">
        <v>0</v>
      </c>
      <c r="J70" s="45">
        <v>0</v>
      </c>
      <c r="K70" s="45">
        <f t="shared" si="5"/>
        <v>0</v>
      </c>
      <c r="L70" s="46">
        <f t="shared" si="61"/>
        <v>35000000</v>
      </c>
      <c r="M70" s="51">
        <f t="shared" si="2"/>
        <v>3.8279746616750225E-6</v>
      </c>
      <c r="N70" s="45">
        <v>0</v>
      </c>
      <c r="O70" s="45">
        <v>0</v>
      </c>
      <c r="P70" s="45">
        <f t="shared" si="62"/>
        <v>35000000</v>
      </c>
      <c r="Q70" s="45">
        <v>0</v>
      </c>
      <c r="R70" s="45">
        <f t="shared" si="63"/>
        <v>35000000</v>
      </c>
      <c r="S70" s="45">
        <f t="shared" si="64"/>
        <v>0</v>
      </c>
      <c r="T70" s="45">
        <v>0</v>
      </c>
      <c r="U70" s="45">
        <f t="shared" si="65"/>
        <v>0</v>
      </c>
      <c r="V70" s="45">
        <v>0</v>
      </c>
      <c r="W70" s="48">
        <f t="shared" si="66"/>
        <v>0</v>
      </c>
      <c r="X70" s="54">
        <f t="shared" si="7"/>
        <v>0</v>
      </c>
      <c r="Y70" s="54">
        <f t="shared" si="8"/>
        <v>0</v>
      </c>
      <c r="Z70" s="54">
        <f t="shared" si="9"/>
        <v>0</v>
      </c>
      <c r="AA70" s="54" t="s">
        <v>40</v>
      </c>
      <c r="AB70" s="54" t="s">
        <v>40</v>
      </c>
    </row>
    <row r="71" spans="1:28" ht="42" customHeight="1" x14ac:dyDescent="0.25">
      <c r="A71" s="42" t="s">
        <v>160</v>
      </c>
      <c r="B71" s="43" t="s">
        <v>41</v>
      </c>
      <c r="C71" s="43">
        <v>20</v>
      </c>
      <c r="D71" s="43" t="s">
        <v>38</v>
      </c>
      <c r="E71" s="44" t="s">
        <v>161</v>
      </c>
      <c r="F71" s="45">
        <v>5000000</v>
      </c>
      <c r="G71" s="45">
        <v>0</v>
      </c>
      <c r="H71" s="45">
        <v>0</v>
      </c>
      <c r="I71" s="45">
        <v>0</v>
      </c>
      <c r="J71" s="45">
        <v>0</v>
      </c>
      <c r="K71" s="45">
        <f t="shared" si="5"/>
        <v>0</v>
      </c>
      <c r="L71" s="46">
        <f t="shared" si="61"/>
        <v>5000000</v>
      </c>
      <c r="M71" s="51">
        <f t="shared" si="2"/>
        <v>5.4685352309643171E-7</v>
      </c>
      <c r="N71" s="45">
        <v>0</v>
      </c>
      <c r="O71" s="45">
        <v>2000</v>
      </c>
      <c r="P71" s="45">
        <f t="shared" si="62"/>
        <v>4998000</v>
      </c>
      <c r="Q71" s="45">
        <v>0</v>
      </c>
      <c r="R71" s="45">
        <f t="shared" si="63"/>
        <v>5000000</v>
      </c>
      <c r="S71" s="45">
        <f t="shared" si="64"/>
        <v>2000</v>
      </c>
      <c r="T71" s="45">
        <v>0</v>
      </c>
      <c r="U71" s="45">
        <f t="shared" si="65"/>
        <v>0</v>
      </c>
      <c r="V71" s="45">
        <v>0</v>
      </c>
      <c r="W71" s="48">
        <f t="shared" si="66"/>
        <v>0</v>
      </c>
      <c r="X71" s="54">
        <f t="shared" si="7"/>
        <v>0</v>
      </c>
      <c r="Y71" s="54">
        <f t="shared" si="8"/>
        <v>0</v>
      </c>
      <c r="Z71" s="54">
        <f t="shared" si="9"/>
        <v>0</v>
      </c>
      <c r="AA71" s="54" t="s">
        <v>40</v>
      </c>
      <c r="AB71" s="54" t="s">
        <v>40</v>
      </c>
    </row>
    <row r="72" spans="1:28" ht="42" customHeight="1" x14ac:dyDescent="0.25">
      <c r="A72" s="42" t="s">
        <v>162</v>
      </c>
      <c r="B72" s="43" t="s">
        <v>41</v>
      </c>
      <c r="C72" s="43">
        <v>20</v>
      </c>
      <c r="D72" s="43" t="s">
        <v>38</v>
      </c>
      <c r="E72" s="44" t="s">
        <v>163</v>
      </c>
      <c r="F72" s="45">
        <v>60000000</v>
      </c>
      <c r="G72" s="45">
        <v>0</v>
      </c>
      <c r="H72" s="45">
        <v>0</v>
      </c>
      <c r="I72" s="45">
        <v>0</v>
      </c>
      <c r="J72" s="45">
        <v>0</v>
      </c>
      <c r="K72" s="45">
        <f t="shared" si="5"/>
        <v>0</v>
      </c>
      <c r="L72" s="46">
        <f t="shared" si="61"/>
        <v>60000000</v>
      </c>
      <c r="M72" s="51">
        <f t="shared" si="2"/>
        <v>6.5622422771571809E-6</v>
      </c>
      <c r="N72" s="45">
        <v>0</v>
      </c>
      <c r="O72" s="45">
        <v>20982263</v>
      </c>
      <c r="P72" s="45">
        <f t="shared" si="62"/>
        <v>39017737</v>
      </c>
      <c r="Q72" s="45">
        <v>10209368</v>
      </c>
      <c r="R72" s="45">
        <f t="shared" si="63"/>
        <v>49790632</v>
      </c>
      <c r="S72" s="45">
        <f t="shared" si="64"/>
        <v>10772895</v>
      </c>
      <c r="T72" s="45">
        <v>10209368</v>
      </c>
      <c r="U72" s="45">
        <f t="shared" si="65"/>
        <v>0</v>
      </c>
      <c r="V72" s="45">
        <v>10209368</v>
      </c>
      <c r="W72" s="48">
        <f t="shared" si="66"/>
        <v>0</v>
      </c>
      <c r="X72" s="54">
        <f t="shared" si="7"/>
        <v>0.17015613333333332</v>
      </c>
      <c r="Y72" s="54">
        <f t="shared" si="8"/>
        <v>0.17015613333333332</v>
      </c>
      <c r="Z72" s="54">
        <f t="shared" si="9"/>
        <v>0.17015613333333332</v>
      </c>
      <c r="AA72" s="54">
        <f t="shared" ref="AA72:AA74" si="67">+T72/Q72</f>
        <v>1</v>
      </c>
      <c r="AB72" s="54">
        <f t="shared" ref="AB72:AB74" si="68">+V72/T72</f>
        <v>1</v>
      </c>
    </row>
    <row r="73" spans="1:28" ht="42" customHeight="1" x14ac:dyDescent="0.25">
      <c r="A73" s="42" t="s">
        <v>164</v>
      </c>
      <c r="B73" s="43" t="s">
        <v>41</v>
      </c>
      <c r="C73" s="43">
        <v>20</v>
      </c>
      <c r="D73" s="43" t="s">
        <v>38</v>
      </c>
      <c r="E73" s="44" t="s">
        <v>165</v>
      </c>
      <c r="F73" s="45">
        <v>575865651</v>
      </c>
      <c r="G73" s="45">
        <v>0</v>
      </c>
      <c r="H73" s="45">
        <v>0</v>
      </c>
      <c r="I73" s="45">
        <v>0</v>
      </c>
      <c r="J73" s="45">
        <v>0</v>
      </c>
      <c r="K73" s="45">
        <f t="shared" si="5"/>
        <v>0</v>
      </c>
      <c r="L73" s="46">
        <f t="shared" si="61"/>
        <v>575865651</v>
      </c>
      <c r="M73" s="51">
        <f t="shared" ref="M73:M136" si="69">L73/$L$307</f>
        <v>6.2982832015914038E-5</v>
      </c>
      <c r="N73" s="45">
        <v>0</v>
      </c>
      <c r="O73" s="45">
        <v>575865651</v>
      </c>
      <c r="P73" s="45">
        <f t="shared" si="62"/>
        <v>0</v>
      </c>
      <c r="Q73" s="45">
        <v>575865651</v>
      </c>
      <c r="R73" s="45">
        <f t="shared" si="63"/>
        <v>0</v>
      </c>
      <c r="S73" s="45">
        <f t="shared" si="64"/>
        <v>0</v>
      </c>
      <c r="T73" s="45">
        <v>0</v>
      </c>
      <c r="U73" s="45">
        <f t="shared" si="65"/>
        <v>575865651</v>
      </c>
      <c r="V73" s="45">
        <v>0</v>
      </c>
      <c r="W73" s="48">
        <f t="shared" si="66"/>
        <v>0</v>
      </c>
      <c r="X73" s="54">
        <f t="shared" si="7"/>
        <v>1</v>
      </c>
      <c r="Y73" s="54">
        <f t="shared" si="8"/>
        <v>0</v>
      </c>
      <c r="Z73" s="54">
        <f t="shared" si="9"/>
        <v>0</v>
      </c>
      <c r="AA73" s="54">
        <f t="shared" si="67"/>
        <v>0</v>
      </c>
      <c r="AB73" s="54" t="s">
        <v>40</v>
      </c>
    </row>
    <row r="74" spans="1:28" ht="53.25" customHeight="1" x14ac:dyDescent="0.25">
      <c r="A74" s="42" t="s">
        <v>166</v>
      </c>
      <c r="B74" s="43" t="s">
        <v>41</v>
      </c>
      <c r="C74" s="43">
        <v>20</v>
      </c>
      <c r="D74" s="43" t="s">
        <v>38</v>
      </c>
      <c r="E74" s="44" t="s">
        <v>167</v>
      </c>
      <c r="F74" s="45">
        <v>390000000</v>
      </c>
      <c r="G74" s="45">
        <v>0</v>
      </c>
      <c r="H74" s="45">
        <v>0</v>
      </c>
      <c r="I74" s="45">
        <v>0</v>
      </c>
      <c r="J74" s="45">
        <v>0</v>
      </c>
      <c r="K74" s="45">
        <f t="shared" si="5"/>
        <v>0</v>
      </c>
      <c r="L74" s="46">
        <f t="shared" si="61"/>
        <v>390000000</v>
      </c>
      <c r="M74" s="51">
        <f t="shared" si="69"/>
        <v>4.2654574801521676E-5</v>
      </c>
      <c r="N74" s="45">
        <v>0</v>
      </c>
      <c r="O74" s="45">
        <v>390000000</v>
      </c>
      <c r="P74" s="45">
        <f t="shared" si="62"/>
        <v>0</v>
      </c>
      <c r="Q74" s="45">
        <v>1844362.92</v>
      </c>
      <c r="R74" s="45">
        <f t="shared" si="63"/>
        <v>388155637.07999998</v>
      </c>
      <c r="S74" s="45">
        <f t="shared" si="64"/>
        <v>388155637.07999998</v>
      </c>
      <c r="T74" s="45">
        <v>1844362.92</v>
      </c>
      <c r="U74" s="45">
        <f t="shared" si="65"/>
        <v>0</v>
      </c>
      <c r="V74" s="45">
        <v>1844362.92</v>
      </c>
      <c r="W74" s="48">
        <f t="shared" si="66"/>
        <v>0</v>
      </c>
      <c r="X74" s="54">
        <f t="shared" si="7"/>
        <v>4.7291356923076918E-3</v>
      </c>
      <c r="Y74" s="54">
        <f t="shared" si="8"/>
        <v>4.7291356923076918E-3</v>
      </c>
      <c r="Z74" s="54">
        <f t="shared" si="9"/>
        <v>4.7291356923076918E-3</v>
      </c>
      <c r="AA74" s="54">
        <f t="shared" si="67"/>
        <v>1</v>
      </c>
      <c r="AB74" s="54">
        <f t="shared" si="68"/>
        <v>1</v>
      </c>
    </row>
    <row r="75" spans="1:28" ht="81.75" customHeight="1" x14ac:dyDescent="0.25">
      <c r="A75" s="38" t="s">
        <v>168</v>
      </c>
      <c r="B75" s="32" t="s">
        <v>41</v>
      </c>
      <c r="C75" s="32">
        <v>20</v>
      </c>
      <c r="D75" s="32" t="s">
        <v>38</v>
      </c>
      <c r="E75" s="39" t="s">
        <v>169</v>
      </c>
      <c r="F75" s="59">
        <f>+F76+F77+F78</f>
        <v>12030383236</v>
      </c>
      <c r="G75" s="59">
        <f>+G76+G77+G78</f>
        <v>0</v>
      </c>
      <c r="H75" s="59">
        <f>+H76+H77+H78</f>
        <v>0</v>
      </c>
      <c r="I75" s="59">
        <f>+I76+I77+I78</f>
        <v>0</v>
      </c>
      <c r="J75" s="59">
        <f>+J76+J77+J78</f>
        <v>0</v>
      </c>
      <c r="K75" s="40">
        <f t="shared" ref="K75:K138" si="70">+G75-H75+I75-J75</f>
        <v>0</v>
      </c>
      <c r="L75" s="59">
        <f>+L76+L77+L78</f>
        <v>12030383236</v>
      </c>
      <c r="M75" s="318">
        <f t="shared" si="69"/>
        <v>1.3157714913613703E-3</v>
      </c>
      <c r="N75" s="59">
        <f t="shared" ref="N75:W75" si="71">+N76+N77+N78</f>
        <v>0</v>
      </c>
      <c r="O75" s="59">
        <f>+O76+O77+O78</f>
        <v>11712899222.790001</v>
      </c>
      <c r="P75" s="59">
        <f>+P76+P77+P78</f>
        <v>317484013.20999908</v>
      </c>
      <c r="Q75" s="59">
        <f t="shared" si="71"/>
        <v>10404777798.620001</v>
      </c>
      <c r="R75" s="59">
        <f t="shared" si="71"/>
        <v>1625605437.3800001</v>
      </c>
      <c r="S75" s="59">
        <f t="shared" si="71"/>
        <v>1308121424.170001</v>
      </c>
      <c r="T75" s="59">
        <f t="shared" si="71"/>
        <v>3391940456.7200003</v>
      </c>
      <c r="U75" s="59">
        <f t="shared" si="71"/>
        <v>7012837341.8999996</v>
      </c>
      <c r="V75" s="59">
        <f t="shared" si="71"/>
        <v>3391940456.7200003</v>
      </c>
      <c r="W75" s="59">
        <f t="shared" si="71"/>
        <v>0</v>
      </c>
      <c r="X75" s="176">
        <f t="shared" si="7"/>
        <v>0.86487500809487938</v>
      </c>
      <c r="Y75" s="176">
        <f t="shared" si="8"/>
        <v>0.28194783076983604</v>
      </c>
      <c r="Z75" s="176">
        <f t="shared" si="9"/>
        <v>0.28194783076983604</v>
      </c>
      <c r="AA75" s="176">
        <f t="shared" si="43"/>
        <v>0.32599835598314053</v>
      </c>
      <c r="AB75" s="176">
        <f t="shared" si="45"/>
        <v>1</v>
      </c>
    </row>
    <row r="76" spans="1:28" ht="42" customHeight="1" x14ac:dyDescent="0.25">
      <c r="A76" s="42" t="s">
        <v>170</v>
      </c>
      <c r="B76" s="43" t="s">
        <v>41</v>
      </c>
      <c r="C76" s="43">
        <v>20</v>
      </c>
      <c r="D76" s="43" t="s">
        <v>38</v>
      </c>
      <c r="E76" s="44" t="s">
        <v>171</v>
      </c>
      <c r="F76" s="45">
        <v>1914398585</v>
      </c>
      <c r="G76" s="45">
        <v>0</v>
      </c>
      <c r="H76" s="45">
        <v>0</v>
      </c>
      <c r="I76" s="45">
        <v>0</v>
      </c>
      <c r="J76" s="45">
        <v>0</v>
      </c>
      <c r="K76" s="45">
        <f t="shared" si="70"/>
        <v>0</v>
      </c>
      <c r="L76" s="46">
        <f>+F76+K76</f>
        <v>1914398585</v>
      </c>
      <c r="M76" s="47">
        <f t="shared" si="69"/>
        <v>2.0937912216361474E-4</v>
      </c>
      <c r="N76" s="45">
        <v>0</v>
      </c>
      <c r="O76" s="45">
        <v>1891898585</v>
      </c>
      <c r="P76" s="45">
        <f>L76-O76</f>
        <v>22500000</v>
      </c>
      <c r="Q76" s="45">
        <v>1891898585</v>
      </c>
      <c r="R76" s="45">
        <f>+L76-Q76</f>
        <v>22500000</v>
      </c>
      <c r="S76" s="45">
        <f>O76-Q76</f>
        <v>0</v>
      </c>
      <c r="T76" s="45">
        <v>1891898585</v>
      </c>
      <c r="U76" s="45">
        <f>+Q76-T76</f>
        <v>0</v>
      </c>
      <c r="V76" s="45">
        <v>1891898585</v>
      </c>
      <c r="W76" s="48">
        <f>+T76-V76</f>
        <v>0</v>
      </c>
      <c r="X76" s="54">
        <f t="shared" ref="X76:X139" si="72">+Q76/L76</f>
        <v>0.98824696164304782</v>
      </c>
      <c r="Y76" s="54">
        <f t="shared" ref="Y76:Y139" si="73">+T76/L76</f>
        <v>0.98824696164304782</v>
      </c>
      <c r="Z76" s="54">
        <f t="shared" ref="Z76:Z139" si="74">+V76/L76</f>
        <v>0.98824696164304782</v>
      </c>
      <c r="AA76" s="54">
        <f t="shared" si="43"/>
        <v>1</v>
      </c>
      <c r="AB76" s="54">
        <f t="shared" si="45"/>
        <v>1</v>
      </c>
    </row>
    <row r="77" spans="1:28" ht="42" customHeight="1" x14ac:dyDescent="0.25">
      <c r="A77" s="42" t="s">
        <v>172</v>
      </c>
      <c r="B77" s="43" t="s">
        <v>41</v>
      </c>
      <c r="C77" s="43">
        <v>20</v>
      </c>
      <c r="D77" s="43" t="s">
        <v>38</v>
      </c>
      <c r="E77" s="44" t="s">
        <v>173</v>
      </c>
      <c r="F77" s="45">
        <v>10099714462</v>
      </c>
      <c r="G77" s="45">
        <v>0</v>
      </c>
      <c r="H77" s="45">
        <v>0</v>
      </c>
      <c r="I77" s="45">
        <v>0</v>
      </c>
      <c r="J77" s="45">
        <v>0</v>
      </c>
      <c r="K77" s="45">
        <f t="shared" si="70"/>
        <v>0</v>
      </c>
      <c r="L77" s="46">
        <f>+F77+K77</f>
        <v>10099714462</v>
      </c>
      <c r="M77" s="47">
        <f t="shared" si="69"/>
        <v>1.1046128871625366E-3</v>
      </c>
      <c r="N77" s="45">
        <v>0</v>
      </c>
      <c r="O77" s="45">
        <v>9810728448.7900009</v>
      </c>
      <c r="P77" s="45">
        <f>L77-O77</f>
        <v>288986013.20999908</v>
      </c>
      <c r="Q77" s="45">
        <v>8502609024</v>
      </c>
      <c r="R77" s="45">
        <f>+L77-Q77</f>
        <v>1597105438</v>
      </c>
      <c r="S77" s="45">
        <f>O77-Q77</f>
        <v>1308119424.7900009</v>
      </c>
      <c r="T77" s="45">
        <v>1500041871.72</v>
      </c>
      <c r="U77" s="45">
        <f>+Q77-T77</f>
        <v>7002567152.2799997</v>
      </c>
      <c r="V77" s="45">
        <v>1500041871.72</v>
      </c>
      <c r="W77" s="48">
        <f>+T77-V77</f>
        <v>0</v>
      </c>
      <c r="X77" s="54">
        <f t="shared" si="72"/>
        <v>0.84186627810032832</v>
      </c>
      <c r="Y77" s="54">
        <f t="shared" si="73"/>
        <v>0.14852319611251205</v>
      </c>
      <c r="Z77" s="54">
        <f t="shared" si="74"/>
        <v>0.14852319611251205</v>
      </c>
      <c r="AA77" s="54">
        <f t="shared" si="43"/>
        <v>0.17642136284120408</v>
      </c>
      <c r="AB77" s="54">
        <f t="shared" si="45"/>
        <v>1</v>
      </c>
    </row>
    <row r="78" spans="1:28" ht="42" customHeight="1" x14ac:dyDescent="0.25">
      <c r="A78" s="42" t="s">
        <v>174</v>
      </c>
      <c r="B78" s="43" t="s">
        <v>41</v>
      </c>
      <c r="C78" s="43">
        <v>20</v>
      </c>
      <c r="D78" s="43" t="s">
        <v>38</v>
      </c>
      <c r="E78" s="44" t="s">
        <v>175</v>
      </c>
      <c r="F78" s="45">
        <v>16270189</v>
      </c>
      <c r="G78" s="45">
        <v>0</v>
      </c>
      <c r="H78" s="45">
        <v>0</v>
      </c>
      <c r="I78" s="45">
        <v>0</v>
      </c>
      <c r="J78" s="45">
        <v>0</v>
      </c>
      <c r="K78" s="45">
        <f t="shared" si="70"/>
        <v>0</v>
      </c>
      <c r="L78" s="46">
        <f>+F78+K78</f>
        <v>16270189</v>
      </c>
      <c r="M78" s="51">
        <f t="shared" si="69"/>
        <v>1.7794820352189618E-6</v>
      </c>
      <c r="N78" s="45">
        <v>0</v>
      </c>
      <c r="O78" s="45">
        <v>10272189</v>
      </c>
      <c r="P78" s="45">
        <f>L78-O78</f>
        <v>5998000</v>
      </c>
      <c r="Q78" s="45">
        <v>10270189.619999999</v>
      </c>
      <c r="R78" s="45">
        <f>+L78-Q78</f>
        <v>5999999.3800000008</v>
      </c>
      <c r="S78" s="45">
        <f>O78-Q78</f>
        <v>1999.3800000008196</v>
      </c>
      <c r="T78" s="45">
        <v>0</v>
      </c>
      <c r="U78" s="45">
        <f>+Q78-T78</f>
        <v>10270189.619999999</v>
      </c>
      <c r="V78" s="45">
        <v>0</v>
      </c>
      <c r="W78" s="48">
        <f>+T78-V78</f>
        <v>0</v>
      </c>
      <c r="X78" s="54">
        <f t="shared" si="72"/>
        <v>0.6312274319616078</v>
      </c>
      <c r="Y78" s="54">
        <f t="shared" si="73"/>
        <v>0</v>
      </c>
      <c r="Z78" s="54">
        <f t="shared" si="74"/>
        <v>0</v>
      </c>
      <c r="AA78" s="54">
        <f t="shared" si="43"/>
        <v>0</v>
      </c>
      <c r="AB78" s="54" t="s">
        <v>40</v>
      </c>
    </row>
    <row r="79" spans="1:28" ht="56.25" customHeight="1" x14ac:dyDescent="0.25">
      <c r="A79" s="38" t="s">
        <v>176</v>
      </c>
      <c r="B79" s="32" t="s">
        <v>41</v>
      </c>
      <c r="C79" s="32">
        <v>20</v>
      </c>
      <c r="D79" s="32" t="s">
        <v>38</v>
      </c>
      <c r="E79" s="39" t="s">
        <v>177</v>
      </c>
      <c r="F79" s="59">
        <f>SUM(F80:F85)</f>
        <v>7819768089</v>
      </c>
      <c r="G79" s="59">
        <f>SUM(G80:G85)</f>
        <v>0</v>
      </c>
      <c r="H79" s="59">
        <f>SUM(H80:H85)</f>
        <v>0</v>
      </c>
      <c r="I79" s="59">
        <f>SUM(I80:I85)</f>
        <v>0</v>
      </c>
      <c r="J79" s="59">
        <f>SUM(J80:J85)</f>
        <v>0</v>
      </c>
      <c r="K79" s="40">
        <f t="shared" si="70"/>
        <v>0</v>
      </c>
      <c r="L79" s="59">
        <f>SUM(L80:L85)</f>
        <v>7819768089</v>
      </c>
      <c r="M79" s="318">
        <f t="shared" si="69"/>
        <v>8.5525354585334033E-4</v>
      </c>
      <c r="N79" s="59">
        <f t="shared" ref="N79:W79" si="75">SUM(N80:N85)</f>
        <v>0</v>
      </c>
      <c r="O79" s="59">
        <f>SUM(O80:O85)</f>
        <v>7033780618</v>
      </c>
      <c r="P79" s="59">
        <f>SUM(P80:P85)</f>
        <v>785987471</v>
      </c>
      <c r="Q79" s="59">
        <f t="shared" si="75"/>
        <v>5195971967.8400011</v>
      </c>
      <c r="R79" s="59">
        <f t="shared" si="75"/>
        <v>2623796121.1599998</v>
      </c>
      <c r="S79" s="59">
        <f t="shared" si="75"/>
        <v>1837808650.1599998</v>
      </c>
      <c r="T79" s="59">
        <f t="shared" si="75"/>
        <v>299187749.70000005</v>
      </c>
      <c r="U79" s="59">
        <f t="shared" si="75"/>
        <v>4896784218.1400003</v>
      </c>
      <c r="V79" s="59">
        <f t="shared" si="75"/>
        <v>237966405.69999999</v>
      </c>
      <c r="W79" s="59">
        <f t="shared" si="75"/>
        <v>61221344</v>
      </c>
      <c r="X79" s="176">
        <f t="shared" si="72"/>
        <v>0.66446624870488546</v>
      </c>
      <c r="Y79" s="176">
        <f t="shared" si="73"/>
        <v>3.8260437687514658E-2</v>
      </c>
      <c r="Z79" s="176">
        <f t="shared" si="74"/>
        <v>3.0431389139883223E-2</v>
      </c>
      <c r="AA79" s="176">
        <f t="shared" si="43"/>
        <v>5.7580708970678747E-2</v>
      </c>
      <c r="AB79" s="176">
        <f t="shared" si="45"/>
        <v>0.79537483048223867</v>
      </c>
    </row>
    <row r="80" spans="1:28" ht="42" customHeight="1" x14ac:dyDescent="0.25">
      <c r="A80" s="42" t="s">
        <v>178</v>
      </c>
      <c r="B80" s="43" t="s">
        <v>41</v>
      </c>
      <c r="C80" s="43">
        <v>20</v>
      </c>
      <c r="D80" s="43" t="s">
        <v>38</v>
      </c>
      <c r="E80" s="44" t="s">
        <v>179</v>
      </c>
      <c r="F80" s="45">
        <v>2019600000</v>
      </c>
      <c r="G80" s="45">
        <v>0</v>
      </c>
      <c r="H80" s="45">
        <v>0</v>
      </c>
      <c r="I80" s="45">
        <v>0</v>
      </c>
      <c r="J80" s="45">
        <v>0</v>
      </c>
      <c r="K80" s="45">
        <f t="shared" si="70"/>
        <v>0</v>
      </c>
      <c r="L80" s="46">
        <f t="shared" ref="L80:L85" si="76">+F80+K80</f>
        <v>2019600000</v>
      </c>
      <c r="M80" s="47">
        <f t="shared" si="69"/>
        <v>2.2088507504911071E-4</v>
      </c>
      <c r="N80" s="45">
        <v>0</v>
      </c>
      <c r="O80" s="45">
        <v>1692971077</v>
      </c>
      <c r="P80" s="45">
        <f t="shared" ref="P80:P85" si="77">L80-O80</f>
        <v>326628923</v>
      </c>
      <c r="Q80" s="45">
        <v>1465880939.54</v>
      </c>
      <c r="R80" s="45">
        <f t="shared" ref="R80:R85" si="78">+L80-Q80</f>
        <v>553719060.46000004</v>
      </c>
      <c r="S80" s="45">
        <f t="shared" ref="S80:S85" si="79">O80-Q80</f>
        <v>227090137.46000004</v>
      </c>
      <c r="T80" s="45">
        <v>58230065</v>
      </c>
      <c r="U80" s="45">
        <f t="shared" ref="U80:U85" si="80">+Q80-T80</f>
        <v>1407650874.54</v>
      </c>
      <c r="V80" s="45">
        <v>58230065</v>
      </c>
      <c r="W80" s="48">
        <f t="shared" ref="W80:W85" si="81">+T80-V80</f>
        <v>0</v>
      </c>
      <c r="X80" s="54">
        <f t="shared" si="72"/>
        <v>0.72582736162606454</v>
      </c>
      <c r="Y80" s="54">
        <f t="shared" si="73"/>
        <v>2.8832474252327194E-2</v>
      </c>
      <c r="Z80" s="54">
        <f t="shared" si="74"/>
        <v>2.8832474252327194E-2</v>
      </c>
      <c r="AA80" s="54">
        <f t="shared" si="43"/>
        <v>3.9723597892113161E-2</v>
      </c>
      <c r="AB80" s="54">
        <f t="shared" si="45"/>
        <v>1</v>
      </c>
    </row>
    <row r="81" spans="1:28" ht="72.75" customHeight="1" x14ac:dyDescent="0.25">
      <c r="A81" s="42" t="s">
        <v>180</v>
      </c>
      <c r="B81" s="43" t="s">
        <v>41</v>
      </c>
      <c r="C81" s="43">
        <v>20</v>
      </c>
      <c r="D81" s="43" t="s">
        <v>38</v>
      </c>
      <c r="E81" s="44" t="s">
        <v>181</v>
      </c>
      <c r="F81" s="45">
        <v>3432716328</v>
      </c>
      <c r="G81" s="45">
        <v>0</v>
      </c>
      <c r="H81" s="45">
        <v>0</v>
      </c>
      <c r="I81" s="45">
        <v>0</v>
      </c>
      <c r="J81" s="45">
        <v>0</v>
      </c>
      <c r="K81" s="45">
        <f t="shared" si="70"/>
        <v>0</v>
      </c>
      <c r="L81" s="46">
        <f t="shared" si="76"/>
        <v>3432716328</v>
      </c>
      <c r="M81" s="47">
        <f t="shared" si="69"/>
        <v>3.754386035514893E-4</v>
      </c>
      <c r="N81" s="45">
        <v>0</v>
      </c>
      <c r="O81" s="45">
        <v>3386725176</v>
      </c>
      <c r="P81" s="45">
        <f t="shared" si="77"/>
        <v>45991152</v>
      </c>
      <c r="Q81" s="45">
        <v>2056165630.3900001</v>
      </c>
      <c r="R81" s="45">
        <f t="shared" si="78"/>
        <v>1376550697.6099999</v>
      </c>
      <c r="S81" s="45">
        <f t="shared" si="79"/>
        <v>1330559545.6099999</v>
      </c>
      <c r="T81" s="45">
        <v>124452370.06999999</v>
      </c>
      <c r="U81" s="45">
        <f t="shared" si="80"/>
        <v>1931713260.3200002</v>
      </c>
      <c r="V81" s="45">
        <v>124452370.06999999</v>
      </c>
      <c r="W81" s="48">
        <f t="shared" si="81"/>
        <v>0</v>
      </c>
      <c r="X81" s="54">
        <f t="shared" si="72"/>
        <v>0.59899083813546039</v>
      </c>
      <c r="Y81" s="54">
        <f t="shared" si="73"/>
        <v>3.6254778483985464E-2</v>
      </c>
      <c r="Z81" s="54">
        <f t="shared" si="74"/>
        <v>3.6254778483985464E-2</v>
      </c>
      <c r="AA81" s="54">
        <f t="shared" si="43"/>
        <v>6.0526432418965527E-2</v>
      </c>
      <c r="AB81" s="54">
        <f t="shared" si="45"/>
        <v>1</v>
      </c>
    </row>
    <row r="82" spans="1:28" ht="72.75" customHeight="1" x14ac:dyDescent="0.25">
      <c r="A82" s="42" t="s">
        <v>182</v>
      </c>
      <c r="B82" s="43" t="s">
        <v>41</v>
      </c>
      <c r="C82" s="43">
        <v>20</v>
      </c>
      <c r="D82" s="43" t="s">
        <v>38</v>
      </c>
      <c r="E82" s="44" t="s">
        <v>183</v>
      </c>
      <c r="F82" s="45">
        <v>126060000</v>
      </c>
      <c r="G82" s="45">
        <v>0</v>
      </c>
      <c r="H82" s="45">
        <v>0</v>
      </c>
      <c r="I82" s="45">
        <v>0</v>
      </c>
      <c r="J82" s="45">
        <v>0</v>
      </c>
      <c r="K82" s="45">
        <f t="shared" si="70"/>
        <v>0</v>
      </c>
      <c r="L82" s="46">
        <f t="shared" si="76"/>
        <v>126060000</v>
      </c>
      <c r="M82" s="52">
        <f t="shared" si="69"/>
        <v>1.3787271024307237E-5</v>
      </c>
      <c r="N82" s="45">
        <v>0</v>
      </c>
      <c r="O82" s="45">
        <v>126060000</v>
      </c>
      <c r="P82" s="45">
        <f t="shared" si="77"/>
        <v>0</v>
      </c>
      <c r="Q82" s="45">
        <v>484317.92</v>
      </c>
      <c r="R82" s="45">
        <f t="shared" si="78"/>
        <v>125575682.08</v>
      </c>
      <c r="S82" s="45">
        <f t="shared" si="79"/>
        <v>125575682.08</v>
      </c>
      <c r="T82" s="45">
        <v>484163</v>
      </c>
      <c r="U82" s="45">
        <f t="shared" si="80"/>
        <v>154.9199999999837</v>
      </c>
      <c r="V82" s="45">
        <v>484163</v>
      </c>
      <c r="W82" s="48">
        <f t="shared" si="81"/>
        <v>0</v>
      </c>
      <c r="X82" s="54">
        <f t="shared" si="72"/>
        <v>3.8419635094399493E-3</v>
      </c>
      <c r="Y82" s="54">
        <f t="shared" si="73"/>
        <v>3.8407345708392827E-3</v>
      </c>
      <c r="Z82" s="54">
        <f t="shared" si="74"/>
        <v>3.8407345708392827E-3</v>
      </c>
      <c r="AA82" s="54">
        <f t="shared" si="43"/>
        <v>0.99968012746668555</v>
      </c>
      <c r="AB82" s="54">
        <f t="shared" si="45"/>
        <v>1</v>
      </c>
    </row>
    <row r="83" spans="1:28" ht="42" customHeight="1" x14ac:dyDescent="0.25">
      <c r="A83" s="42" t="s">
        <v>184</v>
      </c>
      <c r="B83" s="43" t="s">
        <v>41</v>
      </c>
      <c r="C83" s="43">
        <v>20</v>
      </c>
      <c r="D83" s="43" t="s">
        <v>38</v>
      </c>
      <c r="E83" s="44" t="s">
        <v>185</v>
      </c>
      <c r="F83" s="45">
        <v>1621128348</v>
      </c>
      <c r="G83" s="45">
        <v>0</v>
      </c>
      <c r="H83" s="45">
        <v>0</v>
      </c>
      <c r="I83" s="45">
        <v>0</v>
      </c>
      <c r="J83" s="45">
        <v>0</v>
      </c>
      <c r="K83" s="45">
        <f t="shared" si="70"/>
        <v>0</v>
      </c>
      <c r="L83" s="46">
        <f t="shared" si="76"/>
        <v>1621128348</v>
      </c>
      <c r="M83" s="47">
        <f t="shared" si="69"/>
        <v>1.7730394969905965E-4</v>
      </c>
      <c r="N83" s="45">
        <v>0</v>
      </c>
      <c r="O83" s="45">
        <v>1325101789</v>
      </c>
      <c r="P83" s="45">
        <f t="shared" si="77"/>
        <v>296026559</v>
      </c>
      <c r="Q83" s="45">
        <v>1170542585.0799999</v>
      </c>
      <c r="R83" s="45">
        <f t="shared" si="78"/>
        <v>450585762.92000008</v>
      </c>
      <c r="S83" s="45">
        <f t="shared" si="79"/>
        <v>154559203.92000008</v>
      </c>
      <c r="T83" s="45">
        <v>113507987.66</v>
      </c>
      <c r="U83" s="45">
        <f t="shared" si="80"/>
        <v>1057034597.42</v>
      </c>
      <c r="V83" s="45">
        <v>52286643.659999996</v>
      </c>
      <c r="W83" s="48">
        <f t="shared" si="81"/>
        <v>61221344</v>
      </c>
      <c r="X83" s="54">
        <f t="shared" si="72"/>
        <v>0.72205423248819778</v>
      </c>
      <c r="Y83" s="54">
        <f t="shared" si="73"/>
        <v>7.0017890810456659E-2</v>
      </c>
      <c r="Z83" s="54">
        <f t="shared" si="74"/>
        <v>3.2253241222082431E-2</v>
      </c>
      <c r="AA83" s="54">
        <f t="shared" si="43"/>
        <v>9.6970404243979194E-2</v>
      </c>
      <c r="AB83" s="54">
        <f t="shared" si="45"/>
        <v>0.46064285640071928</v>
      </c>
    </row>
    <row r="84" spans="1:28" ht="66" customHeight="1" x14ac:dyDescent="0.25">
      <c r="A84" s="42" t="s">
        <v>186</v>
      </c>
      <c r="B84" s="43" t="s">
        <v>41</v>
      </c>
      <c r="C84" s="43">
        <v>20</v>
      </c>
      <c r="D84" s="43" t="s">
        <v>38</v>
      </c>
      <c r="E84" s="44" t="s">
        <v>187</v>
      </c>
      <c r="F84" s="45">
        <v>239261533</v>
      </c>
      <c r="G84" s="45">
        <v>0</v>
      </c>
      <c r="H84" s="45">
        <v>0</v>
      </c>
      <c r="I84" s="45">
        <v>0</v>
      </c>
      <c r="J84" s="45">
        <v>0</v>
      </c>
      <c r="K84" s="45">
        <f t="shared" si="70"/>
        <v>0</v>
      </c>
      <c r="L84" s="46">
        <f t="shared" si="76"/>
        <v>239261533</v>
      </c>
      <c r="M84" s="52">
        <f t="shared" si="69"/>
        <v>2.6168202452500633E-5</v>
      </c>
      <c r="N84" s="45">
        <v>0</v>
      </c>
      <c r="O84" s="45">
        <v>122905696</v>
      </c>
      <c r="P84" s="45">
        <f t="shared" si="77"/>
        <v>116355837</v>
      </c>
      <c r="Q84" s="45">
        <v>122892779.27</v>
      </c>
      <c r="R84" s="45">
        <f t="shared" si="78"/>
        <v>116368753.73</v>
      </c>
      <c r="S84" s="45">
        <f t="shared" si="79"/>
        <v>12916.730000004172</v>
      </c>
      <c r="T84" s="45">
        <v>2513163.9700000002</v>
      </c>
      <c r="U84" s="45">
        <f t="shared" si="80"/>
        <v>120379615.3</v>
      </c>
      <c r="V84" s="45">
        <v>2513163.9700000002</v>
      </c>
      <c r="W84" s="48">
        <f t="shared" si="81"/>
        <v>0</v>
      </c>
      <c r="X84" s="54">
        <f t="shared" si="72"/>
        <v>0.51363366993891157</v>
      </c>
      <c r="Y84" s="54">
        <f t="shared" si="73"/>
        <v>1.0503836276932991E-2</v>
      </c>
      <c r="Z84" s="54">
        <f t="shared" si="74"/>
        <v>1.0503836276932991E-2</v>
      </c>
      <c r="AA84" s="54">
        <f t="shared" si="43"/>
        <v>2.0450053981434384E-2</v>
      </c>
      <c r="AB84" s="54">
        <f t="shared" si="45"/>
        <v>1</v>
      </c>
    </row>
    <row r="85" spans="1:28" ht="82.5" customHeight="1" x14ac:dyDescent="0.25">
      <c r="A85" s="42" t="s">
        <v>188</v>
      </c>
      <c r="B85" s="43" t="s">
        <v>41</v>
      </c>
      <c r="C85" s="43">
        <v>20</v>
      </c>
      <c r="D85" s="43" t="s">
        <v>38</v>
      </c>
      <c r="E85" s="44" t="s">
        <v>189</v>
      </c>
      <c r="F85" s="45">
        <v>381001880</v>
      </c>
      <c r="G85" s="45">
        <v>0</v>
      </c>
      <c r="H85" s="45">
        <v>0</v>
      </c>
      <c r="I85" s="45">
        <v>0</v>
      </c>
      <c r="J85" s="45">
        <v>0</v>
      </c>
      <c r="K85" s="45">
        <f t="shared" si="70"/>
        <v>0</v>
      </c>
      <c r="L85" s="46">
        <f t="shared" si="76"/>
        <v>381001880</v>
      </c>
      <c r="M85" s="52">
        <f t="shared" si="69"/>
        <v>4.167044407687278E-5</v>
      </c>
      <c r="N85" s="45">
        <v>0</v>
      </c>
      <c r="O85" s="45">
        <v>380016880</v>
      </c>
      <c r="P85" s="45">
        <f t="shared" si="77"/>
        <v>985000</v>
      </c>
      <c r="Q85" s="45">
        <v>380005715.63999999</v>
      </c>
      <c r="R85" s="45">
        <f t="shared" si="78"/>
        <v>996164.36000001431</v>
      </c>
      <c r="S85" s="45">
        <f t="shared" si="79"/>
        <v>11164.360000014305</v>
      </c>
      <c r="T85" s="45">
        <v>0</v>
      </c>
      <c r="U85" s="45">
        <f t="shared" si="80"/>
        <v>380005715.63999999</v>
      </c>
      <c r="V85" s="45">
        <v>0</v>
      </c>
      <c r="W85" s="48">
        <f t="shared" si="81"/>
        <v>0</v>
      </c>
      <c r="X85" s="54">
        <f t="shared" si="72"/>
        <v>0.99738540828197486</v>
      </c>
      <c r="Y85" s="54">
        <f t="shared" si="73"/>
        <v>0</v>
      </c>
      <c r="Z85" s="54">
        <f t="shared" si="74"/>
        <v>0</v>
      </c>
      <c r="AA85" s="54">
        <f t="shared" si="43"/>
        <v>0</v>
      </c>
      <c r="AB85" s="54" t="s">
        <v>40</v>
      </c>
    </row>
    <row r="86" spans="1:28" ht="42" customHeight="1" x14ac:dyDescent="0.25">
      <c r="A86" s="38" t="s">
        <v>190</v>
      </c>
      <c r="B86" s="32" t="s">
        <v>41</v>
      </c>
      <c r="C86" s="32">
        <v>20</v>
      </c>
      <c r="D86" s="32" t="s">
        <v>38</v>
      </c>
      <c r="E86" s="39" t="s">
        <v>191</v>
      </c>
      <c r="F86" s="59">
        <f>SUM(F87:F91)</f>
        <v>656925928</v>
      </c>
      <c r="G86" s="59">
        <f>SUM(G87:G91)</f>
        <v>0</v>
      </c>
      <c r="H86" s="59">
        <f>SUM(H87:H91)</f>
        <v>0</v>
      </c>
      <c r="I86" s="59">
        <f>SUM(I87:I91)</f>
        <v>0</v>
      </c>
      <c r="J86" s="59">
        <f>SUM(J87:J91)</f>
        <v>0</v>
      </c>
      <c r="K86" s="40">
        <f t="shared" si="70"/>
        <v>0</v>
      </c>
      <c r="L86" s="59">
        <f>SUM(L87:L91)</f>
        <v>656925928</v>
      </c>
      <c r="M86" s="318">
        <f t="shared" si="69"/>
        <v>7.1848451628038577E-5</v>
      </c>
      <c r="N86" s="59">
        <f t="shared" ref="N86:W86" si="82">SUM(N87:N91)</f>
        <v>0</v>
      </c>
      <c r="O86" s="59">
        <f>SUM(O87:O91)</f>
        <v>505950928</v>
      </c>
      <c r="P86" s="59">
        <f>SUM(P87:P91)</f>
        <v>150975000</v>
      </c>
      <c r="Q86" s="59">
        <f t="shared" si="82"/>
        <v>335297315.08000004</v>
      </c>
      <c r="R86" s="59">
        <f t="shared" si="82"/>
        <v>321628612.91999996</v>
      </c>
      <c r="S86" s="59">
        <f t="shared" si="82"/>
        <v>170653612.91999999</v>
      </c>
      <c r="T86" s="59">
        <f t="shared" si="82"/>
        <v>362249</v>
      </c>
      <c r="U86" s="59">
        <f t="shared" si="82"/>
        <v>334935066.08000004</v>
      </c>
      <c r="V86" s="59">
        <f t="shared" si="82"/>
        <v>362249</v>
      </c>
      <c r="W86" s="59">
        <f t="shared" si="82"/>
        <v>0</v>
      </c>
      <c r="X86" s="176">
        <f t="shared" si="72"/>
        <v>0.51040353377557668</v>
      </c>
      <c r="Y86" s="176">
        <f t="shared" si="73"/>
        <v>5.5143051074701987E-4</v>
      </c>
      <c r="Z86" s="176">
        <f t="shared" si="74"/>
        <v>5.5143051074701987E-4</v>
      </c>
      <c r="AA86" s="176">
        <f t="shared" si="43"/>
        <v>1.0803814516485747E-3</v>
      </c>
      <c r="AB86" s="176">
        <f t="shared" si="45"/>
        <v>1</v>
      </c>
    </row>
    <row r="87" spans="1:28" ht="42" customHeight="1" x14ac:dyDescent="0.25">
      <c r="A87" s="42" t="s">
        <v>192</v>
      </c>
      <c r="B87" s="43" t="s">
        <v>41</v>
      </c>
      <c r="C87" s="43">
        <v>20</v>
      </c>
      <c r="D87" s="43" t="s">
        <v>38</v>
      </c>
      <c r="E87" s="44" t="s">
        <v>193</v>
      </c>
      <c r="F87" s="45">
        <v>168000000</v>
      </c>
      <c r="G87" s="45">
        <v>0</v>
      </c>
      <c r="H87" s="45">
        <v>0</v>
      </c>
      <c r="I87" s="45">
        <v>0</v>
      </c>
      <c r="J87" s="45">
        <v>0</v>
      </c>
      <c r="K87" s="45">
        <f t="shared" si="70"/>
        <v>0</v>
      </c>
      <c r="L87" s="46">
        <f t="shared" ref="L87:L92" si="83">+F87+K87</f>
        <v>168000000</v>
      </c>
      <c r="M87" s="52">
        <f t="shared" si="69"/>
        <v>1.8374278376040105E-5</v>
      </c>
      <c r="N87" s="45">
        <v>0</v>
      </c>
      <c r="O87" s="45">
        <v>168000000</v>
      </c>
      <c r="P87" s="45">
        <f t="shared" ref="P87:P92" si="84">L87-O87</f>
        <v>0</v>
      </c>
      <c r="Q87" s="45">
        <v>0</v>
      </c>
      <c r="R87" s="45">
        <f>+L87-Q87</f>
        <v>168000000</v>
      </c>
      <c r="S87" s="45">
        <f t="shared" ref="S87:S92" si="85">O87-Q87</f>
        <v>168000000</v>
      </c>
      <c r="T87" s="45">
        <v>0</v>
      </c>
      <c r="U87" s="45">
        <f t="shared" ref="U87:U92" si="86">+Q87-T87</f>
        <v>0</v>
      </c>
      <c r="V87" s="45">
        <v>0</v>
      </c>
      <c r="W87" s="48">
        <f>+T87-V87</f>
        <v>0</v>
      </c>
      <c r="X87" s="54">
        <f t="shared" si="72"/>
        <v>0</v>
      </c>
      <c r="Y87" s="54">
        <f t="shared" si="73"/>
        <v>0</v>
      </c>
      <c r="Z87" s="54">
        <f t="shared" si="74"/>
        <v>0</v>
      </c>
      <c r="AA87" s="54" t="s">
        <v>40</v>
      </c>
      <c r="AB87" s="54" t="s">
        <v>40</v>
      </c>
    </row>
    <row r="88" spans="1:28" ht="42" customHeight="1" x14ac:dyDescent="0.25">
      <c r="A88" s="42" t="s">
        <v>194</v>
      </c>
      <c r="B88" s="43" t="s">
        <v>41</v>
      </c>
      <c r="C88" s="43">
        <v>20</v>
      </c>
      <c r="D88" s="43" t="s">
        <v>38</v>
      </c>
      <c r="E88" s="44" t="s">
        <v>195</v>
      </c>
      <c r="F88" s="45">
        <v>24925928</v>
      </c>
      <c r="G88" s="45">
        <v>0</v>
      </c>
      <c r="H88" s="45">
        <v>0</v>
      </c>
      <c r="I88" s="45">
        <v>0</v>
      </c>
      <c r="J88" s="45">
        <v>0</v>
      </c>
      <c r="K88" s="45">
        <f t="shared" si="70"/>
        <v>0</v>
      </c>
      <c r="L88" s="46">
        <f t="shared" si="83"/>
        <v>24925928</v>
      </c>
      <c r="M88" s="52">
        <f t="shared" si="69"/>
        <v>2.7261663086495989E-6</v>
      </c>
      <c r="N88" s="45">
        <v>0</v>
      </c>
      <c r="O88" s="45">
        <v>7928928</v>
      </c>
      <c r="P88" s="45">
        <f t="shared" si="84"/>
        <v>16997000</v>
      </c>
      <c r="Q88" s="45">
        <v>7926278.8600000003</v>
      </c>
      <c r="R88" s="45">
        <f>+L88-Q88</f>
        <v>16999649.140000001</v>
      </c>
      <c r="S88" s="45">
        <f t="shared" si="85"/>
        <v>2649.1399999996647</v>
      </c>
      <c r="T88" s="45">
        <v>0</v>
      </c>
      <c r="U88" s="45">
        <f t="shared" si="86"/>
        <v>7926278.8600000003</v>
      </c>
      <c r="V88" s="45">
        <v>0</v>
      </c>
      <c r="W88" s="48">
        <f>+T88-V88</f>
        <v>0</v>
      </c>
      <c r="X88" s="54">
        <f t="shared" si="72"/>
        <v>0.31799333047900968</v>
      </c>
      <c r="Y88" s="54">
        <f t="shared" si="73"/>
        <v>0</v>
      </c>
      <c r="Z88" s="54">
        <f t="shared" si="74"/>
        <v>0</v>
      </c>
      <c r="AA88" s="54">
        <f t="shared" ref="AA88" si="87">+T88/Q88</f>
        <v>0</v>
      </c>
      <c r="AB88" s="54" t="s">
        <v>40</v>
      </c>
    </row>
    <row r="89" spans="1:28" ht="68.25" customHeight="1" x14ac:dyDescent="0.25">
      <c r="A89" s="42" t="s">
        <v>196</v>
      </c>
      <c r="B89" s="43" t="s">
        <v>41</v>
      </c>
      <c r="C89" s="43">
        <v>20</v>
      </c>
      <c r="D89" s="43" t="s">
        <v>38</v>
      </c>
      <c r="E89" s="44" t="s">
        <v>197</v>
      </c>
      <c r="F89" s="45">
        <v>3000000</v>
      </c>
      <c r="G89" s="45">
        <v>0</v>
      </c>
      <c r="H89" s="45">
        <v>0</v>
      </c>
      <c r="I89" s="45">
        <v>0</v>
      </c>
      <c r="J89" s="45">
        <v>0</v>
      </c>
      <c r="K89" s="45">
        <f t="shared" si="70"/>
        <v>0</v>
      </c>
      <c r="L89" s="46">
        <f t="shared" si="83"/>
        <v>3000000</v>
      </c>
      <c r="M89" s="52">
        <f t="shared" si="69"/>
        <v>3.2811211385785907E-7</v>
      </c>
      <c r="N89" s="45">
        <v>0</v>
      </c>
      <c r="O89" s="45">
        <v>3000000</v>
      </c>
      <c r="P89" s="45">
        <f t="shared" si="84"/>
        <v>0</v>
      </c>
      <c r="Q89" s="45">
        <v>362249</v>
      </c>
      <c r="R89" s="45">
        <f>+L89-Q89</f>
        <v>2637751</v>
      </c>
      <c r="S89" s="45">
        <f t="shared" si="85"/>
        <v>2637751</v>
      </c>
      <c r="T89" s="45">
        <v>362249</v>
      </c>
      <c r="U89" s="45">
        <f t="shared" si="86"/>
        <v>0</v>
      </c>
      <c r="V89" s="45">
        <v>362249</v>
      </c>
      <c r="W89" s="48">
        <f>+T89-V89</f>
        <v>0</v>
      </c>
      <c r="X89" s="54">
        <f t="shared" si="72"/>
        <v>0.12074966666666667</v>
      </c>
      <c r="Y89" s="54">
        <f t="shared" si="73"/>
        <v>0.12074966666666667</v>
      </c>
      <c r="Z89" s="54">
        <f t="shared" si="74"/>
        <v>0.12074966666666667</v>
      </c>
      <c r="AA89" s="54">
        <f t="shared" si="43"/>
        <v>1</v>
      </c>
      <c r="AB89" s="54">
        <f t="shared" si="45"/>
        <v>1</v>
      </c>
    </row>
    <row r="90" spans="1:28" ht="42" customHeight="1" x14ac:dyDescent="0.25">
      <c r="A90" s="42" t="s">
        <v>198</v>
      </c>
      <c r="B90" s="43" t="s">
        <v>41</v>
      </c>
      <c r="C90" s="43">
        <v>20</v>
      </c>
      <c r="D90" s="43" t="s">
        <v>38</v>
      </c>
      <c r="E90" s="44" t="s">
        <v>199</v>
      </c>
      <c r="F90" s="45">
        <v>261680004</v>
      </c>
      <c r="G90" s="45">
        <v>0</v>
      </c>
      <c r="H90" s="45">
        <v>0</v>
      </c>
      <c r="I90" s="45">
        <v>0</v>
      </c>
      <c r="J90" s="45">
        <v>0</v>
      </c>
      <c r="K90" s="45">
        <f t="shared" si="70"/>
        <v>0</v>
      </c>
      <c r="L90" s="46">
        <f t="shared" si="83"/>
        <v>261680004</v>
      </c>
      <c r="M90" s="52">
        <f t="shared" si="69"/>
        <v>2.8620126422257669E-5</v>
      </c>
      <c r="N90" s="45">
        <v>0</v>
      </c>
      <c r="O90" s="45">
        <v>185307004</v>
      </c>
      <c r="P90" s="45">
        <f t="shared" si="84"/>
        <v>76373000</v>
      </c>
      <c r="Q90" s="45">
        <v>185303476.43000001</v>
      </c>
      <c r="R90" s="45">
        <f>+L90-Q90</f>
        <v>76376527.569999993</v>
      </c>
      <c r="S90" s="45">
        <f t="shared" si="85"/>
        <v>3527.5699999928474</v>
      </c>
      <c r="T90" s="45">
        <v>0</v>
      </c>
      <c r="U90" s="45">
        <f t="shared" si="86"/>
        <v>185303476.43000001</v>
      </c>
      <c r="V90" s="45">
        <v>0</v>
      </c>
      <c r="W90" s="48">
        <f>+T90-V90</f>
        <v>0</v>
      </c>
      <c r="X90" s="54">
        <f t="shared" si="72"/>
        <v>0.70813005807658125</v>
      </c>
      <c r="Y90" s="54">
        <f t="shared" si="73"/>
        <v>0</v>
      </c>
      <c r="Z90" s="54">
        <f t="shared" si="74"/>
        <v>0</v>
      </c>
      <c r="AA90" s="54">
        <f t="shared" si="43"/>
        <v>0</v>
      </c>
      <c r="AB90" s="54" t="s">
        <v>40</v>
      </c>
    </row>
    <row r="91" spans="1:28" ht="42" customHeight="1" x14ac:dyDescent="0.25">
      <c r="A91" s="42" t="s">
        <v>200</v>
      </c>
      <c r="B91" s="43" t="s">
        <v>41</v>
      </c>
      <c r="C91" s="43">
        <v>20</v>
      </c>
      <c r="D91" s="43" t="s">
        <v>38</v>
      </c>
      <c r="E91" s="44" t="s">
        <v>201</v>
      </c>
      <c r="F91" s="45">
        <v>199319996</v>
      </c>
      <c r="G91" s="45">
        <v>0</v>
      </c>
      <c r="H91" s="45">
        <v>0</v>
      </c>
      <c r="I91" s="45">
        <v>0</v>
      </c>
      <c r="J91" s="45">
        <v>0</v>
      </c>
      <c r="K91" s="45">
        <f t="shared" si="70"/>
        <v>0</v>
      </c>
      <c r="L91" s="46">
        <f t="shared" si="83"/>
        <v>199319996</v>
      </c>
      <c r="M91" s="52">
        <f t="shared" si="69"/>
        <v>2.1799768407233336E-5</v>
      </c>
      <c r="N91" s="45">
        <v>0</v>
      </c>
      <c r="O91" s="45">
        <v>141714996</v>
      </c>
      <c r="P91" s="45">
        <f t="shared" si="84"/>
        <v>57605000</v>
      </c>
      <c r="Q91" s="45">
        <v>141705310.78999999</v>
      </c>
      <c r="R91" s="45">
        <f>+L91-Q91</f>
        <v>57614685.210000008</v>
      </c>
      <c r="S91" s="45">
        <f t="shared" si="85"/>
        <v>9685.2100000083447</v>
      </c>
      <c r="T91" s="45">
        <v>0</v>
      </c>
      <c r="U91" s="45">
        <f t="shared" si="86"/>
        <v>141705310.78999999</v>
      </c>
      <c r="V91" s="45">
        <v>0</v>
      </c>
      <c r="W91" s="48">
        <f>+T91-V91</f>
        <v>0</v>
      </c>
      <c r="X91" s="54">
        <f t="shared" si="72"/>
        <v>0.71094377701071187</v>
      </c>
      <c r="Y91" s="54">
        <f t="shared" si="73"/>
        <v>0</v>
      </c>
      <c r="Z91" s="54">
        <f t="shared" si="74"/>
        <v>0</v>
      </c>
      <c r="AA91" s="54">
        <f t="shared" si="43"/>
        <v>0</v>
      </c>
      <c r="AB91" s="54" t="s">
        <v>40</v>
      </c>
    </row>
    <row r="92" spans="1:28" ht="42" customHeight="1" x14ac:dyDescent="0.25">
      <c r="A92" s="38" t="s">
        <v>202</v>
      </c>
      <c r="B92" s="32" t="s">
        <v>41</v>
      </c>
      <c r="C92" s="32">
        <v>20</v>
      </c>
      <c r="D92" s="32" t="s">
        <v>38</v>
      </c>
      <c r="E92" s="39" t="s">
        <v>203</v>
      </c>
      <c r="F92" s="59">
        <v>100000000</v>
      </c>
      <c r="G92" s="59">
        <v>0</v>
      </c>
      <c r="H92" s="59">
        <v>0</v>
      </c>
      <c r="I92" s="59">
        <v>0</v>
      </c>
      <c r="J92" s="59">
        <v>0</v>
      </c>
      <c r="K92" s="40">
        <f t="shared" si="70"/>
        <v>0</v>
      </c>
      <c r="L92" s="41">
        <f t="shared" si="83"/>
        <v>100000000</v>
      </c>
      <c r="M92" s="319">
        <f t="shared" si="69"/>
        <v>1.0937070461928635E-5</v>
      </c>
      <c r="N92" s="59">
        <v>0</v>
      </c>
      <c r="O92" s="59">
        <v>11000000</v>
      </c>
      <c r="P92" s="59">
        <f t="shared" si="84"/>
        <v>89000000</v>
      </c>
      <c r="Q92" s="59">
        <v>10884169</v>
      </c>
      <c r="R92" s="59">
        <v>0</v>
      </c>
      <c r="S92" s="59">
        <f t="shared" si="85"/>
        <v>115831</v>
      </c>
      <c r="T92" s="59">
        <v>10884169</v>
      </c>
      <c r="U92" s="59">
        <f t="shared" si="86"/>
        <v>0</v>
      </c>
      <c r="V92" s="59">
        <v>10884169</v>
      </c>
      <c r="W92" s="59">
        <v>0</v>
      </c>
      <c r="X92" s="176">
        <f t="shared" si="72"/>
        <v>0.10884169</v>
      </c>
      <c r="Y92" s="176">
        <f t="shared" si="73"/>
        <v>0.10884169</v>
      </c>
      <c r="Z92" s="176">
        <f t="shared" si="74"/>
        <v>0.10884169</v>
      </c>
      <c r="AA92" s="176">
        <f t="shared" si="43"/>
        <v>1</v>
      </c>
      <c r="AB92" s="176">
        <f t="shared" si="45"/>
        <v>1</v>
      </c>
    </row>
    <row r="93" spans="1:28" s="76" customFormat="1" ht="42" customHeight="1" x14ac:dyDescent="0.25">
      <c r="A93" s="70" t="s">
        <v>204</v>
      </c>
      <c r="B93" s="71" t="s">
        <v>37</v>
      </c>
      <c r="C93" s="71">
        <v>10</v>
      </c>
      <c r="D93" s="71" t="s">
        <v>38</v>
      </c>
      <c r="E93" s="72" t="s">
        <v>205</v>
      </c>
      <c r="F93" s="73">
        <f>+F103</f>
        <v>10647256000</v>
      </c>
      <c r="G93" s="73">
        <f t="shared" ref="G93:J93" si="88">+G103</f>
        <v>0</v>
      </c>
      <c r="H93" s="73">
        <f t="shared" si="88"/>
        <v>0</v>
      </c>
      <c r="I93" s="73">
        <f t="shared" si="88"/>
        <v>0</v>
      </c>
      <c r="J93" s="73">
        <f t="shared" si="88"/>
        <v>0</v>
      </c>
      <c r="K93" s="41">
        <f t="shared" si="70"/>
        <v>0</v>
      </c>
      <c r="L93" s="73">
        <f>+L103</f>
        <v>10647256000</v>
      </c>
      <c r="M93" s="324">
        <f t="shared" si="69"/>
        <v>1.1644978909819243E-3</v>
      </c>
      <c r="N93" s="73">
        <f t="shared" ref="N93:W93" si="89">+N103</f>
        <v>0</v>
      </c>
      <c r="O93" s="73">
        <f t="shared" si="89"/>
        <v>2568638</v>
      </c>
      <c r="P93" s="73">
        <f t="shared" si="89"/>
        <v>10644687362</v>
      </c>
      <c r="Q93" s="73">
        <f t="shared" si="89"/>
        <v>2568570.7600000002</v>
      </c>
      <c r="R93" s="73">
        <f t="shared" si="89"/>
        <v>10644687429.24</v>
      </c>
      <c r="S93" s="73">
        <f t="shared" si="89"/>
        <v>67.239999999903375</v>
      </c>
      <c r="T93" s="73">
        <f t="shared" si="89"/>
        <v>2526038</v>
      </c>
      <c r="U93" s="73">
        <f t="shared" si="89"/>
        <v>42532.760000000097</v>
      </c>
      <c r="V93" s="73">
        <f t="shared" si="89"/>
        <v>2526038</v>
      </c>
      <c r="W93" s="73">
        <f t="shared" si="89"/>
        <v>0</v>
      </c>
      <c r="X93" s="176">
        <f t="shared" si="72"/>
        <v>2.4124250980722171E-4</v>
      </c>
      <c r="Y93" s="176">
        <f t="shared" si="73"/>
        <v>2.3724779417344714E-4</v>
      </c>
      <c r="Z93" s="176">
        <f t="shared" si="74"/>
        <v>2.3724779417344714E-4</v>
      </c>
      <c r="AA93" s="176">
        <f t="shared" si="43"/>
        <v>0.98344107911592038</v>
      </c>
      <c r="AB93" s="176">
        <f t="shared" si="45"/>
        <v>1</v>
      </c>
    </row>
    <row r="94" spans="1:28" ht="42" customHeight="1" x14ac:dyDescent="0.25">
      <c r="A94" s="38" t="s">
        <v>204</v>
      </c>
      <c r="B94" s="32" t="s">
        <v>41</v>
      </c>
      <c r="C94" s="32">
        <v>20</v>
      </c>
      <c r="D94" s="32" t="s">
        <v>38</v>
      </c>
      <c r="E94" s="39" t="s">
        <v>205</v>
      </c>
      <c r="F94" s="59">
        <f>+F95+F98</f>
        <v>5638845092</v>
      </c>
      <c r="G94" s="59">
        <f t="shared" ref="G94:I94" si="90">+G95+G98</f>
        <v>0</v>
      </c>
      <c r="H94" s="59">
        <f t="shared" si="90"/>
        <v>0</v>
      </c>
      <c r="I94" s="59">
        <f t="shared" si="90"/>
        <v>0</v>
      </c>
      <c r="J94" s="59">
        <f>+J95+J98</f>
        <v>0</v>
      </c>
      <c r="K94" s="40">
        <f t="shared" si="70"/>
        <v>0</v>
      </c>
      <c r="L94" s="59">
        <f>+L95+L98</f>
        <v>5638845092</v>
      </c>
      <c r="M94" s="318">
        <f t="shared" si="69"/>
        <v>6.1672446095104461E-4</v>
      </c>
      <c r="N94" s="59">
        <f t="shared" ref="N94:W94" si="91">+N95+N98</f>
        <v>5423125092</v>
      </c>
      <c r="O94" s="59">
        <f>+O95+O98</f>
        <v>215720000</v>
      </c>
      <c r="P94" s="59">
        <f t="shared" si="91"/>
        <v>5423125092</v>
      </c>
      <c r="Q94" s="59">
        <f t="shared" si="91"/>
        <v>97455</v>
      </c>
      <c r="R94" s="59">
        <f t="shared" si="91"/>
        <v>5638747637</v>
      </c>
      <c r="S94" s="59">
        <f t="shared" si="91"/>
        <v>215622545</v>
      </c>
      <c r="T94" s="59">
        <f t="shared" si="91"/>
        <v>97455</v>
      </c>
      <c r="U94" s="59">
        <f t="shared" si="91"/>
        <v>0</v>
      </c>
      <c r="V94" s="59">
        <f t="shared" si="91"/>
        <v>97455</v>
      </c>
      <c r="W94" s="59">
        <f t="shared" si="91"/>
        <v>0</v>
      </c>
      <c r="X94" s="176">
        <f t="shared" si="72"/>
        <v>1.7282794332878971E-5</v>
      </c>
      <c r="Y94" s="176">
        <f t="shared" si="73"/>
        <v>1.7282794332878971E-5</v>
      </c>
      <c r="Z94" s="176">
        <f t="shared" si="74"/>
        <v>1.7282794332878971E-5</v>
      </c>
      <c r="AA94" s="325">
        <f t="shared" si="43"/>
        <v>1</v>
      </c>
      <c r="AB94" s="325">
        <f t="shared" si="45"/>
        <v>1</v>
      </c>
    </row>
    <row r="95" spans="1:28" ht="42" customHeight="1" x14ac:dyDescent="0.25">
      <c r="A95" s="38" t="s">
        <v>206</v>
      </c>
      <c r="B95" s="32" t="s">
        <v>41</v>
      </c>
      <c r="C95" s="32">
        <v>20</v>
      </c>
      <c r="D95" s="32" t="s">
        <v>38</v>
      </c>
      <c r="E95" s="39" t="s">
        <v>207</v>
      </c>
      <c r="F95" s="59">
        <f t="shared" ref="F95:J96" si="92">+F96</f>
        <v>5423125092</v>
      </c>
      <c r="G95" s="59">
        <f t="shared" si="92"/>
        <v>0</v>
      </c>
      <c r="H95" s="59">
        <f t="shared" si="92"/>
        <v>0</v>
      </c>
      <c r="I95" s="59">
        <f t="shared" si="92"/>
        <v>0</v>
      </c>
      <c r="J95" s="59">
        <f t="shared" si="92"/>
        <v>0</v>
      </c>
      <c r="K95" s="40">
        <f t="shared" si="70"/>
        <v>0</v>
      </c>
      <c r="L95" s="59">
        <f>+L96</f>
        <v>5423125092</v>
      </c>
      <c r="M95" s="318">
        <f t="shared" si="69"/>
        <v>5.9313101255057212E-4</v>
      </c>
      <c r="N95" s="59">
        <f t="shared" ref="N95:W96" si="93">+N96</f>
        <v>5423125092</v>
      </c>
      <c r="O95" s="59">
        <f t="shared" si="93"/>
        <v>0</v>
      </c>
      <c r="P95" s="59">
        <f t="shared" si="93"/>
        <v>5423125092</v>
      </c>
      <c r="Q95" s="59">
        <f t="shared" si="93"/>
        <v>0</v>
      </c>
      <c r="R95" s="59">
        <f t="shared" si="93"/>
        <v>5423125092</v>
      </c>
      <c r="S95" s="59">
        <f t="shared" si="93"/>
        <v>0</v>
      </c>
      <c r="T95" s="59">
        <f t="shared" si="93"/>
        <v>0</v>
      </c>
      <c r="U95" s="59">
        <f t="shared" si="93"/>
        <v>0</v>
      </c>
      <c r="V95" s="59">
        <f t="shared" si="93"/>
        <v>0</v>
      </c>
      <c r="W95" s="59">
        <f t="shared" si="93"/>
        <v>0</v>
      </c>
      <c r="X95" s="176">
        <f t="shared" si="72"/>
        <v>0</v>
      </c>
      <c r="Y95" s="176">
        <f t="shared" si="73"/>
        <v>0</v>
      </c>
      <c r="Z95" s="176">
        <f t="shared" si="74"/>
        <v>0</v>
      </c>
      <c r="AA95" s="176" t="s">
        <v>40</v>
      </c>
      <c r="AB95" s="176" t="s">
        <v>40</v>
      </c>
    </row>
    <row r="96" spans="1:28" ht="42" customHeight="1" x14ac:dyDescent="0.25">
      <c r="A96" s="38" t="s">
        <v>208</v>
      </c>
      <c r="B96" s="32" t="s">
        <v>41</v>
      </c>
      <c r="C96" s="32">
        <v>20</v>
      </c>
      <c r="D96" s="32" t="s">
        <v>38</v>
      </c>
      <c r="E96" s="78" t="s">
        <v>209</v>
      </c>
      <c r="F96" s="59">
        <f t="shared" si="92"/>
        <v>5423125092</v>
      </c>
      <c r="G96" s="59">
        <f t="shared" si="92"/>
        <v>0</v>
      </c>
      <c r="H96" s="59">
        <f t="shared" si="92"/>
        <v>0</v>
      </c>
      <c r="I96" s="59">
        <f t="shared" si="92"/>
        <v>0</v>
      </c>
      <c r="J96" s="59">
        <f t="shared" si="92"/>
        <v>0</v>
      </c>
      <c r="K96" s="40">
        <f t="shared" si="70"/>
        <v>0</v>
      </c>
      <c r="L96" s="59">
        <f>+L97</f>
        <v>5423125092</v>
      </c>
      <c r="M96" s="318">
        <f t="shared" si="69"/>
        <v>5.9313101255057212E-4</v>
      </c>
      <c r="N96" s="59">
        <f t="shared" si="93"/>
        <v>5423125092</v>
      </c>
      <c r="O96" s="59">
        <f t="shared" si="93"/>
        <v>0</v>
      </c>
      <c r="P96" s="59">
        <f t="shared" si="93"/>
        <v>5423125092</v>
      </c>
      <c r="Q96" s="59">
        <f t="shared" si="93"/>
        <v>0</v>
      </c>
      <c r="R96" s="59">
        <f t="shared" si="93"/>
        <v>5423125092</v>
      </c>
      <c r="S96" s="59">
        <f t="shared" si="93"/>
        <v>0</v>
      </c>
      <c r="T96" s="59">
        <f t="shared" si="93"/>
        <v>0</v>
      </c>
      <c r="U96" s="59">
        <f t="shared" si="93"/>
        <v>0</v>
      </c>
      <c r="V96" s="59">
        <f t="shared" si="93"/>
        <v>0</v>
      </c>
      <c r="W96" s="59">
        <f t="shared" si="93"/>
        <v>0</v>
      </c>
      <c r="X96" s="176">
        <f t="shared" si="72"/>
        <v>0</v>
      </c>
      <c r="Y96" s="176">
        <f t="shared" si="73"/>
        <v>0</v>
      </c>
      <c r="Z96" s="176">
        <f t="shared" si="74"/>
        <v>0</v>
      </c>
      <c r="AA96" s="176" t="s">
        <v>40</v>
      </c>
      <c r="AB96" s="176" t="s">
        <v>40</v>
      </c>
    </row>
    <row r="97" spans="1:28" ht="42" customHeight="1" x14ac:dyDescent="0.25">
      <c r="A97" s="42" t="s">
        <v>210</v>
      </c>
      <c r="B97" s="43" t="s">
        <v>41</v>
      </c>
      <c r="C97" s="43">
        <v>20</v>
      </c>
      <c r="D97" s="43" t="s">
        <v>38</v>
      </c>
      <c r="E97" s="44" t="s">
        <v>211</v>
      </c>
      <c r="F97" s="58">
        <v>5423125092</v>
      </c>
      <c r="G97" s="45">
        <v>0</v>
      </c>
      <c r="H97" s="45">
        <v>0</v>
      </c>
      <c r="I97" s="45">
        <v>0</v>
      </c>
      <c r="J97" s="45">
        <v>0</v>
      </c>
      <c r="K97" s="45">
        <f t="shared" si="70"/>
        <v>0</v>
      </c>
      <c r="L97" s="46">
        <f>+F97+K97</f>
        <v>5423125092</v>
      </c>
      <c r="M97" s="52">
        <f t="shared" si="69"/>
        <v>5.9313101255057212E-4</v>
      </c>
      <c r="N97" s="58">
        <v>5423125092</v>
      </c>
      <c r="O97" s="45">
        <v>0</v>
      </c>
      <c r="P97" s="45">
        <f>L97-O97</f>
        <v>5423125092</v>
      </c>
      <c r="Q97" s="45">
        <v>0</v>
      </c>
      <c r="R97" s="45">
        <f>+L97-Q97</f>
        <v>5423125092</v>
      </c>
      <c r="S97" s="45">
        <f>O97-Q97</f>
        <v>0</v>
      </c>
      <c r="T97" s="45">
        <v>0</v>
      </c>
      <c r="U97" s="45">
        <f>+Q97-T97</f>
        <v>0</v>
      </c>
      <c r="V97" s="45">
        <v>0</v>
      </c>
      <c r="W97" s="48">
        <f>+T97-V97</f>
        <v>0</v>
      </c>
      <c r="X97" s="54">
        <f t="shared" si="72"/>
        <v>0</v>
      </c>
      <c r="Y97" s="54">
        <f t="shared" si="73"/>
        <v>0</v>
      </c>
      <c r="Z97" s="54">
        <f t="shared" si="74"/>
        <v>0</v>
      </c>
      <c r="AA97" s="54" t="s">
        <v>40</v>
      </c>
      <c r="AB97" s="54" t="s">
        <v>40</v>
      </c>
    </row>
    <row r="98" spans="1:28" ht="42" customHeight="1" x14ac:dyDescent="0.25">
      <c r="A98" s="38" t="s">
        <v>212</v>
      </c>
      <c r="B98" s="32" t="s">
        <v>41</v>
      </c>
      <c r="C98" s="32">
        <v>20</v>
      </c>
      <c r="D98" s="32" t="s">
        <v>38</v>
      </c>
      <c r="E98" s="39" t="s">
        <v>213</v>
      </c>
      <c r="F98" s="59">
        <f t="shared" ref="F98:J99" si="94">+F99</f>
        <v>215720000</v>
      </c>
      <c r="G98" s="59">
        <f t="shared" si="94"/>
        <v>0</v>
      </c>
      <c r="H98" s="59">
        <f t="shared" si="94"/>
        <v>0</v>
      </c>
      <c r="I98" s="59">
        <f t="shared" si="94"/>
        <v>0</v>
      </c>
      <c r="J98" s="59">
        <f t="shared" si="94"/>
        <v>0</v>
      </c>
      <c r="K98" s="40">
        <f t="shared" si="70"/>
        <v>0</v>
      </c>
      <c r="L98" s="59">
        <f>+L99</f>
        <v>215720000</v>
      </c>
      <c r="M98" s="319">
        <f t="shared" si="69"/>
        <v>2.3593448400472452E-5</v>
      </c>
      <c r="N98" s="59">
        <f t="shared" ref="N98:W99" si="95">+N99</f>
        <v>0</v>
      </c>
      <c r="O98" s="59">
        <f t="shared" si="95"/>
        <v>215720000</v>
      </c>
      <c r="P98" s="59">
        <f t="shared" si="95"/>
        <v>0</v>
      </c>
      <c r="Q98" s="59">
        <f t="shared" si="95"/>
        <v>97455</v>
      </c>
      <c r="R98" s="59">
        <f t="shared" si="95"/>
        <v>215622545</v>
      </c>
      <c r="S98" s="59">
        <f t="shared" si="95"/>
        <v>215622545</v>
      </c>
      <c r="T98" s="59">
        <f t="shared" si="95"/>
        <v>97455</v>
      </c>
      <c r="U98" s="59">
        <f t="shared" si="95"/>
        <v>0</v>
      </c>
      <c r="V98" s="59">
        <f t="shared" si="95"/>
        <v>97455</v>
      </c>
      <c r="W98" s="59">
        <f t="shared" si="95"/>
        <v>0</v>
      </c>
      <c r="X98" s="176">
        <f t="shared" si="72"/>
        <v>4.5176617837938069E-4</v>
      </c>
      <c r="Y98" s="176">
        <f t="shared" si="73"/>
        <v>4.5176617837938069E-4</v>
      </c>
      <c r="Z98" s="176">
        <f t="shared" si="74"/>
        <v>4.5176617837938069E-4</v>
      </c>
      <c r="AA98" s="325">
        <f t="shared" ref="AA98:AA101" si="96">+T98/Q98</f>
        <v>1</v>
      </c>
      <c r="AB98" s="325">
        <f t="shared" ref="AB98:AB101" si="97">+V98/T98</f>
        <v>1</v>
      </c>
    </row>
    <row r="99" spans="1:28" ht="42" customHeight="1" x14ac:dyDescent="0.25">
      <c r="A99" s="38" t="s">
        <v>214</v>
      </c>
      <c r="B99" s="32" t="s">
        <v>41</v>
      </c>
      <c r="C99" s="32">
        <v>20</v>
      </c>
      <c r="D99" s="32" t="s">
        <v>38</v>
      </c>
      <c r="E99" s="39" t="s">
        <v>215</v>
      </c>
      <c r="F99" s="59">
        <f t="shared" si="94"/>
        <v>215720000</v>
      </c>
      <c r="G99" s="59">
        <f t="shared" si="94"/>
        <v>0</v>
      </c>
      <c r="H99" s="59">
        <f t="shared" si="94"/>
        <v>0</v>
      </c>
      <c r="I99" s="59">
        <f t="shared" si="94"/>
        <v>0</v>
      </c>
      <c r="J99" s="59">
        <f t="shared" si="94"/>
        <v>0</v>
      </c>
      <c r="K99" s="40">
        <f t="shared" si="70"/>
        <v>0</v>
      </c>
      <c r="L99" s="59">
        <f>+L100</f>
        <v>215720000</v>
      </c>
      <c r="M99" s="319">
        <f t="shared" si="69"/>
        <v>2.3593448400472452E-5</v>
      </c>
      <c r="N99" s="59">
        <f t="shared" si="95"/>
        <v>0</v>
      </c>
      <c r="O99" s="59">
        <f t="shared" si="95"/>
        <v>215720000</v>
      </c>
      <c r="P99" s="59">
        <f t="shared" si="95"/>
        <v>0</v>
      </c>
      <c r="Q99" s="59">
        <f t="shared" si="95"/>
        <v>97455</v>
      </c>
      <c r="R99" s="59">
        <f t="shared" si="95"/>
        <v>215622545</v>
      </c>
      <c r="S99" s="59">
        <f t="shared" si="95"/>
        <v>215622545</v>
      </c>
      <c r="T99" s="59">
        <f t="shared" si="95"/>
        <v>97455</v>
      </c>
      <c r="U99" s="59">
        <f t="shared" si="95"/>
        <v>0</v>
      </c>
      <c r="V99" s="59">
        <f t="shared" si="95"/>
        <v>97455</v>
      </c>
      <c r="W99" s="59">
        <f t="shared" si="95"/>
        <v>0</v>
      </c>
      <c r="X99" s="176">
        <f t="shared" si="72"/>
        <v>4.5176617837938069E-4</v>
      </c>
      <c r="Y99" s="176">
        <f t="shared" si="73"/>
        <v>4.5176617837938069E-4</v>
      </c>
      <c r="Z99" s="176">
        <f t="shared" si="74"/>
        <v>4.5176617837938069E-4</v>
      </c>
      <c r="AA99" s="325">
        <f t="shared" si="96"/>
        <v>1</v>
      </c>
      <c r="AB99" s="325">
        <f t="shared" si="97"/>
        <v>1</v>
      </c>
    </row>
    <row r="100" spans="1:28" ht="42" customHeight="1" x14ac:dyDescent="0.25">
      <c r="A100" s="38" t="s">
        <v>216</v>
      </c>
      <c r="B100" s="32" t="s">
        <v>41</v>
      </c>
      <c r="C100" s="32">
        <v>20</v>
      </c>
      <c r="D100" s="32" t="s">
        <v>38</v>
      </c>
      <c r="E100" s="39" t="s">
        <v>217</v>
      </c>
      <c r="F100" s="59">
        <f>+F101+F102</f>
        <v>215720000</v>
      </c>
      <c r="G100" s="59">
        <f>+G101+G102</f>
        <v>0</v>
      </c>
      <c r="H100" s="59">
        <f>+H101+H102</f>
        <v>0</v>
      </c>
      <c r="I100" s="59">
        <f>+I101+I102</f>
        <v>0</v>
      </c>
      <c r="J100" s="59">
        <f>+J101+J102</f>
        <v>0</v>
      </c>
      <c r="K100" s="40">
        <f t="shared" si="70"/>
        <v>0</v>
      </c>
      <c r="L100" s="59">
        <f>+L101+L102</f>
        <v>215720000</v>
      </c>
      <c r="M100" s="319">
        <f t="shared" si="69"/>
        <v>2.3593448400472452E-5</v>
      </c>
      <c r="N100" s="59">
        <f t="shared" ref="N100:W100" si="98">+N101+N102</f>
        <v>0</v>
      </c>
      <c r="O100" s="59">
        <f>+O101+O102</f>
        <v>215720000</v>
      </c>
      <c r="P100" s="59">
        <f t="shared" si="98"/>
        <v>0</v>
      </c>
      <c r="Q100" s="59">
        <f t="shared" si="98"/>
        <v>97455</v>
      </c>
      <c r="R100" s="59">
        <f t="shared" si="98"/>
        <v>215622545</v>
      </c>
      <c r="S100" s="59">
        <f t="shared" si="98"/>
        <v>215622545</v>
      </c>
      <c r="T100" s="59">
        <f t="shared" si="98"/>
        <v>97455</v>
      </c>
      <c r="U100" s="59">
        <f t="shared" si="98"/>
        <v>0</v>
      </c>
      <c r="V100" s="59">
        <f t="shared" si="98"/>
        <v>97455</v>
      </c>
      <c r="W100" s="59">
        <f t="shared" si="98"/>
        <v>0</v>
      </c>
      <c r="X100" s="176">
        <f t="shared" si="72"/>
        <v>4.5176617837938069E-4</v>
      </c>
      <c r="Y100" s="176">
        <f t="shared" si="73"/>
        <v>4.5176617837938069E-4</v>
      </c>
      <c r="Z100" s="176">
        <f t="shared" si="74"/>
        <v>4.5176617837938069E-4</v>
      </c>
      <c r="AA100" s="325">
        <f t="shared" si="96"/>
        <v>1</v>
      </c>
      <c r="AB100" s="325">
        <f t="shared" si="97"/>
        <v>1</v>
      </c>
    </row>
    <row r="101" spans="1:28" ht="42" customHeight="1" x14ac:dyDescent="0.25">
      <c r="A101" s="42" t="s">
        <v>218</v>
      </c>
      <c r="B101" s="43" t="s">
        <v>41</v>
      </c>
      <c r="C101" s="43">
        <v>20</v>
      </c>
      <c r="D101" s="43" t="s">
        <v>38</v>
      </c>
      <c r="E101" s="44" t="s">
        <v>219</v>
      </c>
      <c r="F101" s="48">
        <v>59277258</v>
      </c>
      <c r="G101" s="45">
        <v>0</v>
      </c>
      <c r="H101" s="45">
        <v>0</v>
      </c>
      <c r="I101" s="45">
        <v>0</v>
      </c>
      <c r="J101" s="45">
        <v>0</v>
      </c>
      <c r="K101" s="45">
        <f t="shared" si="70"/>
        <v>0</v>
      </c>
      <c r="L101" s="46">
        <f>+F101+K101</f>
        <v>59277258</v>
      </c>
      <c r="M101" s="52">
        <f t="shared" si="69"/>
        <v>6.483195475359229E-6</v>
      </c>
      <c r="N101" s="48">
        <v>0</v>
      </c>
      <c r="O101" s="45">
        <v>59277258</v>
      </c>
      <c r="P101" s="45">
        <f>L101-O101</f>
        <v>0</v>
      </c>
      <c r="Q101" s="45">
        <v>97455</v>
      </c>
      <c r="R101" s="45">
        <f>+L101-Q101</f>
        <v>59179803</v>
      </c>
      <c r="S101" s="45">
        <f>O101-Q101</f>
        <v>59179803</v>
      </c>
      <c r="T101" s="45">
        <v>97455</v>
      </c>
      <c r="U101" s="45">
        <f>+Q101-T101</f>
        <v>0</v>
      </c>
      <c r="V101" s="45">
        <v>97455</v>
      </c>
      <c r="W101" s="48">
        <f>+T101-V101</f>
        <v>0</v>
      </c>
      <c r="X101" s="54">
        <f t="shared" si="72"/>
        <v>1.6440537786008929E-3</v>
      </c>
      <c r="Y101" s="54">
        <f t="shared" si="73"/>
        <v>1.6440537786008929E-3</v>
      </c>
      <c r="Z101" s="54">
        <f t="shared" si="74"/>
        <v>1.6440537786008929E-3</v>
      </c>
      <c r="AA101" s="54">
        <f t="shared" si="96"/>
        <v>1</v>
      </c>
      <c r="AB101" s="54">
        <f t="shared" si="97"/>
        <v>1</v>
      </c>
    </row>
    <row r="102" spans="1:28" ht="42" customHeight="1" x14ac:dyDescent="0.25">
      <c r="A102" s="42" t="s">
        <v>220</v>
      </c>
      <c r="B102" s="43" t="s">
        <v>41</v>
      </c>
      <c r="C102" s="43">
        <v>20</v>
      </c>
      <c r="D102" s="43" t="s">
        <v>38</v>
      </c>
      <c r="E102" s="44" t="s">
        <v>221</v>
      </c>
      <c r="F102" s="48">
        <v>156442742</v>
      </c>
      <c r="G102" s="45">
        <v>0</v>
      </c>
      <c r="H102" s="45">
        <v>0</v>
      </c>
      <c r="I102" s="45">
        <v>0</v>
      </c>
      <c r="J102" s="45">
        <v>0</v>
      </c>
      <c r="K102" s="45">
        <f t="shared" si="70"/>
        <v>0</v>
      </c>
      <c r="L102" s="46">
        <f>+F102+K102</f>
        <v>156442742</v>
      </c>
      <c r="M102" s="52">
        <f t="shared" si="69"/>
        <v>1.7110252925113223E-5</v>
      </c>
      <c r="N102" s="48">
        <v>0</v>
      </c>
      <c r="O102" s="45">
        <v>156442742</v>
      </c>
      <c r="P102" s="45">
        <f>L102-O102</f>
        <v>0</v>
      </c>
      <c r="Q102" s="45">
        <v>0</v>
      </c>
      <c r="R102" s="45">
        <f>+L102-Q102</f>
        <v>156442742</v>
      </c>
      <c r="S102" s="45">
        <f>O102-Q102</f>
        <v>156442742</v>
      </c>
      <c r="T102" s="45">
        <v>0</v>
      </c>
      <c r="U102" s="45">
        <f>+Q102-T102</f>
        <v>0</v>
      </c>
      <c r="V102" s="45">
        <v>0</v>
      </c>
      <c r="W102" s="48">
        <f>+T102-V102</f>
        <v>0</v>
      </c>
      <c r="X102" s="54">
        <f t="shared" si="72"/>
        <v>0</v>
      </c>
      <c r="Y102" s="54">
        <f t="shared" si="73"/>
        <v>0</v>
      </c>
      <c r="Z102" s="54">
        <f t="shared" si="74"/>
        <v>0</v>
      </c>
      <c r="AA102" s="54" t="s">
        <v>40</v>
      </c>
      <c r="AB102" s="54" t="s">
        <v>40</v>
      </c>
    </row>
    <row r="103" spans="1:28" ht="42" customHeight="1" x14ac:dyDescent="0.25">
      <c r="A103" s="79" t="s">
        <v>222</v>
      </c>
      <c r="B103" s="80" t="s">
        <v>37</v>
      </c>
      <c r="C103" s="80">
        <v>10</v>
      </c>
      <c r="D103" s="80" t="s">
        <v>38</v>
      </c>
      <c r="E103" s="78" t="s">
        <v>223</v>
      </c>
      <c r="F103" s="81">
        <f>+F104</f>
        <v>10647256000</v>
      </c>
      <c r="G103" s="81">
        <f>+G104</f>
        <v>0</v>
      </c>
      <c r="H103" s="81">
        <f>+H104</f>
        <v>0</v>
      </c>
      <c r="I103" s="81">
        <f>+I104</f>
        <v>0</v>
      </c>
      <c r="J103" s="81">
        <f>+J104</f>
        <v>0</v>
      </c>
      <c r="K103" s="40">
        <f t="shared" si="70"/>
        <v>0</v>
      </c>
      <c r="L103" s="81">
        <f>+L104</f>
        <v>10647256000</v>
      </c>
      <c r="M103" s="323">
        <f t="shared" si="69"/>
        <v>1.1644978909819243E-3</v>
      </c>
      <c r="N103" s="81">
        <f t="shared" ref="N103:W103" si="99">+N104</f>
        <v>0</v>
      </c>
      <c r="O103" s="81">
        <f>+O104</f>
        <v>2568638</v>
      </c>
      <c r="P103" s="81">
        <f t="shared" si="99"/>
        <v>10644687362</v>
      </c>
      <c r="Q103" s="81">
        <f t="shared" si="99"/>
        <v>2568570.7600000002</v>
      </c>
      <c r="R103" s="81">
        <f t="shared" si="99"/>
        <v>10644687429.24</v>
      </c>
      <c r="S103" s="81">
        <f t="shared" si="99"/>
        <v>67.239999999903375</v>
      </c>
      <c r="T103" s="81">
        <f t="shared" si="99"/>
        <v>2526038</v>
      </c>
      <c r="U103" s="81">
        <f t="shared" si="99"/>
        <v>42532.760000000097</v>
      </c>
      <c r="V103" s="81">
        <f t="shared" si="99"/>
        <v>2526038</v>
      </c>
      <c r="W103" s="81">
        <f t="shared" si="99"/>
        <v>0</v>
      </c>
      <c r="X103" s="176">
        <f t="shared" si="72"/>
        <v>2.4124250980722171E-4</v>
      </c>
      <c r="Y103" s="176">
        <f t="shared" si="73"/>
        <v>2.3724779417344714E-4</v>
      </c>
      <c r="Z103" s="176">
        <f t="shared" si="74"/>
        <v>2.3724779417344714E-4</v>
      </c>
      <c r="AA103" s="176">
        <f t="shared" ref="AA103:AA106" si="100">+T103/Q103</f>
        <v>0.98344107911592038</v>
      </c>
      <c r="AB103" s="176">
        <f t="shared" ref="AB103:AB106" si="101">+V103/T103</f>
        <v>1</v>
      </c>
    </row>
    <row r="104" spans="1:28" ht="42" customHeight="1" x14ac:dyDescent="0.25">
      <c r="A104" s="79" t="s">
        <v>224</v>
      </c>
      <c r="B104" s="80" t="s">
        <v>37</v>
      </c>
      <c r="C104" s="80">
        <v>10</v>
      </c>
      <c r="D104" s="80" t="s">
        <v>38</v>
      </c>
      <c r="E104" s="78" t="s">
        <v>225</v>
      </c>
      <c r="F104" s="81">
        <f>+F105+F106</f>
        <v>10647256000</v>
      </c>
      <c r="G104" s="81">
        <f>+G105+G106</f>
        <v>0</v>
      </c>
      <c r="H104" s="81">
        <f>+H105+H106</f>
        <v>0</v>
      </c>
      <c r="I104" s="81">
        <f>+I105+I106</f>
        <v>0</v>
      </c>
      <c r="J104" s="81">
        <f>+J105+J106</f>
        <v>0</v>
      </c>
      <c r="K104" s="40">
        <f t="shared" si="70"/>
        <v>0</v>
      </c>
      <c r="L104" s="81">
        <f>+L105+L106</f>
        <v>10647256000</v>
      </c>
      <c r="M104" s="323">
        <f t="shared" si="69"/>
        <v>1.1644978909819243E-3</v>
      </c>
      <c r="N104" s="81">
        <f t="shared" ref="N104:W104" si="102">+N105+N106</f>
        <v>0</v>
      </c>
      <c r="O104" s="81">
        <f>+O105+O106</f>
        <v>2568638</v>
      </c>
      <c r="P104" s="81">
        <f t="shared" si="102"/>
        <v>10644687362</v>
      </c>
      <c r="Q104" s="81">
        <f t="shared" si="102"/>
        <v>2568570.7600000002</v>
      </c>
      <c r="R104" s="81">
        <f t="shared" si="102"/>
        <v>10644687429.24</v>
      </c>
      <c r="S104" s="81">
        <f t="shared" si="102"/>
        <v>67.239999999903375</v>
      </c>
      <c r="T104" s="81">
        <f t="shared" si="102"/>
        <v>2526038</v>
      </c>
      <c r="U104" s="81">
        <f t="shared" si="102"/>
        <v>42532.760000000097</v>
      </c>
      <c r="V104" s="81">
        <f t="shared" si="102"/>
        <v>2526038</v>
      </c>
      <c r="W104" s="81">
        <f t="shared" si="102"/>
        <v>0</v>
      </c>
      <c r="X104" s="176">
        <f t="shared" si="72"/>
        <v>2.4124250980722171E-4</v>
      </c>
      <c r="Y104" s="176">
        <f t="shared" si="73"/>
        <v>2.3724779417344714E-4</v>
      </c>
      <c r="Z104" s="176">
        <f t="shared" si="74"/>
        <v>2.3724779417344714E-4</v>
      </c>
      <c r="AA104" s="176">
        <f t="shared" si="100"/>
        <v>0.98344107911592038</v>
      </c>
      <c r="AB104" s="176">
        <f t="shared" si="101"/>
        <v>1</v>
      </c>
    </row>
    <row r="105" spans="1:28" ht="42" customHeight="1" x14ac:dyDescent="0.25">
      <c r="A105" s="82" t="s">
        <v>226</v>
      </c>
      <c r="B105" s="83" t="s">
        <v>37</v>
      </c>
      <c r="C105" s="83">
        <v>10</v>
      </c>
      <c r="D105" s="83" t="s">
        <v>38</v>
      </c>
      <c r="E105" s="84" t="s">
        <v>227</v>
      </c>
      <c r="F105" s="85">
        <v>5323628000</v>
      </c>
      <c r="G105" s="45">
        <v>0</v>
      </c>
      <c r="H105" s="45">
        <v>0</v>
      </c>
      <c r="I105" s="45">
        <v>0</v>
      </c>
      <c r="J105" s="45">
        <v>0</v>
      </c>
      <c r="K105" s="45">
        <f t="shared" si="70"/>
        <v>0</v>
      </c>
      <c r="L105" s="46">
        <f>+F105+K105</f>
        <v>5323628000</v>
      </c>
      <c r="M105" s="86">
        <f t="shared" si="69"/>
        <v>5.8224894549096216E-4</v>
      </c>
      <c r="N105" s="85">
        <v>0</v>
      </c>
      <c r="O105" s="45">
        <v>40300</v>
      </c>
      <c r="P105" s="45">
        <f>L105-O105</f>
        <v>5323587700</v>
      </c>
      <c r="Q105" s="45">
        <v>40281.160000000003</v>
      </c>
      <c r="R105" s="45">
        <f>+L105-Q105</f>
        <v>5323587718.8400002</v>
      </c>
      <c r="S105" s="45">
        <f>O105-Q105</f>
        <v>18.839999999996508</v>
      </c>
      <c r="T105" s="45">
        <v>0</v>
      </c>
      <c r="U105" s="45">
        <f>+Q105-T105</f>
        <v>40281.160000000003</v>
      </c>
      <c r="V105" s="45">
        <v>0</v>
      </c>
      <c r="W105" s="48">
        <f>+T105-V105</f>
        <v>0</v>
      </c>
      <c r="X105" s="54">
        <f t="shared" si="72"/>
        <v>7.5664866140158559E-6</v>
      </c>
      <c r="Y105" s="54">
        <f t="shared" si="73"/>
        <v>0</v>
      </c>
      <c r="Z105" s="54">
        <f t="shared" si="74"/>
        <v>0</v>
      </c>
      <c r="AA105" s="54">
        <f t="shared" si="100"/>
        <v>0</v>
      </c>
      <c r="AB105" s="54" t="s">
        <v>40</v>
      </c>
    </row>
    <row r="106" spans="1:28" ht="42" customHeight="1" x14ac:dyDescent="0.25">
      <c r="A106" s="82" t="s">
        <v>228</v>
      </c>
      <c r="B106" s="83" t="s">
        <v>37</v>
      </c>
      <c r="C106" s="83">
        <v>10</v>
      </c>
      <c r="D106" s="83" t="s">
        <v>38</v>
      </c>
      <c r="E106" s="84" t="s">
        <v>229</v>
      </c>
      <c r="F106" s="85">
        <v>5323628000</v>
      </c>
      <c r="G106" s="45">
        <v>0</v>
      </c>
      <c r="H106" s="45">
        <v>0</v>
      </c>
      <c r="I106" s="45">
        <v>0</v>
      </c>
      <c r="J106" s="45">
        <v>0</v>
      </c>
      <c r="K106" s="45">
        <f t="shared" si="70"/>
        <v>0</v>
      </c>
      <c r="L106" s="46">
        <f>+F106+K106</f>
        <v>5323628000</v>
      </c>
      <c r="M106" s="86">
        <f t="shared" si="69"/>
        <v>5.8224894549096216E-4</v>
      </c>
      <c r="N106" s="85">
        <v>0</v>
      </c>
      <c r="O106" s="45">
        <v>2528338</v>
      </c>
      <c r="P106" s="45">
        <f>L106-O106</f>
        <v>5321099662</v>
      </c>
      <c r="Q106" s="45">
        <v>2528289.6</v>
      </c>
      <c r="R106" s="45">
        <f>+L106-Q106</f>
        <v>5321099710.3999996</v>
      </c>
      <c r="S106" s="45">
        <f>O106-Q106</f>
        <v>48.399999999906868</v>
      </c>
      <c r="T106" s="45">
        <v>2526038</v>
      </c>
      <c r="U106" s="45">
        <f>+Q106-T106</f>
        <v>2251.6000000000931</v>
      </c>
      <c r="V106" s="45">
        <v>2526038</v>
      </c>
      <c r="W106" s="48">
        <f>+T106-V106</f>
        <v>0</v>
      </c>
      <c r="X106" s="54">
        <f t="shared" si="72"/>
        <v>4.7491853300042755E-4</v>
      </c>
      <c r="Y106" s="54">
        <f t="shared" si="73"/>
        <v>4.7449558834689428E-4</v>
      </c>
      <c r="Z106" s="54">
        <f t="shared" si="74"/>
        <v>4.7449558834689428E-4</v>
      </c>
      <c r="AA106" s="54">
        <f t="shared" si="100"/>
        <v>0.9991094374631766</v>
      </c>
      <c r="AB106" s="54">
        <f t="shared" si="101"/>
        <v>1</v>
      </c>
    </row>
    <row r="107" spans="1:28" ht="42" customHeight="1" x14ac:dyDescent="0.25">
      <c r="A107" s="38" t="s">
        <v>230</v>
      </c>
      <c r="B107" s="32" t="s">
        <v>41</v>
      </c>
      <c r="C107" s="32">
        <v>20</v>
      </c>
      <c r="D107" s="32" t="s">
        <v>38</v>
      </c>
      <c r="E107" s="39" t="s">
        <v>231</v>
      </c>
      <c r="F107" s="59">
        <f t="shared" ref="F107:J108" si="103">+F108</f>
        <v>16069012000</v>
      </c>
      <c r="G107" s="59">
        <f t="shared" si="103"/>
        <v>0</v>
      </c>
      <c r="H107" s="59">
        <f t="shared" si="103"/>
        <v>0</v>
      </c>
      <c r="I107" s="59">
        <f t="shared" si="103"/>
        <v>0</v>
      </c>
      <c r="J107" s="59">
        <f t="shared" si="103"/>
        <v>0</v>
      </c>
      <c r="K107" s="40">
        <f t="shared" si="70"/>
        <v>0</v>
      </c>
      <c r="L107" s="59">
        <f>+L108</f>
        <v>16069012000</v>
      </c>
      <c r="M107" s="323">
        <f t="shared" si="69"/>
        <v>1.7574791649757678E-3</v>
      </c>
      <c r="N107" s="59">
        <f t="shared" ref="N107:W108" si="104">+N108</f>
        <v>0</v>
      </c>
      <c r="O107" s="59">
        <f t="shared" si="104"/>
        <v>0</v>
      </c>
      <c r="P107" s="59">
        <f t="shared" si="104"/>
        <v>16069012000</v>
      </c>
      <c r="Q107" s="59">
        <f t="shared" si="104"/>
        <v>0</v>
      </c>
      <c r="R107" s="59">
        <f t="shared" si="104"/>
        <v>16069012000</v>
      </c>
      <c r="S107" s="59">
        <f t="shared" si="104"/>
        <v>0</v>
      </c>
      <c r="T107" s="59">
        <f t="shared" si="104"/>
        <v>0</v>
      </c>
      <c r="U107" s="59">
        <f t="shared" si="104"/>
        <v>0</v>
      </c>
      <c r="V107" s="59">
        <f t="shared" si="104"/>
        <v>0</v>
      </c>
      <c r="W107" s="59">
        <f t="shared" si="104"/>
        <v>0</v>
      </c>
      <c r="X107" s="176">
        <f t="shared" si="72"/>
        <v>0</v>
      </c>
      <c r="Y107" s="176">
        <f t="shared" si="73"/>
        <v>0</v>
      </c>
      <c r="Z107" s="176">
        <f t="shared" si="74"/>
        <v>0</v>
      </c>
      <c r="AA107" s="176" t="s">
        <v>40</v>
      </c>
      <c r="AB107" s="176" t="s">
        <v>40</v>
      </c>
    </row>
    <row r="108" spans="1:28" ht="42" customHeight="1" x14ac:dyDescent="0.25">
      <c r="A108" s="38" t="s">
        <v>232</v>
      </c>
      <c r="B108" s="32" t="s">
        <v>41</v>
      </c>
      <c r="C108" s="32">
        <v>20</v>
      </c>
      <c r="D108" s="32" t="s">
        <v>38</v>
      </c>
      <c r="E108" s="39" t="s">
        <v>233</v>
      </c>
      <c r="F108" s="59">
        <f t="shared" si="103"/>
        <v>16069012000</v>
      </c>
      <c r="G108" s="59">
        <f t="shared" si="103"/>
        <v>0</v>
      </c>
      <c r="H108" s="59">
        <f t="shared" si="103"/>
        <v>0</v>
      </c>
      <c r="I108" s="59">
        <f t="shared" si="103"/>
        <v>0</v>
      </c>
      <c r="J108" s="59">
        <f t="shared" si="103"/>
        <v>0</v>
      </c>
      <c r="K108" s="40">
        <f t="shared" si="70"/>
        <v>0</v>
      </c>
      <c r="L108" s="59">
        <f>+L109</f>
        <v>16069012000</v>
      </c>
      <c r="M108" s="323">
        <f t="shared" si="69"/>
        <v>1.7574791649757678E-3</v>
      </c>
      <c r="N108" s="59">
        <f t="shared" si="104"/>
        <v>0</v>
      </c>
      <c r="O108" s="59">
        <f t="shared" si="104"/>
        <v>0</v>
      </c>
      <c r="P108" s="59">
        <f t="shared" si="104"/>
        <v>16069012000</v>
      </c>
      <c r="Q108" s="59">
        <f t="shared" si="104"/>
        <v>0</v>
      </c>
      <c r="R108" s="59">
        <f t="shared" si="104"/>
        <v>16069012000</v>
      </c>
      <c r="S108" s="59">
        <f t="shared" si="104"/>
        <v>0</v>
      </c>
      <c r="T108" s="59">
        <f t="shared" si="104"/>
        <v>0</v>
      </c>
      <c r="U108" s="59">
        <f t="shared" si="104"/>
        <v>0</v>
      </c>
      <c r="V108" s="59">
        <f t="shared" si="104"/>
        <v>0</v>
      </c>
      <c r="W108" s="59">
        <f t="shared" si="104"/>
        <v>0</v>
      </c>
      <c r="X108" s="176">
        <f t="shared" si="72"/>
        <v>0</v>
      </c>
      <c r="Y108" s="176">
        <f t="shared" si="73"/>
        <v>0</v>
      </c>
      <c r="Z108" s="176">
        <f t="shared" si="74"/>
        <v>0</v>
      </c>
      <c r="AA108" s="176" t="s">
        <v>40</v>
      </c>
      <c r="AB108" s="176" t="s">
        <v>40</v>
      </c>
    </row>
    <row r="109" spans="1:28" ht="42" customHeight="1" thickBot="1" x14ac:dyDescent="0.3">
      <c r="A109" s="88" t="s">
        <v>234</v>
      </c>
      <c r="B109" s="89" t="s">
        <v>41</v>
      </c>
      <c r="C109" s="89">
        <v>20</v>
      </c>
      <c r="D109" s="89" t="s">
        <v>38</v>
      </c>
      <c r="E109" s="90" t="s">
        <v>235</v>
      </c>
      <c r="F109" s="91">
        <v>16069012000</v>
      </c>
      <c r="G109" s="91">
        <v>0</v>
      </c>
      <c r="H109" s="91">
        <v>0</v>
      </c>
      <c r="I109" s="91">
        <v>0</v>
      </c>
      <c r="J109" s="91">
        <v>0</v>
      </c>
      <c r="K109" s="91">
        <f t="shared" si="70"/>
        <v>0</v>
      </c>
      <c r="L109" s="92">
        <f>+F109+K109</f>
        <v>16069012000</v>
      </c>
      <c r="M109" s="326">
        <f t="shared" si="69"/>
        <v>1.7574791649757678E-3</v>
      </c>
      <c r="N109" s="91">
        <v>0</v>
      </c>
      <c r="O109" s="91">
        <v>0</v>
      </c>
      <c r="P109" s="91">
        <f>L109-O109</f>
        <v>16069012000</v>
      </c>
      <c r="Q109" s="91">
        <v>0</v>
      </c>
      <c r="R109" s="91">
        <f>+L109-Q109</f>
        <v>16069012000</v>
      </c>
      <c r="S109" s="91">
        <f>O109-Q109</f>
        <v>0</v>
      </c>
      <c r="T109" s="91">
        <v>0</v>
      </c>
      <c r="U109" s="91">
        <f>+Q109-T109</f>
        <v>0</v>
      </c>
      <c r="V109" s="91">
        <v>0</v>
      </c>
      <c r="W109" s="93">
        <f>+T109-V109</f>
        <v>0</v>
      </c>
      <c r="X109" s="186">
        <f t="shared" si="72"/>
        <v>0</v>
      </c>
      <c r="Y109" s="186">
        <f t="shared" si="73"/>
        <v>0</v>
      </c>
      <c r="Z109" s="186">
        <f t="shared" si="74"/>
        <v>0</v>
      </c>
      <c r="AA109" s="186" t="s">
        <v>40</v>
      </c>
      <c r="AB109" s="186" t="s">
        <v>40</v>
      </c>
    </row>
    <row r="110" spans="1:28" ht="42" customHeight="1" thickBot="1" x14ac:dyDescent="0.3">
      <c r="A110" s="23" t="s">
        <v>236</v>
      </c>
      <c r="B110" s="96" t="s">
        <v>37</v>
      </c>
      <c r="C110" s="97">
        <v>11</v>
      </c>
      <c r="D110" s="96" t="s">
        <v>237</v>
      </c>
      <c r="E110" s="25" t="s">
        <v>238</v>
      </c>
      <c r="F110" s="26">
        <f t="shared" ref="F110:J112" si="105">+F112</f>
        <v>112491124000</v>
      </c>
      <c r="G110" s="26">
        <f t="shared" si="105"/>
        <v>0</v>
      </c>
      <c r="H110" s="26">
        <f t="shared" si="105"/>
        <v>0</v>
      </c>
      <c r="I110" s="26">
        <f t="shared" si="105"/>
        <v>0</v>
      </c>
      <c r="J110" s="26">
        <f t="shared" si="105"/>
        <v>0</v>
      </c>
      <c r="K110" s="26">
        <f t="shared" si="70"/>
        <v>0</v>
      </c>
      <c r="L110" s="26">
        <f>+L112</f>
        <v>112491124000</v>
      </c>
      <c r="M110" s="27">
        <f t="shared" si="69"/>
        <v>1.2303233495295513E-2</v>
      </c>
      <c r="N110" s="26">
        <f t="shared" ref="N110:W112" si="106">+N112</f>
        <v>0</v>
      </c>
      <c r="O110" s="26">
        <f t="shared" si="106"/>
        <v>0</v>
      </c>
      <c r="P110" s="26">
        <f t="shared" si="106"/>
        <v>112491124000</v>
      </c>
      <c r="Q110" s="26">
        <f t="shared" si="106"/>
        <v>0</v>
      </c>
      <c r="R110" s="26">
        <f t="shared" si="106"/>
        <v>112491124000</v>
      </c>
      <c r="S110" s="26">
        <f t="shared" si="106"/>
        <v>0</v>
      </c>
      <c r="T110" s="26">
        <f t="shared" si="106"/>
        <v>0</v>
      </c>
      <c r="U110" s="26">
        <f t="shared" si="106"/>
        <v>0</v>
      </c>
      <c r="V110" s="26">
        <f t="shared" si="106"/>
        <v>0</v>
      </c>
      <c r="W110" s="26">
        <f t="shared" si="106"/>
        <v>0</v>
      </c>
      <c r="X110" s="172">
        <f t="shared" si="72"/>
        <v>0</v>
      </c>
      <c r="Y110" s="172">
        <f t="shared" si="73"/>
        <v>0</v>
      </c>
      <c r="Z110" s="172">
        <f t="shared" si="74"/>
        <v>0</v>
      </c>
      <c r="AA110" s="172" t="s">
        <v>40</v>
      </c>
      <c r="AB110" s="317" t="s">
        <v>40</v>
      </c>
    </row>
    <row r="111" spans="1:28" ht="42" customHeight="1" thickBot="1" x14ac:dyDescent="0.3">
      <c r="A111" s="99" t="s">
        <v>236</v>
      </c>
      <c r="B111" s="100" t="s">
        <v>37</v>
      </c>
      <c r="C111" s="101">
        <v>11</v>
      </c>
      <c r="D111" s="100" t="s">
        <v>38</v>
      </c>
      <c r="E111" s="102" t="s">
        <v>238</v>
      </c>
      <c r="F111" s="103">
        <f t="shared" si="105"/>
        <v>1427021447000</v>
      </c>
      <c r="G111" s="103">
        <f t="shared" si="105"/>
        <v>0</v>
      </c>
      <c r="H111" s="103">
        <f t="shared" si="105"/>
        <v>0</v>
      </c>
      <c r="I111" s="103">
        <f t="shared" si="105"/>
        <v>0</v>
      </c>
      <c r="J111" s="103">
        <f t="shared" si="105"/>
        <v>0</v>
      </c>
      <c r="K111" s="103">
        <f t="shared" si="70"/>
        <v>0</v>
      </c>
      <c r="L111" s="103">
        <f>+L113</f>
        <v>1427021447000</v>
      </c>
      <c r="M111" s="327">
        <f t="shared" si="69"/>
        <v>0.15607434116522359</v>
      </c>
      <c r="N111" s="103">
        <f t="shared" si="106"/>
        <v>0</v>
      </c>
      <c r="O111" s="103">
        <f t="shared" si="106"/>
        <v>0</v>
      </c>
      <c r="P111" s="103">
        <f t="shared" si="106"/>
        <v>1427021447000</v>
      </c>
      <c r="Q111" s="103">
        <f t="shared" si="106"/>
        <v>0</v>
      </c>
      <c r="R111" s="103">
        <f t="shared" si="106"/>
        <v>1427021447000</v>
      </c>
      <c r="S111" s="103">
        <f t="shared" si="106"/>
        <v>0</v>
      </c>
      <c r="T111" s="103">
        <f t="shared" si="106"/>
        <v>0</v>
      </c>
      <c r="U111" s="103">
        <f t="shared" si="106"/>
        <v>0</v>
      </c>
      <c r="V111" s="103">
        <f t="shared" si="106"/>
        <v>0</v>
      </c>
      <c r="W111" s="103">
        <f t="shared" si="106"/>
        <v>0</v>
      </c>
      <c r="X111" s="197">
        <f t="shared" si="72"/>
        <v>0</v>
      </c>
      <c r="Y111" s="197">
        <f t="shared" si="73"/>
        <v>0</v>
      </c>
      <c r="Z111" s="197">
        <f t="shared" si="74"/>
        <v>0</v>
      </c>
      <c r="AA111" s="197" t="s">
        <v>40</v>
      </c>
      <c r="AB111" s="328" t="s">
        <v>40</v>
      </c>
    </row>
    <row r="112" spans="1:28" ht="42" customHeight="1" x14ac:dyDescent="0.25">
      <c r="A112" s="31" t="s">
        <v>239</v>
      </c>
      <c r="B112" s="111" t="s">
        <v>37</v>
      </c>
      <c r="C112" s="111">
        <v>11</v>
      </c>
      <c r="D112" s="111" t="s">
        <v>237</v>
      </c>
      <c r="E112" s="33" t="s">
        <v>240</v>
      </c>
      <c r="F112" s="329">
        <f t="shared" si="105"/>
        <v>112491124000</v>
      </c>
      <c r="G112" s="329">
        <f t="shared" si="105"/>
        <v>0</v>
      </c>
      <c r="H112" s="329">
        <f t="shared" si="105"/>
        <v>0</v>
      </c>
      <c r="I112" s="329">
        <f t="shared" si="105"/>
        <v>0</v>
      </c>
      <c r="J112" s="329">
        <f t="shared" si="105"/>
        <v>0</v>
      </c>
      <c r="K112" s="34">
        <f t="shared" si="70"/>
        <v>0</v>
      </c>
      <c r="L112" s="329">
        <f>+L114</f>
        <v>112491124000</v>
      </c>
      <c r="M112" s="68">
        <f t="shared" si="69"/>
        <v>1.2303233495295513E-2</v>
      </c>
      <c r="N112" s="329">
        <f t="shared" si="106"/>
        <v>0</v>
      </c>
      <c r="O112" s="329">
        <f t="shared" si="106"/>
        <v>0</v>
      </c>
      <c r="P112" s="329">
        <f t="shared" si="106"/>
        <v>112491124000</v>
      </c>
      <c r="Q112" s="329">
        <f t="shared" si="106"/>
        <v>0</v>
      </c>
      <c r="R112" s="329">
        <f t="shared" si="106"/>
        <v>112491124000</v>
      </c>
      <c r="S112" s="329">
        <f t="shared" si="106"/>
        <v>0</v>
      </c>
      <c r="T112" s="329">
        <f t="shared" si="106"/>
        <v>0</v>
      </c>
      <c r="U112" s="329">
        <f t="shared" si="106"/>
        <v>0</v>
      </c>
      <c r="V112" s="329">
        <f t="shared" si="106"/>
        <v>0</v>
      </c>
      <c r="W112" s="329">
        <f t="shared" si="106"/>
        <v>0</v>
      </c>
      <c r="X112" s="118">
        <f t="shared" si="72"/>
        <v>0</v>
      </c>
      <c r="Y112" s="118">
        <f t="shared" si="73"/>
        <v>0</v>
      </c>
      <c r="Z112" s="118">
        <f t="shared" si="74"/>
        <v>0</v>
      </c>
      <c r="AA112" s="118" t="s">
        <v>40</v>
      </c>
      <c r="AB112" s="118" t="s">
        <v>40</v>
      </c>
    </row>
    <row r="113" spans="1:28" ht="42" customHeight="1" x14ac:dyDescent="0.25">
      <c r="A113" s="38" t="s">
        <v>239</v>
      </c>
      <c r="B113" s="32" t="s">
        <v>37</v>
      </c>
      <c r="C113" s="32">
        <v>11</v>
      </c>
      <c r="D113" s="32" t="s">
        <v>38</v>
      </c>
      <c r="E113" s="39" t="s">
        <v>240</v>
      </c>
      <c r="F113" s="61">
        <f>+F117</f>
        <v>1427021447000</v>
      </c>
      <c r="G113" s="61">
        <f>+G117</f>
        <v>0</v>
      </c>
      <c r="H113" s="61">
        <f>+H117</f>
        <v>0</v>
      </c>
      <c r="I113" s="61">
        <f>+I117</f>
        <v>0</v>
      </c>
      <c r="J113" s="61">
        <f>+J117</f>
        <v>0</v>
      </c>
      <c r="K113" s="40">
        <f t="shared" si="70"/>
        <v>0</v>
      </c>
      <c r="L113" s="61">
        <f>+L117</f>
        <v>1427021447000</v>
      </c>
      <c r="M113" s="330">
        <f t="shared" si="69"/>
        <v>0.15607434116522359</v>
      </c>
      <c r="N113" s="61">
        <f t="shared" ref="N113:W113" si="107">+N117</f>
        <v>0</v>
      </c>
      <c r="O113" s="61">
        <f>+O117</f>
        <v>0</v>
      </c>
      <c r="P113" s="61">
        <f t="shared" si="107"/>
        <v>1427021447000</v>
      </c>
      <c r="Q113" s="61">
        <f t="shared" si="107"/>
        <v>0</v>
      </c>
      <c r="R113" s="61">
        <f t="shared" si="107"/>
        <v>1427021447000</v>
      </c>
      <c r="S113" s="61">
        <f t="shared" si="107"/>
        <v>0</v>
      </c>
      <c r="T113" s="61">
        <f t="shared" si="107"/>
        <v>0</v>
      </c>
      <c r="U113" s="61">
        <f t="shared" si="107"/>
        <v>0</v>
      </c>
      <c r="V113" s="61">
        <f t="shared" si="107"/>
        <v>0</v>
      </c>
      <c r="W113" s="61">
        <f t="shared" si="107"/>
        <v>0</v>
      </c>
      <c r="X113" s="176">
        <f t="shared" si="72"/>
        <v>0</v>
      </c>
      <c r="Y113" s="176">
        <f t="shared" si="73"/>
        <v>0</v>
      </c>
      <c r="Z113" s="176">
        <f t="shared" si="74"/>
        <v>0</v>
      </c>
      <c r="AA113" s="176" t="s">
        <v>40</v>
      </c>
      <c r="AB113" s="176" t="s">
        <v>40</v>
      </c>
    </row>
    <row r="114" spans="1:28" ht="42" customHeight="1" x14ac:dyDescent="0.25">
      <c r="A114" s="38" t="s">
        <v>241</v>
      </c>
      <c r="B114" s="32" t="s">
        <v>37</v>
      </c>
      <c r="C114" s="32">
        <v>11</v>
      </c>
      <c r="D114" s="32" t="s">
        <v>237</v>
      </c>
      <c r="E114" s="39" t="s">
        <v>242</v>
      </c>
      <c r="F114" s="61">
        <f t="shared" ref="F114:J115" si="108">+F115</f>
        <v>112491124000</v>
      </c>
      <c r="G114" s="61">
        <f t="shared" si="108"/>
        <v>0</v>
      </c>
      <c r="H114" s="61">
        <f t="shared" si="108"/>
        <v>0</v>
      </c>
      <c r="I114" s="61">
        <f t="shared" si="108"/>
        <v>0</v>
      </c>
      <c r="J114" s="61">
        <f t="shared" si="108"/>
        <v>0</v>
      </c>
      <c r="K114" s="40">
        <f t="shared" si="70"/>
        <v>0</v>
      </c>
      <c r="L114" s="61">
        <f>+L115</f>
        <v>112491124000</v>
      </c>
      <c r="M114" s="323">
        <f t="shared" si="69"/>
        <v>1.2303233495295513E-2</v>
      </c>
      <c r="N114" s="61">
        <f t="shared" ref="N114:W115" si="109">+N115</f>
        <v>0</v>
      </c>
      <c r="O114" s="61">
        <f t="shared" si="109"/>
        <v>0</v>
      </c>
      <c r="P114" s="61">
        <f t="shared" si="109"/>
        <v>112491124000</v>
      </c>
      <c r="Q114" s="61">
        <f t="shared" si="109"/>
        <v>0</v>
      </c>
      <c r="R114" s="61">
        <f t="shared" si="109"/>
        <v>112491124000</v>
      </c>
      <c r="S114" s="61">
        <f t="shared" si="109"/>
        <v>0</v>
      </c>
      <c r="T114" s="61">
        <f t="shared" si="109"/>
        <v>0</v>
      </c>
      <c r="U114" s="61">
        <f t="shared" si="109"/>
        <v>0</v>
      </c>
      <c r="V114" s="61">
        <f t="shared" si="109"/>
        <v>0</v>
      </c>
      <c r="W114" s="61">
        <f t="shared" si="109"/>
        <v>0</v>
      </c>
      <c r="X114" s="176">
        <f t="shared" si="72"/>
        <v>0</v>
      </c>
      <c r="Y114" s="176">
        <f t="shared" si="73"/>
        <v>0</v>
      </c>
      <c r="Z114" s="176">
        <f t="shared" si="74"/>
        <v>0</v>
      </c>
      <c r="AA114" s="176" t="s">
        <v>40</v>
      </c>
      <c r="AB114" s="176" t="s">
        <v>40</v>
      </c>
    </row>
    <row r="115" spans="1:28" ht="42" customHeight="1" x14ac:dyDescent="0.25">
      <c r="A115" s="38" t="s">
        <v>243</v>
      </c>
      <c r="B115" s="32" t="s">
        <v>37</v>
      </c>
      <c r="C115" s="32">
        <v>11</v>
      </c>
      <c r="D115" s="32" t="s">
        <v>237</v>
      </c>
      <c r="E115" s="39" t="s">
        <v>244</v>
      </c>
      <c r="F115" s="61">
        <f t="shared" si="108"/>
        <v>112491124000</v>
      </c>
      <c r="G115" s="61">
        <f t="shared" si="108"/>
        <v>0</v>
      </c>
      <c r="H115" s="61">
        <f t="shared" si="108"/>
        <v>0</v>
      </c>
      <c r="I115" s="61">
        <f t="shared" si="108"/>
        <v>0</v>
      </c>
      <c r="J115" s="61">
        <f t="shared" si="108"/>
        <v>0</v>
      </c>
      <c r="K115" s="40">
        <f t="shared" si="70"/>
        <v>0</v>
      </c>
      <c r="L115" s="61">
        <f>+L116</f>
        <v>112491124000</v>
      </c>
      <c r="M115" s="323">
        <f t="shared" si="69"/>
        <v>1.2303233495295513E-2</v>
      </c>
      <c r="N115" s="61">
        <f t="shared" si="109"/>
        <v>0</v>
      </c>
      <c r="O115" s="61">
        <f t="shared" si="109"/>
        <v>0</v>
      </c>
      <c r="P115" s="61">
        <f t="shared" si="109"/>
        <v>112491124000</v>
      </c>
      <c r="Q115" s="61">
        <f t="shared" si="109"/>
        <v>0</v>
      </c>
      <c r="R115" s="61">
        <f t="shared" si="109"/>
        <v>112491124000</v>
      </c>
      <c r="S115" s="61">
        <f t="shared" si="109"/>
        <v>0</v>
      </c>
      <c r="T115" s="61">
        <f t="shared" si="109"/>
        <v>0</v>
      </c>
      <c r="U115" s="61">
        <f t="shared" si="109"/>
        <v>0</v>
      </c>
      <c r="V115" s="61">
        <f t="shared" si="109"/>
        <v>0</v>
      </c>
      <c r="W115" s="61">
        <f t="shared" si="109"/>
        <v>0</v>
      </c>
      <c r="X115" s="176">
        <f t="shared" si="72"/>
        <v>0</v>
      </c>
      <c r="Y115" s="176">
        <f t="shared" si="73"/>
        <v>0</v>
      </c>
      <c r="Z115" s="176">
        <f t="shared" si="74"/>
        <v>0</v>
      </c>
      <c r="AA115" s="176" t="s">
        <v>40</v>
      </c>
      <c r="AB115" s="176" t="s">
        <v>40</v>
      </c>
    </row>
    <row r="116" spans="1:28" ht="42" customHeight="1" x14ac:dyDescent="0.25">
      <c r="A116" s="42" t="s">
        <v>245</v>
      </c>
      <c r="B116" s="43" t="s">
        <v>37</v>
      </c>
      <c r="C116" s="43">
        <v>11</v>
      </c>
      <c r="D116" s="43" t="s">
        <v>237</v>
      </c>
      <c r="E116" s="44" t="s">
        <v>37</v>
      </c>
      <c r="F116" s="106">
        <v>112491124000</v>
      </c>
      <c r="G116" s="45">
        <v>0</v>
      </c>
      <c r="H116" s="45">
        <v>0</v>
      </c>
      <c r="I116" s="45">
        <v>0</v>
      </c>
      <c r="J116" s="45">
        <v>0</v>
      </c>
      <c r="K116" s="45">
        <f t="shared" si="70"/>
        <v>0</v>
      </c>
      <c r="L116" s="46">
        <f>+F116+K116</f>
        <v>112491124000</v>
      </c>
      <c r="M116" s="86">
        <f t="shared" si="69"/>
        <v>1.2303233495295513E-2</v>
      </c>
      <c r="N116" s="106">
        <v>0</v>
      </c>
      <c r="O116" s="45">
        <v>0</v>
      </c>
      <c r="P116" s="45">
        <f>L116-O116</f>
        <v>112491124000</v>
      </c>
      <c r="Q116" s="45">
        <v>0</v>
      </c>
      <c r="R116" s="45">
        <f>+L116-Q116</f>
        <v>112491124000</v>
      </c>
      <c r="S116" s="45">
        <f>O116-Q116</f>
        <v>0</v>
      </c>
      <c r="T116" s="45">
        <v>0</v>
      </c>
      <c r="U116" s="45">
        <f>+Q116-T116</f>
        <v>0</v>
      </c>
      <c r="V116" s="45">
        <v>0</v>
      </c>
      <c r="W116" s="48">
        <f>+T116-V116</f>
        <v>0</v>
      </c>
      <c r="X116" s="54">
        <f t="shared" si="72"/>
        <v>0</v>
      </c>
      <c r="Y116" s="54">
        <f t="shared" si="73"/>
        <v>0</v>
      </c>
      <c r="Z116" s="54">
        <f t="shared" si="74"/>
        <v>0</v>
      </c>
      <c r="AA116" s="54" t="s">
        <v>40</v>
      </c>
      <c r="AB116" s="54" t="s">
        <v>40</v>
      </c>
    </row>
    <row r="117" spans="1:28" ht="42" customHeight="1" x14ac:dyDescent="0.25">
      <c r="A117" s="38" t="s">
        <v>246</v>
      </c>
      <c r="B117" s="32" t="s">
        <v>37</v>
      </c>
      <c r="C117" s="32">
        <v>11</v>
      </c>
      <c r="D117" s="32" t="s">
        <v>38</v>
      </c>
      <c r="E117" s="39" t="s">
        <v>247</v>
      </c>
      <c r="F117" s="61">
        <f>+F118</f>
        <v>1427021447000</v>
      </c>
      <c r="G117" s="61">
        <f>+G118</f>
        <v>0</v>
      </c>
      <c r="H117" s="61">
        <f>+H118</f>
        <v>0</v>
      </c>
      <c r="I117" s="61">
        <f>+I118</f>
        <v>0</v>
      </c>
      <c r="J117" s="61">
        <f>+J118</f>
        <v>0</v>
      </c>
      <c r="K117" s="40">
        <f t="shared" si="70"/>
        <v>0</v>
      </c>
      <c r="L117" s="61">
        <f>+L118</f>
        <v>1427021447000</v>
      </c>
      <c r="M117" s="323">
        <f t="shared" si="69"/>
        <v>0.15607434116522359</v>
      </c>
      <c r="N117" s="61">
        <f t="shared" ref="N117:W117" si="110">+N118</f>
        <v>0</v>
      </c>
      <c r="O117" s="61">
        <f>+O118</f>
        <v>0</v>
      </c>
      <c r="P117" s="61">
        <f t="shared" si="110"/>
        <v>1427021447000</v>
      </c>
      <c r="Q117" s="61">
        <f t="shared" si="110"/>
        <v>0</v>
      </c>
      <c r="R117" s="61">
        <f t="shared" si="110"/>
        <v>1427021447000</v>
      </c>
      <c r="S117" s="61">
        <f t="shared" si="110"/>
        <v>0</v>
      </c>
      <c r="T117" s="61">
        <f t="shared" si="110"/>
        <v>0</v>
      </c>
      <c r="U117" s="61">
        <f t="shared" si="110"/>
        <v>0</v>
      </c>
      <c r="V117" s="61">
        <f t="shared" si="110"/>
        <v>0</v>
      </c>
      <c r="W117" s="61">
        <f t="shared" si="110"/>
        <v>0</v>
      </c>
      <c r="X117" s="176">
        <f t="shared" si="72"/>
        <v>0</v>
      </c>
      <c r="Y117" s="176">
        <f t="shared" si="73"/>
        <v>0</v>
      </c>
      <c r="Z117" s="176">
        <f t="shared" si="74"/>
        <v>0</v>
      </c>
      <c r="AA117" s="176" t="s">
        <v>40</v>
      </c>
      <c r="AB117" s="176" t="s">
        <v>40</v>
      </c>
    </row>
    <row r="118" spans="1:28" ht="42" customHeight="1" thickBot="1" x14ac:dyDescent="0.3">
      <c r="A118" s="88" t="s">
        <v>248</v>
      </c>
      <c r="B118" s="89" t="s">
        <v>37</v>
      </c>
      <c r="C118" s="89">
        <v>11</v>
      </c>
      <c r="D118" s="89" t="s">
        <v>38</v>
      </c>
      <c r="E118" s="90" t="s">
        <v>249</v>
      </c>
      <c r="F118" s="331">
        <v>1427021447000</v>
      </c>
      <c r="G118" s="91">
        <v>0</v>
      </c>
      <c r="H118" s="91">
        <v>0</v>
      </c>
      <c r="I118" s="91">
        <v>0</v>
      </c>
      <c r="J118" s="91">
        <v>0</v>
      </c>
      <c r="K118" s="91">
        <f t="shared" si="70"/>
        <v>0</v>
      </c>
      <c r="L118" s="92">
        <f>+F118+K118</f>
        <v>1427021447000</v>
      </c>
      <c r="M118" s="326">
        <f t="shared" si="69"/>
        <v>0.15607434116522359</v>
      </c>
      <c r="N118" s="331">
        <v>0</v>
      </c>
      <c r="O118" s="91">
        <v>0</v>
      </c>
      <c r="P118" s="91">
        <f>L118-O118</f>
        <v>1427021447000</v>
      </c>
      <c r="Q118" s="91">
        <v>0</v>
      </c>
      <c r="R118" s="91">
        <f>+L118-Q118</f>
        <v>1427021447000</v>
      </c>
      <c r="S118" s="91">
        <f>O118-Q118</f>
        <v>0</v>
      </c>
      <c r="T118" s="91">
        <v>0</v>
      </c>
      <c r="U118" s="91">
        <f>+Q118-T118</f>
        <v>0</v>
      </c>
      <c r="V118" s="91">
        <v>0</v>
      </c>
      <c r="W118" s="93">
        <f>+T118-V118</f>
        <v>0</v>
      </c>
      <c r="X118" s="186">
        <f t="shared" si="72"/>
        <v>0</v>
      </c>
      <c r="Y118" s="186">
        <f t="shared" si="73"/>
        <v>0</v>
      </c>
      <c r="Z118" s="186">
        <f t="shared" si="74"/>
        <v>0</v>
      </c>
      <c r="AA118" s="186" t="s">
        <v>40</v>
      </c>
      <c r="AB118" s="186" t="s">
        <v>40</v>
      </c>
    </row>
    <row r="119" spans="1:28" s="6" customFormat="1" ht="42" customHeight="1" thickBot="1" x14ac:dyDescent="0.3">
      <c r="A119" s="188" t="s">
        <v>250</v>
      </c>
      <c r="B119" s="189" t="s">
        <v>37</v>
      </c>
      <c r="C119" s="190">
        <v>10</v>
      </c>
      <c r="D119" s="189" t="s">
        <v>38</v>
      </c>
      <c r="E119" s="25" t="s">
        <v>251</v>
      </c>
      <c r="F119" s="192">
        <f>+F121+F231+F241+F259+F269+F279</f>
        <v>7320175388722</v>
      </c>
      <c r="G119" s="192">
        <f t="shared" ref="G119:J119" si="111">+G121+G231+G241+G259+G269+G279</f>
        <v>0</v>
      </c>
      <c r="H119" s="192">
        <f t="shared" si="111"/>
        <v>0</v>
      </c>
      <c r="I119" s="192">
        <f t="shared" si="111"/>
        <v>0</v>
      </c>
      <c r="J119" s="192">
        <f t="shared" si="111"/>
        <v>0</v>
      </c>
      <c r="K119" s="192">
        <f t="shared" si="70"/>
        <v>0</v>
      </c>
      <c r="L119" s="192">
        <f>+L121+L231+L241+L259+L269+L279</f>
        <v>7320175388722</v>
      </c>
      <c r="M119" s="332">
        <f t="shared" si="69"/>
        <v>0.80061274020128348</v>
      </c>
      <c r="N119" s="192">
        <f t="shared" ref="N119:W119" si="112">+N121+N231+N241+N259+N269+N279</f>
        <v>0</v>
      </c>
      <c r="O119" s="192">
        <f t="shared" si="112"/>
        <v>1827221202856.2</v>
      </c>
      <c r="P119" s="192">
        <f t="shared" si="112"/>
        <v>5492954185865.7998</v>
      </c>
      <c r="Q119" s="192">
        <f t="shared" si="112"/>
        <v>1817003816614.4202</v>
      </c>
      <c r="R119" s="192">
        <f t="shared" si="112"/>
        <v>5503171572107.5801</v>
      </c>
      <c r="S119" s="192">
        <f t="shared" si="112"/>
        <v>10217386241.779999</v>
      </c>
      <c r="T119" s="192">
        <f t="shared" si="112"/>
        <v>1581485581441.0503</v>
      </c>
      <c r="U119" s="192">
        <f t="shared" si="112"/>
        <v>235518235173.37</v>
      </c>
      <c r="V119" s="192">
        <f t="shared" si="112"/>
        <v>1575250369080.3503</v>
      </c>
      <c r="W119" s="192">
        <f t="shared" si="112"/>
        <v>6235212360.6999998</v>
      </c>
      <c r="X119" s="193">
        <f t="shared" si="72"/>
        <v>0.248218617741568</v>
      </c>
      <c r="Y119" s="193">
        <f t="shared" si="73"/>
        <v>0.21604476634229328</v>
      </c>
      <c r="Z119" s="193">
        <f t="shared" si="74"/>
        <v>0.21519298178391966</v>
      </c>
      <c r="AA119" s="193">
        <f t="shared" ref="AA119:AA126" si="113">+T119/Q119</f>
        <v>0.87038099038657757</v>
      </c>
      <c r="AB119" s="333">
        <f t="shared" ref="AB119" si="114">+V119/T119</f>
        <v>0.99605737008678985</v>
      </c>
    </row>
    <row r="120" spans="1:28" s="6" customFormat="1" ht="42" customHeight="1" thickBot="1" x14ac:dyDescent="0.3">
      <c r="A120" s="23" t="s">
        <v>250</v>
      </c>
      <c r="B120" s="96" t="s">
        <v>41</v>
      </c>
      <c r="C120" s="97">
        <v>20</v>
      </c>
      <c r="D120" s="96" t="s">
        <v>38</v>
      </c>
      <c r="E120" s="102" t="s">
        <v>251</v>
      </c>
      <c r="F120" s="26">
        <f>+F242+F280</f>
        <v>153689150908</v>
      </c>
      <c r="G120" s="26">
        <f t="shared" ref="G120:J120" si="115">+G242+G280</f>
        <v>0</v>
      </c>
      <c r="H120" s="26">
        <f t="shared" si="115"/>
        <v>0</v>
      </c>
      <c r="I120" s="26">
        <f t="shared" si="115"/>
        <v>0</v>
      </c>
      <c r="J120" s="26">
        <f t="shared" si="115"/>
        <v>0</v>
      </c>
      <c r="K120" s="26">
        <f t="shared" si="70"/>
        <v>0</v>
      </c>
      <c r="L120" s="26">
        <f>+L242+L280</f>
        <v>153689150908</v>
      </c>
      <c r="M120" s="109">
        <f t="shared" si="69"/>
        <v>1.6809090727147792E-2</v>
      </c>
      <c r="N120" s="26">
        <f t="shared" ref="N120:W120" si="116">+N242+N280</f>
        <v>0</v>
      </c>
      <c r="O120" s="26">
        <f t="shared" si="116"/>
        <v>151494637770</v>
      </c>
      <c r="P120" s="26">
        <f t="shared" si="116"/>
        <v>2194513138</v>
      </c>
      <c r="Q120" s="26">
        <f t="shared" si="116"/>
        <v>103226285735</v>
      </c>
      <c r="R120" s="26">
        <f t="shared" si="116"/>
        <v>50462865173</v>
      </c>
      <c r="S120" s="26">
        <f t="shared" si="116"/>
        <v>48268352035</v>
      </c>
      <c r="T120" s="26">
        <f t="shared" si="116"/>
        <v>0</v>
      </c>
      <c r="U120" s="26">
        <f t="shared" si="116"/>
        <v>103226285735</v>
      </c>
      <c r="V120" s="26">
        <f t="shared" si="116"/>
        <v>0</v>
      </c>
      <c r="W120" s="26">
        <f t="shared" si="116"/>
        <v>0</v>
      </c>
      <c r="X120" s="172">
        <f t="shared" si="72"/>
        <v>0.67165629535420091</v>
      </c>
      <c r="Y120" s="172">
        <f t="shared" si="73"/>
        <v>0</v>
      </c>
      <c r="Z120" s="172">
        <f t="shared" si="74"/>
        <v>0</v>
      </c>
      <c r="AA120" s="172">
        <f t="shared" si="113"/>
        <v>0</v>
      </c>
      <c r="AB120" s="317" t="s">
        <v>40</v>
      </c>
    </row>
    <row r="121" spans="1:28" s="6" customFormat="1" ht="42" customHeight="1" x14ac:dyDescent="0.25">
      <c r="A121" s="31" t="s">
        <v>252</v>
      </c>
      <c r="B121" s="111" t="s">
        <v>37</v>
      </c>
      <c r="C121" s="111">
        <v>10</v>
      </c>
      <c r="D121" s="111" t="s">
        <v>38</v>
      </c>
      <c r="E121" s="33" t="s">
        <v>253</v>
      </c>
      <c r="F121" s="112">
        <f>+F122</f>
        <v>7153266094769</v>
      </c>
      <c r="G121" s="112">
        <f t="shared" ref="G121:J121" si="117">+G122</f>
        <v>0</v>
      </c>
      <c r="H121" s="112">
        <f t="shared" si="117"/>
        <v>0</v>
      </c>
      <c r="I121" s="112">
        <f t="shared" si="117"/>
        <v>0</v>
      </c>
      <c r="J121" s="112">
        <f t="shared" si="117"/>
        <v>0</v>
      </c>
      <c r="K121" s="34">
        <f t="shared" si="70"/>
        <v>0</v>
      </c>
      <c r="L121" s="112">
        <f>+L122</f>
        <v>7153266094769</v>
      </c>
      <c r="M121" s="68">
        <f t="shared" si="69"/>
        <v>0.78235775311413625</v>
      </c>
      <c r="N121" s="112">
        <f t="shared" ref="N121:W121" si="118">+N122</f>
        <v>0</v>
      </c>
      <c r="O121" s="112">
        <f t="shared" si="118"/>
        <v>1705012246730</v>
      </c>
      <c r="P121" s="112">
        <f t="shared" si="118"/>
        <v>5448253848039</v>
      </c>
      <c r="Q121" s="112">
        <f t="shared" si="118"/>
        <v>1702722978163.74</v>
      </c>
      <c r="R121" s="112">
        <f t="shared" si="118"/>
        <v>5450543116605.2598</v>
      </c>
      <c r="S121" s="112">
        <f t="shared" si="118"/>
        <v>2289268566.2599998</v>
      </c>
      <c r="T121" s="112">
        <f t="shared" si="118"/>
        <v>1574683554780</v>
      </c>
      <c r="U121" s="112">
        <f t="shared" si="118"/>
        <v>128039423383.74001</v>
      </c>
      <c r="V121" s="112">
        <f t="shared" si="118"/>
        <v>1574683554780</v>
      </c>
      <c r="W121" s="112">
        <f t="shared" si="118"/>
        <v>0</v>
      </c>
      <c r="X121" s="118">
        <f t="shared" si="72"/>
        <v>0.23803434062223655</v>
      </c>
      <c r="Y121" s="118">
        <f t="shared" si="73"/>
        <v>0.22013490535903951</v>
      </c>
      <c r="Z121" s="118">
        <f t="shared" si="74"/>
        <v>0.22013490535903951</v>
      </c>
      <c r="AA121" s="118">
        <f t="shared" si="113"/>
        <v>0.9248031388395187</v>
      </c>
      <c r="AB121" s="118">
        <f t="shared" ref="AB121:AB126" si="119">+V121/T121</f>
        <v>1</v>
      </c>
    </row>
    <row r="122" spans="1:28" ht="42" customHeight="1" x14ac:dyDescent="0.25">
      <c r="A122" s="38" t="s">
        <v>254</v>
      </c>
      <c r="B122" s="32" t="s">
        <v>37</v>
      </c>
      <c r="C122" s="32">
        <v>10</v>
      </c>
      <c r="D122" s="32" t="s">
        <v>38</v>
      </c>
      <c r="E122" s="39" t="s">
        <v>255</v>
      </c>
      <c r="F122" s="59">
        <f>+F123+F127+F131+F135+F139+F143+F147+F151+F155+F159+F163+F167+F171+F175+F179+F183+F187+F191+F195+F199+F203+F207+F211+F215+F219+F223+F227</f>
        <v>7153266094769</v>
      </c>
      <c r="G122" s="59">
        <f t="shared" ref="G122:J122" si="120">+G123+G127+G131+G135+G139+G143+G147+G151+G155+G159+G163+G167+G171+G175+G179+G183+G187+G191+G195+G199+G203+G207+G211+G215+G219+G223+G227</f>
        <v>0</v>
      </c>
      <c r="H122" s="59">
        <f t="shared" si="120"/>
        <v>0</v>
      </c>
      <c r="I122" s="59">
        <f t="shared" si="120"/>
        <v>0</v>
      </c>
      <c r="J122" s="59">
        <f t="shared" si="120"/>
        <v>0</v>
      </c>
      <c r="K122" s="40">
        <f t="shared" si="70"/>
        <v>0</v>
      </c>
      <c r="L122" s="59">
        <f>+L123+L127+L131+L135+L139+L143+L147+L151+L155+L159+L163+L167+L171+L175+L179+L183+L187+L191+L195+L199+L203+L207+L211+L215+L219+L223+L227</f>
        <v>7153266094769</v>
      </c>
      <c r="M122" s="323">
        <f t="shared" si="69"/>
        <v>0.78235775311413625</v>
      </c>
      <c r="N122" s="59">
        <f t="shared" ref="N122:W122" si="121">+N123+N127+N131+N135+N139+N143+N147+N151+N155+N159+N163+N167+N171+N175+N179+N183+N187+N191+N195+N199+N203+N207+N211+N215+N219+N223+N227</f>
        <v>0</v>
      </c>
      <c r="O122" s="59">
        <f t="shared" si="121"/>
        <v>1705012246730</v>
      </c>
      <c r="P122" s="59">
        <f t="shared" si="121"/>
        <v>5448253848039</v>
      </c>
      <c r="Q122" s="59">
        <f t="shared" si="121"/>
        <v>1702722978163.74</v>
      </c>
      <c r="R122" s="59">
        <f t="shared" si="121"/>
        <v>5450543116605.2598</v>
      </c>
      <c r="S122" s="59">
        <f t="shared" si="121"/>
        <v>2289268566.2599998</v>
      </c>
      <c r="T122" s="59">
        <f t="shared" si="121"/>
        <v>1574683554780</v>
      </c>
      <c r="U122" s="59">
        <f t="shared" si="121"/>
        <v>128039423383.74001</v>
      </c>
      <c r="V122" s="59">
        <f t="shared" si="121"/>
        <v>1574683554780</v>
      </c>
      <c r="W122" s="59">
        <f t="shared" si="121"/>
        <v>0</v>
      </c>
      <c r="X122" s="176">
        <f t="shared" si="72"/>
        <v>0.23803434062223655</v>
      </c>
      <c r="Y122" s="176">
        <f t="shared" si="73"/>
        <v>0.22013490535903951</v>
      </c>
      <c r="Z122" s="176">
        <f t="shared" si="74"/>
        <v>0.22013490535903951</v>
      </c>
      <c r="AA122" s="176">
        <f t="shared" si="113"/>
        <v>0.9248031388395187</v>
      </c>
      <c r="AB122" s="176">
        <f t="shared" si="119"/>
        <v>1</v>
      </c>
    </row>
    <row r="123" spans="1:28" ht="68.25" customHeight="1" x14ac:dyDescent="0.25">
      <c r="A123" s="38" t="s">
        <v>440</v>
      </c>
      <c r="B123" s="32" t="s">
        <v>37</v>
      </c>
      <c r="C123" s="32">
        <v>10</v>
      </c>
      <c r="D123" s="32" t="s">
        <v>38</v>
      </c>
      <c r="E123" s="39" t="s">
        <v>441</v>
      </c>
      <c r="F123" s="59">
        <f t="shared" ref="F123:J125" si="122">+F124</f>
        <v>256267908309</v>
      </c>
      <c r="G123" s="59">
        <f t="shared" si="122"/>
        <v>0</v>
      </c>
      <c r="H123" s="59">
        <f t="shared" si="122"/>
        <v>0</v>
      </c>
      <c r="I123" s="59">
        <f t="shared" si="122"/>
        <v>0</v>
      </c>
      <c r="J123" s="59">
        <f t="shared" si="122"/>
        <v>0</v>
      </c>
      <c r="K123" s="40">
        <f t="shared" si="70"/>
        <v>0</v>
      </c>
      <c r="L123" s="59">
        <f>+L124</f>
        <v>256267908309</v>
      </c>
      <c r="M123" s="323">
        <f t="shared" si="69"/>
        <v>2.8028201703065997E-2</v>
      </c>
      <c r="N123" s="59">
        <f t="shared" ref="N123:W125" si="123">+N124</f>
        <v>0</v>
      </c>
      <c r="O123" s="59">
        <f t="shared" si="123"/>
        <v>57521944628</v>
      </c>
      <c r="P123" s="59">
        <f t="shared" si="123"/>
        <v>198745963681</v>
      </c>
      <c r="Q123" s="59">
        <f t="shared" si="123"/>
        <v>57521944628</v>
      </c>
      <c r="R123" s="59">
        <f t="shared" si="123"/>
        <v>198745963681</v>
      </c>
      <c r="S123" s="59">
        <f t="shared" si="123"/>
        <v>0</v>
      </c>
      <c r="T123" s="59">
        <f t="shared" si="123"/>
        <v>57521944628</v>
      </c>
      <c r="U123" s="59">
        <f t="shared" si="123"/>
        <v>0</v>
      </c>
      <c r="V123" s="59">
        <f t="shared" si="123"/>
        <v>57521944628</v>
      </c>
      <c r="W123" s="59">
        <f t="shared" si="123"/>
        <v>0</v>
      </c>
      <c r="X123" s="176">
        <f t="shared" si="72"/>
        <v>0.22446019483111324</v>
      </c>
      <c r="Y123" s="176">
        <f t="shared" si="73"/>
        <v>0.22446019483111324</v>
      </c>
      <c r="Z123" s="176">
        <f t="shared" si="74"/>
        <v>0.22446019483111324</v>
      </c>
      <c r="AA123" s="176">
        <f t="shared" si="113"/>
        <v>1</v>
      </c>
      <c r="AB123" s="176">
        <f t="shared" si="119"/>
        <v>1</v>
      </c>
    </row>
    <row r="124" spans="1:28" ht="68.25" customHeight="1" x14ac:dyDescent="0.25">
      <c r="A124" s="38" t="s">
        <v>442</v>
      </c>
      <c r="B124" s="32" t="s">
        <v>37</v>
      </c>
      <c r="C124" s="32">
        <v>10</v>
      </c>
      <c r="D124" s="32" t="s">
        <v>38</v>
      </c>
      <c r="E124" s="39" t="s">
        <v>257</v>
      </c>
      <c r="F124" s="59">
        <f t="shared" si="122"/>
        <v>256267908309</v>
      </c>
      <c r="G124" s="59">
        <f t="shared" si="122"/>
        <v>0</v>
      </c>
      <c r="H124" s="59">
        <f t="shared" si="122"/>
        <v>0</v>
      </c>
      <c r="I124" s="59">
        <f t="shared" si="122"/>
        <v>0</v>
      </c>
      <c r="J124" s="59">
        <f t="shared" si="122"/>
        <v>0</v>
      </c>
      <c r="K124" s="40">
        <f t="shared" si="70"/>
        <v>0</v>
      </c>
      <c r="L124" s="59">
        <f>+L125</f>
        <v>256267908309</v>
      </c>
      <c r="M124" s="323">
        <f t="shared" si="69"/>
        <v>2.8028201703065997E-2</v>
      </c>
      <c r="N124" s="59">
        <f t="shared" si="123"/>
        <v>0</v>
      </c>
      <c r="O124" s="59">
        <f t="shared" si="123"/>
        <v>57521944628</v>
      </c>
      <c r="P124" s="59">
        <f t="shared" si="123"/>
        <v>198745963681</v>
      </c>
      <c r="Q124" s="59">
        <f t="shared" si="123"/>
        <v>57521944628</v>
      </c>
      <c r="R124" s="59">
        <f t="shared" si="123"/>
        <v>198745963681</v>
      </c>
      <c r="S124" s="59">
        <f t="shared" si="123"/>
        <v>0</v>
      </c>
      <c r="T124" s="59">
        <f t="shared" si="123"/>
        <v>57521944628</v>
      </c>
      <c r="U124" s="59">
        <f t="shared" si="123"/>
        <v>0</v>
      </c>
      <c r="V124" s="59">
        <f t="shared" si="123"/>
        <v>57521944628</v>
      </c>
      <c r="W124" s="59">
        <f t="shared" si="123"/>
        <v>0</v>
      </c>
      <c r="X124" s="176">
        <f t="shared" si="72"/>
        <v>0.22446019483111324</v>
      </c>
      <c r="Y124" s="176">
        <f t="shared" si="73"/>
        <v>0.22446019483111324</v>
      </c>
      <c r="Z124" s="176">
        <f t="shared" si="74"/>
        <v>0.22446019483111324</v>
      </c>
      <c r="AA124" s="176">
        <f t="shared" si="113"/>
        <v>1</v>
      </c>
      <c r="AB124" s="176">
        <f t="shared" si="119"/>
        <v>1</v>
      </c>
    </row>
    <row r="125" spans="1:28" ht="42" customHeight="1" x14ac:dyDescent="0.25">
      <c r="A125" s="38" t="s">
        <v>443</v>
      </c>
      <c r="B125" s="32" t="s">
        <v>37</v>
      </c>
      <c r="C125" s="32">
        <v>10</v>
      </c>
      <c r="D125" s="32" t="s">
        <v>38</v>
      </c>
      <c r="E125" s="334" t="s">
        <v>444</v>
      </c>
      <c r="F125" s="59">
        <f t="shared" si="122"/>
        <v>256267908309</v>
      </c>
      <c r="G125" s="59">
        <f t="shared" si="122"/>
        <v>0</v>
      </c>
      <c r="H125" s="59">
        <f t="shared" si="122"/>
        <v>0</v>
      </c>
      <c r="I125" s="59">
        <f t="shared" si="122"/>
        <v>0</v>
      </c>
      <c r="J125" s="59">
        <f t="shared" si="122"/>
        <v>0</v>
      </c>
      <c r="K125" s="40">
        <f t="shared" si="70"/>
        <v>0</v>
      </c>
      <c r="L125" s="59">
        <f>+L126</f>
        <v>256267908309</v>
      </c>
      <c r="M125" s="323">
        <f t="shared" si="69"/>
        <v>2.8028201703065997E-2</v>
      </c>
      <c r="N125" s="59">
        <f t="shared" si="123"/>
        <v>0</v>
      </c>
      <c r="O125" s="59">
        <f t="shared" si="123"/>
        <v>57521944628</v>
      </c>
      <c r="P125" s="59">
        <f t="shared" si="123"/>
        <v>198745963681</v>
      </c>
      <c r="Q125" s="59">
        <f t="shared" si="123"/>
        <v>57521944628</v>
      </c>
      <c r="R125" s="59">
        <f t="shared" si="123"/>
        <v>198745963681</v>
      </c>
      <c r="S125" s="59">
        <f t="shared" si="123"/>
        <v>0</v>
      </c>
      <c r="T125" s="59">
        <f t="shared" si="123"/>
        <v>57521944628</v>
      </c>
      <c r="U125" s="59">
        <f t="shared" si="123"/>
        <v>0</v>
      </c>
      <c r="V125" s="59">
        <f t="shared" si="123"/>
        <v>57521944628</v>
      </c>
      <c r="W125" s="59">
        <f t="shared" si="123"/>
        <v>0</v>
      </c>
      <c r="X125" s="176">
        <f t="shared" si="72"/>
        <v>0.22446019483111324</v>
      </c>
      <c r="Y125" s="176">
        <f t="shared" si="73"/>
        <v>0.22446019483111324</v>
      </c>
      <c r="Z125" s="176">
        <f t="shared" si="74"/>
        <v>0.22446019483111324</v>
      </c>
      <c r="AA125" s="176">
        <f t="shared" si="113"/>
        <v>1</v>
      </c>
      <c r="AB125" s="176">
        <f t="shared" si="119"/>
        <v>1</v>
      </c>
    </row>
    <row r="126" spans="1:28" s="335" customFormat="1" ht="42" customHeight="1" x14ac:dyDescent="0.25">
      <c r="A126" s="82" t="s">
        <v>445</v>
      </c>
      <c r="B126" s="83" t="s">
        <v>37</v>
      </c>
      <c r="C126" s="83">
        <v>10</v>
      </c>
      <c r="D126" s="83" t="s">
        <v>38</v>
      </c>
      <c r="E126" s="44" t="s">
        <v>268</v>
      </c>
      <c r="F126" s="126">
        <v>256267908309</v>
      </c>
      <c r="G126" s="126">
        <v>0</v>
      </c>
      <c r="H126" s="126">
        <v>0</v>
      </c>
      <c r="I126" s="126">
        <v>0</v>
      </c>
      <c r="J126" s="126">
        <v>0</v>
      </c>
      <c r="K126" s="126">
        <f t="shared" si="70"/>
        <v>0</v>
      </c>
      <c r="L126" s="128">
        <f>+F126+K126</f>
        <v>256267908309</v>
      </c>
      <c r="M126" s="145">
        <f t="shared" si="69"/>
        <v>2.8028201703065997E-2</v>
      </c>
      <c r="N126" s="126">
        <v>0</v>
      </c>
      <c r="O126" s="126">
        <v>57521944628</v>
      </c>
      <c r="P126" s="126">
        <f>L126-O126</f>
        <v>198745963681</v>
      </c>
      <c r="Q126" s="126">
        <v>57521944628</v>
      </c>
      <c r="R126" s="126">
        <f>+L126-Q126</f>
        <v>198745963681</v>
      </c>
      <c r="S126" s="126">
        <f>O126-Q126</f>
        <v>0</v>
      </c>
      <c r="T126" s="126">
        <v>57521944628</v>
      </c>
      <c r="U126" s="126">
        <f>+Q126-T126</f>
        <v>0</v>
      </c>
      <c r="V126" s="126">
        <v>57521944628</v>
      </c>
      <c r="W126" s="130">
        <f>+T126-V126</f>
        <v>0</v>
      </c>
      <c r="X126" s="54">
        <f t="shared" si="72"/>
        <v>0.22446019483111324</v>
      </c>
      <c r="Y126" s="54">
        <f t="shared" si="73"/>
        <v>0.22446019483111324</v>
      </c>
      <c r="Z126" s="54">
        <f t="shared" si="74"/>
        <v>0.22446019483111324</v>
      </c>
      <c r="AA126" s="54">
        <f t="shared" si="113"/>
        <v>1</v>
      </c>
      <c r="AB126" s="54">
        <f t="shared" si="119"/>
        <v>1</v>
      </c>
    </row>
    <row r="127" spans="1:28" ht="81.75" customHeight="1" x14ac:dyDescent="0.25">
      <c r="A127" s="38" t="s">
        <v>446</v>
      </c>
      <c r="B127" s="32" t="s">
        <v>37</v>
      </c>
      <c r="C127" s="32">
        <v>10</v>
      </c>
      <c r="D127" s="32" t="s">
        <v>38</v>
      </c>
      <c r="E127" s="33" t="s">
        <v>447</v>
      </c>
      <c r="F127" s="59">
        <f t="shared" ref="F127:J129" si="124">+F128</f>
        <v>3282994168</v>
      </c>
      <c r="G127" s="59">
        <f t="shared" si="124"/>
        <v>0</v>
      </c>
      <c r="H127" s="59">
        <f t="shared" si="124"/>
        <v>0</v>
      </c>
      <c r="I127" s="59">
        <f t="shared" si="124"/>
        <v>0</v>
      </c>
      <c r="J127" s="59">
        <f t="shared" si="124"/>
        <v>0</v>
      </c>
      <c r="K127" s="40">
        <f t="shared" si="70"/>
        <v>0</v>
      </c>
      <c r="L127" s="59">
        <f>+L128</f>
        <v>3282994168</v>
      </c>
      <c r="M127" s="318">
        <f t="shared" si="69"/>
        <v>3.5906338541516773E-4</v>
      </c>
      <c r="N127" s="59">
        <f t="shared" ref="N127:W129" si="125">+N128</f>
        <v>0</v>
      </c>
      <c r="O127" s="59">
        <f t="shared" si="125"/>
        <v>0</v>
      </c>
      <c r="P127" s="59">
        <f t="shared" si="125"/>
        <v>3282994168</v>
      </c>
      <c r="Q127" s="59">
        <f t="shared" si="125"/>
        <v>0</v>
      </c>
      <c r="R127" s="59">
        <f t="shared" si="125"/>
        <v>3282994168</v>
      </c>
      <c r="S127" s="59">
        <f t="shared" si="125"/>
        <v>0</v>
      </c>
      <c r="T127" s="59">
        <f t="shared" si="125"/>
        <v>0</v>
      </c>
      <c r="U127" s="59">
        <f t="shared" si="125"/>
        <v>0</v>
      </c>
      <c r="V127" s="59">
        <f t="shared" si="125"/>
        <v>0</v>
      </c>
      <c r="W127" s="59">
        <f t="shared" si="125"/>
        <v>0</v>
      </c>
      <c r="X127" s="176">
        <f t="shared" si="72"/>
        <v>0</v>
      </c>
      <c r="Y127" s="176">
        <f t="shared" si="73"/>
        <v>0</v>
      </c>
      <c r="Z127" s="176">
        <f t="shared" si="74"/>
        <v>0</v>
      </c>
      <c r="AA127" s="176" t="s">
        <v>40</v>
      </c>
      <c r="AB127" s="176" t="s">
        <v>40</v>
      </c>
    </row>
    <row r="128" spans="1:28" ht="81.75" customHeight="1" x14ac:dyDescent="0.25">
      <c r="A128" s="38" t="s">
        <v>448</v>
      </c>
      <c r="B128" s="32" t="s">
        <v>37</v>
      </c>
      <c r="C128" s="32">
        <v>10</v>
      </c>
      <c r="D128" s="32" t="s">
        <v>38</v>
      </c>
      <c r="E128" s="39" t="s">
        <v>257</v>
      </c>
      <c r="F128" s="59">
        <f t="shared" si="124"/>
        <v>3282994168</v>
      </c>
      <c r="G128" s="59">
        <f t="shared" si="124"/>
        <v>0</v>
      </c>
      <c r="H128" s="59">
        <f t="shared" si="124"/>
        <v>0</v>
      </c>
      <c r="I128" s="59">
        <f t="shared" si="124"/>
        <v>0</v>
      </c>
      <c r="J128" s="59">
        <f t="shared" si="124"/>
        <v>0</v>
      </c>
      <c r="K128" s="40">
        <f t="shared" si="70"/>
        <v>0</v>
      </c>
      <c r="L128" s="59">
        <f>+L129</f>
        <v>3282994168</v>
      </c>
      <c r="M128" s="318">
        <f t="shared" si="69"/>
        <v>3.5906338541516773E-4</v>
      </c>
      <c r="N128" s="59">
        <f t="shared" si="125"/>
        <v>0</v>
      </c>
      <c r="O128" s="59">
        <f t="shared" si="125"/>
        <v>0</v>
      </c>
      <c r="P128" s="336">
        <f t="shared" si="125"/>
        <v>3282994168</v>
      </c>
      <c r="Q128" s="59">
        <f t="shared" si="125"/>
        <v>0</v>
      </c>
      <c r="R128" s="59">
        <f t="shared" si="125"/>
        <v>3282994168</v>
      </c>
      <c r="S128" s="59">
        <f t="shared" si="125"/>
        <v>0</v>
      </c>
      <c r="T128" s="59">
        <f t="shared" si="125"/>
        <v>0</v>
      </c>
      <c r="U128" s="59">
        <f t="shared" si="125"/>
        <v>0</v>
      </c>
      <c r="V128" s="59">
        <f t="shared" si="125"/>
        <v>0</v>
      </c>
      <c r="W128" s="59">
        <f t="shared" si="125"/>
        <v>0</v>
      </c>
      <c r="X128" s="176">
        <f t="shared" si="72"/>
        <v>0</v>
      </c>
      <c r="Y128" s="176">
        <f t="shared" si="73"/>
        <v>0</v>
      </c>
      <c r="Z128" s="176">
        <f t="shared" si="74"/>
        <v>0</v>
      </c>
      <c r="AA128" s="176" t="s">
        <v>40</v>
      </c>
      <c r="AB128" s="176" t="s">
        <v>40</v>
      </c>
    </row>
    <row r="129" spans="1:28" ht="42" customHeight="1" x14ac:dyDescent="0.25">
      <c r="A129" s="38" t="s">
        <v>449</v>
      </c>
      <c r="B129" s="32" t="s">
        <v>37</v>
      </c>
      <c r="C129" s="32">
        <v>10</v>
      </c>
      <c r="D129" s="32" t="s">
        <v>38</v>
      </c>
      <c r="E129" s="39" t="s">
        <v>444</v>
      </c>
      <c r="F129" s="59">
        <f t="shared" si="124"/>
        <v>3282994168</v>
      </c>
      <c r="G129" s="59">
        <f t="shared" si="124"/>
        <v>0</v>
      </c>
      <c r="H129" s="59">
        <f t="shared" si="124"/>
        <v>0</v>
      </c>
      <c r="I129" s="59">
        <f t="shared" si="124"/>
        <v>0</v>
      </c>
      <c r="J129" s="59">
        <f t="shared" si="124"/>
        <v>0</v>
      </c>
      <c r="K129" s="40">
        <f t="shared" si="70"/>
        <v>0</v>
      </c>
      <c r="L129" s="59">
        <f>+L130</f>
        <v>3282994168</v>
      </c>
      <c r="M129" s="318">
        <f t="shared" si="69"/>
        <v>3.5906338541516773E-4</v>
      </c>
      <c r="N129" s="59">
        <f t="shared" si="125"/>
        <v>0</v>
      </c>
      <c r="O129" s="59">
        <f t="shared" si="125"/>
        <v>0</v>
      </c>
      <c r="P129" s="59">
        <f t="shared" si="125"/>
        <v>3282994168</v>
      </c>
      <c r="Q129" s="59">
        <f t="shared" si="125"/>
        <v>0</v>
      </c>
      <c r="R129" s="59">
        <f t="shared" si="125"/>
        <v>3282994168</v>
      </c>
      <c r="S129" s="59">
        <f t="shared" si="125"/>
        <v>0</v>
      </c>
      <c r="T129" s="59">
        <f t="shared" si="125"/>
        <v>0</v>
      </c>
      <c r="U129" s="59">
        <f t="shared" si="125"/>
        <v>0</v>
      </c>
      <c r="V129" s="59">
        <f t="shared" si="125"/>
        <v>0</v>
      </c>
      <c r="W129" s="59">
        <f t="shared" si="125"/>
        <v>0</v>
      </c>
      <c r="X129" s="176">
        <f t="shared" si="72"/>
        <v>0</v>
      </c>
      <c r="Y129" s="176">
        <f t="shared" si="73"/>
        <v>0</v>
      </c>
      <c r="Z129" s="176">
        <f t="shared" si="74"/>
        <v>0</v>
      </c>
      <c r="AA129" s="176" t="s">
        <v>40</v>
      </c>
      <c r="AB129" s="176" t="s">
        <v>40</v>
      </c>
    </row>
    <row r="130" spans="1:28" s="133" customFormat="1" ht="42" customHeight="1" x14ac:dyDescent="0.25">
      <c r="A130" s="82" t="s">
        <v>450</v>
      </c>
      <c r="B130" s="83" t="s">
        <v>37</v>
      </c>
      <c r="C130" s="83">
        <v>10</v>
      </c>
      <c r="D130" s="83" t="s">
        <v>38</v>
      </c>
      <c r="E130" s="84" t="s">
        <v>268</v>
      </c>
      <c r="F130" s="126">
        <v>3282994168</v>
      </c>
      <c r="G130" s="126">
        <v>0</v>
      </c>
      <c r="H130" s="126">
        <v>0</v>
      </c>
      <c r="I130" s="126">
        <v>0</v>
      </c>
      <c r="J130" s="126">
        <v>0</v>
      </c>
      <c r="K130" s="126">
        <f t="shared" si="70"/>
        <v>0</v>
      </c>
      <c r="L130" s="128">
        <f>+F130+K130</f>
        <v>3282994168</v>
      </c>
      <c r="M130" s="129">
        <f t="shared" si="69"/>
        <v>3.5906338541516773E-4</v>
      </c>
      <c r="N130" s="126">
        <v>0</v>
      </c>
      <c r="O130" s="126">
        <v>0</v>
      </c>
      <c r="P130" s="126">
        <f>L130-O130</f>
        <v>3282994168</v>
      </c>
      <c r="Q130" s="126">
        <v>0</v>
      </c>
      <c r="R130" s="126">
        <f>+L130-Q130</f>
        <v>3282994168</v>
      </c>
      <c r="S130" s="126">
        <f>O130-Q130</f>
        <v>0</v>
      </c>
      <c r="T130" s="126">
        <v>0</v>
      </c>
      <c r="U130" s="126">
        <f>+Q130-T130</f>
        <v>0</v>
      </c>
      <c r="V130" s="126">
        <v>0</v>
      </c>
      <c r="W130" s="130">
        <f>+T130-V130</f>
        <v>0</v>
      </c>
      <c r="X130" s="54">
        <f t="shared" si="72"/>
        <v>0</v>
      </c>
      <c r="Y130" s="54">
        <f t="shared" si="73"/>
        <v>0</v>
      </c>
      <c r="Z130" s="54">
        <f t="shared" si="74"/>
        <v>0</v>
      </c>
      <c r="AA130" s="54" t="s">
        <v>40</v>
      </c>
      <c r="AB130" s="54" t="s">
        <v>40</v>
      </c>
    </row>
    <row r="131" spans="1:28" ht="91.5" customHeight="1" x14ac:dyDescent="0.25">
      <c r="A131" s="38" t="s">
        <v>451</v>
      </c>
      <c r="B131" s="32" t="s">
        <v>37</v>
      </c>
      <c r="C131" s="32">
        <v>10</v>
      </c>
      <c r="D131" s="32" t="s">
        <v>38</v>
      </c>
      <c r="E131" s="39" t="s">
        <v>452</v>
      </c>
      <c r="F131" s="59">
        <f t="shared" ref="F131:J133" si="126">+F132</f>
        <v>397887950228</v>
      </c>
      <c r="G131" s="59">
        <f t="shared" si="126"/>
        <v>0</v>
      </c>
      <c r="H131" s="59">
        <f t="shared" si="126"/>
        <v>0</v>
      </c>
      <c r="I131" s="59">
        <f t="shared" si="126"/>
        <v>0</v>
      </c>
      <c r="J131" s="59">
        <f t="shared" si="126"/>
        <v>0</v>
      </c>
      <c r="K131" s="40">
        <f t="shared" si="70"/>
        <v>0</v>
      </c>
      <c r="L131" s="59">
        <f>+L132</f>
        <v>397887950228</v>
      </c>
      <c r="M131" s="323">
        <f t="shared" si="69"/>
        <v>4.3517285475959899E-2</v>
      </c>
      <c r="N131" s="59">
        <f t="shared" ref="N131:W133" si="127">+N132</f>
        <v>0</v>
      </c>
      <c r="O131" s="59">
        <f t="shared" si="127"/>
        <v>69934236737</v>
      </c>
      <c r="P131" s="59">
        <f t="shared" si="127"/>
        <v>327953713491</v>
      </c>
      <c r="Q131" s="59">
        <f t="shared" si="127"/>
        <v>69934236737</v>
      </c>
      <c r="R131" s="59">
        <f t="shared" si="127"/>
        <v>327953713491</v>
      </c>
      <c r="S131" s="59">
        <f t="shared" si="127"/>
        <v>0</v>
      </c>
      <c r="T131" s="59">
        <f t="shared" si="127"/>
        <v>69934236737</v>
      </c>
      <c r="U131" s="59">
        <f t="shared" si="127"/>
        <v>0</v>
      </c>
      <c r="V131" s="59">
        <f t="shared" si="127"/>
        <v>69934236737</v>
      </c>
      <c r="W131" s="59">
        <f t="shared" si="127"/>
        <v>0</v>
      </c>
      <c r="X131" s="176">
        <f t="shared" si="72"/>
        <v>0.17576364576239589</v>
      </c>
      <c r="Y131" s="176">
        <f t="shared" si="73"/>
        <v>0.17576364576239589</v>
      </c>
      <c r="Z131" s="176">
        <f t="shared" si="74"/>
        <v>0.17576364576239589</v>
      </c>
      <c r="AA131" s="176">
        <f t="shared" ref="AA131:AA194" si="128">+T131/Q131</f>
        <v>1</v>
      </c>
      <c r="AB131" s="176">
        <f t="shared" ref="AB131:AB194" si="129">+V131/T131</f>
        <v>1</v>
      </c>
    </row>
    <row r="132" spans="1:28" s="6" customFormat="1" ht="91.5" customHeight="1" x14ac:dyDescent="0.25">
      <c r="A132" s="38" t="s">
        <v>453</v>
      </c>
      <c r="B132" s="32" t="s">
        <v>37</v>
      </c>
      <c r="C132" s="32">
        <v>10</v>
      </c>
      <c r="D132" s="32" t="s">
        <v>38</v>
      </c>
      <c r="E132" s="39" t="s">
        <v>257</v>
      </c>
      <c r="F132" s="59">
        <f t="shared" si="126"/>
        <v>397887950228</v>
      </c>
      <c r="G132" s="59">
        <f t="shared" si="126"/>
        <v>0</v>
      </c>
      <c r="H132" s="59">
        <f t="shared" si="126"/>
        <v>0</v>
      </c>
      <c r="I132" s="59">
        <f t="shared" si="126"/>
        <v>0</v>
      </c>
      <c r="J132" s="59">
        <f t="shared" si="126"/>
        <v>0</v>
      </c>
      <c r="K132" s="40">
        <f t="shared" si="70"/>
        <v>0</v>
      </c>
      <c r="L132" s="59">
        <f>+L133</f>
        <v>397887950228</v>
      </c>
      <c r="M132" s="323">
        <f t="shared" si="69"/>
        <v>4.3517285475959899E-2</v>
      </c>
      <c r="N132" s="59">
        <f t="shared" si="127"/>
        <v>0</v>
      </c>
      <c r="O132" s="59">
        <f t="shared" si="127"/>
        <v>69934236737</v>
      </c>
      <c r="P132" s="59">
        <f t="shared" si="127"/>
        <v>327953713491</v>
      </c>
      <c r="Q132" s="59">
        <f t="shared" si="127"/>
        <v>69934236737</v>
      </c>
      <c r="R132" s="59">
        <f t="shared" si="127"/>
        <v>327953713491</v>
      </c>
      <c r="S132" s="59">
        <f t="shared" si="127"/>
        <v>0</v>
      </c>
      <c r="T132" s="59">
        <f t="shared" si="127"/>
        <v>69934236737</v>
      </c>
      <c r="U132" s="59">
        <f t="shared" si="127"/>
        <v>0</v>
      </c>
      <c r="V132" s="59">
        <f t="shared" si="127"/>
        <v>69934236737</v>
      </c>
      <c r="W132" s="59">
        <f t="shared" si="127"/>
        <v>0</v>
      </c>
      <c r="X132" s="176">
        <f t="shared" si="72"/>
        <v>0.17576364576239589</v>
      </c>
      <c r="Y132" s="176">
        <f t="shared" si="73"/>
        <v>0.17576364576239589</v>
      </c>
      <c r="Z132" s="176">
        <f t="shared" si="74"/>
        <v>0.17576364576239589</v>
      </c>
      <c r="AA132" s="176">
        <f t="shared" si="128"/>
        <v>1</v>
      </c>
      <c r="AB132" s="176">
        <f t="shared" si="129"/>
        <v>1</v>
      </c>
    </row>
    <row r="133" spans="1:28" s="6" customFormat="1" ht="42" customHeight="1" x14ac:dyDescent="0.25">
      <c r="A133" s="38" t="s">
        <v>454</v>
      </c>
      <c r="B133" s="32" t="s">
        <v>37</v>
      </c>
      <c r="C133" s="32">
        <v>10</v>
      </c>
      <c r="D133" s="32" t="s">
        <v>38</v>
      </c>
      <c r="E133" s="39" t="s">
        <v>455</v>
      </c>
      <c r="F133" s="59">
        <f t="shared" si="126"/>
        <v>397887950228</v>
      </c>
      <c r="G133" s="59">
        <f t="shared" si="126"/>
        <v>0</v>
      </c>
      <c r="H133" s="59">
        <f t="shared" si="126"/>
        <v>0</v>
      </c>
      <c r="I133" s="59">
        <f t="shared" si="126"/>
        <v>0</v>
      </c>
      <c r="J133" s="59">
        <f t="shared" si="126"/>
        <v>0</v>
      </c>
      <c r="K133" s="40">
        <f t="shared" si="70"/>
        <v>0</v>
      </c>
      <c r="L133" s="59">
        <f>+L134</f>
        <v>397887950228</v>
      </c>
      <c r="M133" s="323">
        <f t="shared" si="69"/>
        <v>4.3517285475959899E-2</v>
      </c>
      <c r="N133" s="59">
        <f t="shared" si="127"/>
        <v>0</v>
      </c>
      <c r="O133" s="59">
        <f t="shared" si="127"/>
        <v>69934236737</v>
      </c>
      <c r="P133" s="59">
        <f t="shared" si="127"/>
        <v>327953713491</v>
      </c>
      <c r="Q133" s="59">
        <f t="shared" si="127"/>
        <v>69934236737</v>
      </c>
      <c r="R133" s="59">
        <f t="shared" si="127"/>
        <v>327953713491</v>
      </c>
      <c r="S133" s="59">
        <f t="shared" si="127"/>
        <v>0</v>
      </c>
      <c r="T133" s="59">
        <f t="shared" si="127"/>
        <v>69934236737</v>
      </c>
      <c r="U133" s="59">
        <f t="shared" si="127"/>
        <v>0</v>
      </c>
      <c r="V133" s="59">
        <f t="shared" si="127"/>
        <v>69934236737</v>
      </c>
      <c r="W133" s="59">
        <f t="shared" si="127"/>
        <v>0</v>
      </c>
      <c r="X133" s="176">
        <f t="shared" si="72"/>
        <v>0.17576364576239589</v>
      </c>
      <c r="Y133" s="176">
        <f t="shared" si="73"/>
        <v>0.17576364576239589</v>
      </c>
      <c r="Z133" s="176">
        <f t="shared" si="74"/>
        <v>0.17576364576239589</v>
      </c>
      <c r="AA133" s="176">
        <f t="shared" si="128"/>
        <v>1</v>
      </c>
      <c r="AB133" s="176">
        <f t="shared" si="129"/>
        <v>1</v>
      </c>
    </row>
    <row r="134" spans="1:28" s="6" customFormat="1" ht="42" customHeight="1" x14ac:dyDescent="0.25">
      <c r="A134" s="42" t="s">
        <v>456</v>
      </c>
      <c r="B134" s="43" t="s">
        <v>37</v>
      </c>
      <c r="C134" s="43">
        <v>10</v>
      </c>
      <c r="D134" s="43" t="s">
        <v>38</v>
      </c>
      <c r="E134" s="44" t="s">
        <v>268</v>
      </c>
      <c r="F134" s="45">
        <v>397887950228</v>
      </c>
      <c r="G134" s="45">
        <v>0</v>
      </c>
      <c r="H134" s="45">
        <v>0</v>
      </c>
      <c r="I134" s="45">
        <v>0</v>
      </c>
      <c r="J134" s="45">
        <v>0</v>
      </c>
      <c r="K134" s="45">
        <f t="shared" si="70"/>
        <v>0</v>
      </c>
      <c r="L134" s="46">
        <f>+F134+K134</f>
        <v>397887950228</v>
      </c>
      <c r="M134" s="86">
        <f t="shared" si="69"/>
        <v>4.3517285475959899E-2</v>
      </c>
      <c r="N134" s="45">
        <v>0</v>
      </c>
      <c r="O134" s="45">
        <v>69934236737</v>
      </c>
      <c r="P134" s="45">
        <f>L134-O134</f>
        <v>327953713491</v>
      </c>
      <c r="Q134" s="45">
        <v>69934236737</v>
      </c>
      <c r="R134" s="45">
        <f>+L134-Q134</f>
        <v>327953713491</v>
      </c>
      <c r="S134" s="45">
        <f>O134-Q134</f>
        <v>0</v>
      </c>
      <c r="T134" s="45">
        <v>69934236737</v>
      </c>
      <c r="U134" s="45">
        <f>+Q134-T134</f>
        <v>0</v>
      </c>
      <c r="V134" s="45">
        <v>69934236737</v>
      </c>
      <c r="W134" s="48">
        <f>+T134-V134</f>
        <v>0</v>
      </c>
      <c r="X134" s="54">
        <f t="shared" si="72"/>
        <v>0.17576364576239589</v>
      </c>
      <c r="Y134" s="54">
        <f t="shared" si="73"/>
        <v>0.17576364576239589</v>
      </c>
      <c r="Z134" s="54">
        <f t="shared" si="74"/>
        <v>0.17576364576239589</v>
      </c>
      <c r="AA134" s="54">
        <f t="shared" si="128"/>
        <v>1</v>
      </c>
      <c r="AB134" s="54">
        <f t="shared" si="129"/>
        <v>1</v>
      </c>
    </row>
    <row r="135" spans="1:28" ht="120" customHeight="1" x14ac:dyDescent="0.25">
      <c r="A135" s="38" t="s">
        <v>457</v>
      </c>
      <c r="B135" s="32" t="s">
        <v>37</v>
      </c>
      <c r="C135" s="32">
        <v>10</v>
      </c>
      <c r="D135" s="32" t="s">
        <v>38</v>
      </c>
      <c r="E135" s="72" t="s">
        <v>458</v>
      </c>
      <c r="F135" s="59">
        <f t="shared" ref="F135:J137" si="130">+F136</f>
        <v>226206278281</v>
      </c>
      <c r="G135" s="59">
        <f t="shared" si="130"/>
        <v>0</v>
      </c>
      <c r="H135" s="59">
        <f t="shared" si="130"/>
        <v>0</v>
      </c>
      <c r="I135" s="59">
        <f t="shared" si="130"/>
        <v>0</v>
      </c>
      <c r="J135" s="59">
        <f t="shared" si="130"/>
        <v>0</v>
      </c>
      <c r="K135" s="40">
        <f t="shared" si="70"/>
        <v>0</v>
      </c>
      <c r="L135" s="59">
        <f>+L136</f>
        <v>226206278281</v>
      </c>
      <c r="M135" s="323">
        <f t="shared" si="69"/>
        <v>2.4740340044899341E-2</v>
      </c>
      <c r="N135" s="59">
        <f t="shared" ref="N135:W137" si="131">+N136</f>
        <v>0</v>
      </c>
      <c r="O135" s="59">
        <f t="shared" si="131"/>
        <v>50352348445</v>
      </c>
      <c r="P135" s="59">
        <f t="shared" si="131"/>
        <v>175853929836</v>
      </c>
      <c r="Q135" s="59">
        <f t="shared" si="131"/>
        <v>50352348445</v>
      </c>
      <c r="R135" s="59">
        <f t="shared" si="131"/>
        <v>175853929836</v>
      </c>
      <c r="S135" s="59">
        <f t="shared" si="131"/>
        <v>0</v>
      </c>
      <c r="T135" s="59">
        <f t="shared" si="131"/>
        <v>50352348445</v>
      </c>
      <c r="U135" s="59">
        <f t="shared" si="131"/>
        <v>0</v>
      </c>
      <c r="V135" s="59">
        <f t="shared" si="131"/>
        <v>50352348445</v>
      </c>
      <c r="W135" s="59">
        <f t="shared" si="131"/>
        <v>0</v>
      </c>
      <c r="X135" s="176">
        <f t="shared" si="72"/>
        <v>0.22259483170688504</v>
      </c>
      <c r="Y135" s="176">
        <f t="shared" si="73"/>
        <v>0.22259483170688504</v>
      </c>
      <c r="Z135" s="176">
        <f t="shared" si="74"/>
        <v>0.22259483170688504</v>
      </c>
      <c r="AA135" s="176">
        <f t="shared" si="128"/>
        <v>1</v>
      </c>
      <c r="AB135" s="176">
        <f t="shared" si="129"/>
        <v>1</v>
      </c>
    </row>
    <row r="136" spans="1:28" ht="80.25" customHeight="1" x14ac:dyDescent="0.25">
      <c r="A136" s="38" t="s">
        <v>459</v>
      </c>
      <c r="B136" s="32" t="s">
        <v>37</v>
      </c>
      <c r="C136" s="32">
        <v>10</v>
      </c>
      <c r="D136" s="32" t="s">
        <v>38</v>
      </c>
      <c r="E136" s="39" t="s">
        <v>257</v>
      </c>
      <c r="F136" s="59">
        <f t="shared" si="130"/>
        <v>226206278281</v>
      </c>
      <c r="G136" s="59">
        <f t="shared" si="130"/>
        <v>0</v>
      </c>
      <c r="H136" s="59">
        <f t="shared" si="130"/>
        <v>0</v>
      </c>
      <c r="I136" s="59">
        <f t="shared" si="130"/>
        <v>0</v>
      </c>
      <c r="J136" s="59">
        <f t="shared" si="130"/>
        <v>0</v>
      </c>
      <c r="K136" s="40">
        <f t="shared" si="70"/>
        <v>0</v>
      </c>
      <c r="L136" s="59">
        <f>+L137</f>
        <v>226206278281</v>
      </c>
      <c r="M136" s="323">
        <f t="shared" si="69"/>
        <v>2.4740340044899341E-2</v>
      </c>
      <c r="N136" s="59">
        <f t="shared" si="131"/>
        <v>0</v>
      </c>
      <c r="O136" s="59">
        <f t="shared" si="131"/>
        <v>50352348445</v>
      </c>
      <c r="P136" s="59">
        <f t="shared" si="131"/>
        <v>175853929836</v>
      </c>
      <c r="Q136" s="59">
        <f t="shared" si="131"/>
        <v>50352348445</v>
      </c>
      <c r="R136" s="59">
        <f t="shared" si="131"/>
        <v>175853929836</v>
      </c>
      <c r="S136" s="59">
        <f t="shared" si="131"/>
        <v>0</v>
      </c>
      <c r="T136" s="59">
        <f t="shared" si="131"/>
        <v>50352348445</v>
      </c>
      <c r="U136" s="59">
        <f t="shared" si="131"/>
        <v>0</v>
      </c>
      <c r="V136" s="59">
        <f t="shared" si="131"/>
        <v>50352348445</v>
      </c>
      <c r="W136" s="59">
        <f t="shared" si="131"/>
        <v>0</v>
      </c>
      <c r="X136" s="176">
        <f t="shared" si="72"/>
        <v>0.22259483170688504</v>
      </c>
      <c r="Y136" s="176">
        <f t="shared" si="73"/>
        <v>0.22259483170688504</v>
      </c>
      <c r="Z136" s="176">
        <f t="shared" si="74"/>
        <v>0.22259483170688504</v>
      </c>
      <c r="AA136" s="176">
        <f t="shared" si="128"/>
        <v>1</v>
      </c>
      <c r="AB136" s="176">
        <f t="shared" si="129"/>
        <v>1</v>
      </c>
    </row>
    <row r="137" spans="1:28" ht="42" customHeight="1" x14ac:dyDescent="0.25">
      <c r="A137" s="38" t="s">
        <v>460</v>
      </c>
      <c r="B137" s="32" t="s">
        <v>37</v>
      </c>
      <c r="C137" s="32">
        <v>10</v>
      </c>
      <c r="D137" s="32" t="s">
        <v>38</v>
      </c>
      <c r="E137" s="39" t="s">
        <v>455</v>
      </c>
      <c r="F137" s="59">
        <f t="shared" si="130"/>
        <v>226206278281</v>
      </c>
      <c r="G137" s="59">
        <f t="shared" si="130"/>
        <v>0</v>
      </c>
      <c r="H137" s="59">
        <f t="shared" si="130"/>
        <v>0</v>
      </c>
      <c r="I137" s="59">
        <f t="shared" si="130"/>
        <v>0</v>
      </c>
      <c r="J137" s="59">
        <f t="shared" si="130"/>
        <v>0</v>
      </c>
      <c r="K137" s="40">
        <f t="shared" si="70"/>
        <v>0</v>
      </c>
      <c r="L137" s="59">
        <f>+L138</f>
        <v>226206278281</v>
      </c>
      <c r="M137" s="323">
        <f t="shared" ref="M137:M200" si="132">L137/$L$307</f>
        <v>2.4740340044899341E-2</v>
      </c>
      <c r="N137" s="59">
        <f t="shared" si="131"/>
        <v>0</v>
      </c>
      <c r="O137" s="59">
        <f t="shared" si="131"/>
        <v>50352348445</v>
      </c>
      <c r="P137" s="59">
        <f t="shared" si="131"/>
        <v>175853929836</v>
      </c>
      <c r="Q137" s="59">
        <f t="shared" si="131"/>
        <v>50352348445</v>
      </c>
      <c r="R137" s="59">
        <f t="shared" si="131"/>
        <v>175853929836</v>
      </c>
      <c r="S137" s="59">
        <f t="shared" si="131"/>
        <v>0</v>
      </c>
      <c r="T137" s="59">
        <f t="shared" si="131"/>
        <v>50352348445</v>
      </c>
      <c r="U137" s="59">
        <f t="shared" si="131"/>
        <v>0</v>
      </c>
      <c r="V137" s="59">
        <f t="shared" si="131"/>
        <v>50352348445</v>
      </c>
      <c r="W137" s="59">
        <f t="shared" si="131"/>
        <v>0</v>
      </c>
      <c r="X137" s="176">
        <f t="shared" si="72"/>
        <v>0.22259483170688504</v>
      </c>
      <c r="Y137" s="176">
        <f t="shared" si="73"/>
        <v>0.22259483170688504</v>
      </c>
      <c r="Z137" s="176">
        <f t="shared" si="74"/>
        <v>0.22259483170688504</v>
      </c>
      <c r="AA137" s="176">
        <f t="shared" si="128"/>
        <v>1</v>
      </c>
      <c r="AB137" s="176">
        <f t="shared" si="129"/>
        <v>1</v>
      </c>
    </row>
    <row r="138" spans="1:28" ht="42" customHeight="1" x14ac:dyDescent="0.25">
      <c r="A138" s="42" t="s">
        <v>461</v>
      </c>
      <c r="B138" s="43" t="s">
        <v>37</v>
      </c>
      <c r="C138" s="43">
        <v>10</v>
      </c>
      <c r="D138" s="43" t="s">
        <v>38</v>
      </c>
      <c r="E138" s="44" t="s">
        <v>268</v>
      </c>
      <c r="F138" s="45">
        <v>226206278281</v>
      </c>
      <c r="G138" s="45">
        <v>0</v>
      </c>
      <c r="H138" s="45">
        <v>0</v>
      </c>
      <c r="I138" s="45">
        <v>0</v>
      </c>
      <c r="J138" s="45">
        <v>0</v>
      </c>
      <c r="K138" s="45">
        <f t="shared" si="70"/>
        <v>0</v>
      </c>
      <c r="L138" s="46">
        <f>+F138+K138</f>
        <v>226206278281</v>
      </c>
      <c r="M138" s="86">
        <f t="shared" si="132"/>
        <v>2.4740340044899341E-2</v>
      </c>
      <c r="N138" s="45">
        <v>0</v>
      </c>
      <c r="O138" s="45">
        <v>50352348445</v>
      </c>
      <c r="P138" s="45">
        <f>L138-O138</f>
        <v>175853929836</v>
      </c>
      <c r="Q138" s="45">
        <v>50352348445</v>
      </c>
      <c r="R138" s="45">
        <f>+L138-Q138</f>
        <v>175853929836</v>
      </c>
      <c r="S138" s="45">
        <f>O138-Q138</f>
        <v>0</v>
      </c>
      <c r="T138" s="45">
        <v>50352348445</v>
      </c>
      <c r="U138" s="45">
        <f>+Q138-T138</f>
        <v>0</v>
      </c>
      <c r="V138" s="45">
        <v>50352348445</v>
      </c>
      <c r="W138" s="48">
        <f>+T138-V138</f>
        <v>0</v>
      </c>
      <c r="X138" s="54">
        <f t="shared" si="72"/>
        <v>0.22259483170688504</v>
      </c>
      <c r="Y138" s="54">
        <f t="shared" si="73"/>
        <v>0.22259483170688504</v>
      </c>
      <c r="Z138" s="54">
        <f t="shared" si="74"/>
        <v>0.22259483170688504</v>
      </c>
      <c r="AA138" s="54">
        <f t="shared" si="128"/>
        <v>1</v>
      </c>
      <c r="AB138" s="54">
        <f t="shared" si="129"/>
        <v>1</v>
      </c>
    </row>
    <row r="139" spans="1:28" ht="93.75" customHeight="1" x14ac:dyDescent="0.25">
      <c r="A139" s="38" t="s">
        <v>462</v>
      </c>
      <c r="B139" s="32" t="s">
        <v>37</v>
      </c>
      <c r="C139" s="32">
        <v>10</v>
      </c>
      <c r="D139" s="32" t="s">
        <v>38</v>
      </c>
      <c r="E139" s="39" t="s">
        <v>463</v>
      </c>
      <c r="F139" s="59">
        <f t="shared" ref="F139:J141" si="133">+F140</f>
        <v>328067493851</v>
      </c>
      <c r="G139" s="59">
        <f t="shared" si="133"/>
        <v>0</v>
      </c>
      <c r="H139" s="59">
        <f t="shared" si="133"/>
        <v>0</v>
      </c>
      <c r="I139" s="59">
        <f t="shared" si="133"/>
        <v>0</v>
      </c>
      <c r="J139" s="59">
        <f t="shared" si="133"/>
        <v>0</v>
      </c>
      <c r="K139" s="40">
        <f t="shared" ref="K139:K202" si="134">+G139-H139+I139-J139</f>
        <v>0</v>
      </c>
      <c r="L139" s="59">
        <f>+L140</f>
        <v>328067493851</v>
      </c>
      <c r="M139" s="323">
        <f t="shared" si="132"/>
        <v>3.5880972965167263E-2</v>
      </c>
      <c r="N139" s="59">
        <f t="shared" ref="N139:W141" si="135">+N140</f>
        <v>0</v>
      </c>
      <c r="O139" s="59">
        <f t="shared" si="135"/>
        <v>86548107920</v>
      </c>
      <c r="P139" s="59">
        <f t="shared" si="135"/>
        <v>241519385931</v>
      </c>
      <c r="Q139" s="59">
        <f t="shared" si="135"/>
        <v>86548107920</v>
      </c>
      <c r="R139" s="59">
        <f t="shared" si="135"/>
        <v>241519385931</v>
      </c>
      <c r="S139" s="59">
        <f t="shared" si="135"/>
        <v>0</v>
      </c>
      <c r="T139" s="59">
        <f t="shared" si="135"/>
        <v>86548107920</v>
      </c>
      <c r="U139" s="59">
        <f t="shared" si="135"/>
        <v>0</v>
      </c>
      <c r="V139" s="59">
        <f t="shared" si="135"/>
        <v>86548107920</v>
      </c>
      <c r="W139" s="59">
        <f t="shared" si="135"/>
        <v>0</v>
      </c>
      <c r="X139" s="176">
        <f t="shared" si="72"/>
        <v>0.26381189707050945</v>
      </c>
      <c r="Y139" s="176">
        <f t="shared" si="73"/>
        <v>0.26381189707050945</v>
      </c>
      <c r="Z139" s="176">
        <f t="shared" si="74"/>
        <v>0.26381189707050945</v>
      </c>
      <c r="AA139" s="176">
        <f t="shared" si="128"/>
        <v>1</v>
      </c>
      <c r="AB139" s="176">
        <f t="shared" si="129"/>
        <v>1</v>
      </c>
    </row>
    <row r="140" spans="1:28" ht="93.75" customHeight="1" x14ac:dyDescent="0.25">
      <c r="A140" s="38" t="s">
        <v>464</v>
      </c>
      <c r="B140" s="32" t="s">
        <v>37</v>
      </c>
      <c r="C140" s="32">
        <v>10</v>
      </c>
      <c r="D140" s="32" t="s">
        <v>38</v>
      </c>
      <c r="E140" s="39" t="s">
        <v>257</v>
      </c>
      <c r="F140" s="59">
        <f t="shared" si="133"/>
        <v>328067493851</v>
      </c>
      <c r="G140" s="59">
        <f t="shared" si="133"/>
        <v>0</v>
      </c>
      <c r="H140" s="59">
        <f t="shared" si="133"/>
        <v>0</v>
      </c>
      <c r="I140" s="59">
        <f t="shared" si="133"/>
        <v>0</v>
      </c>
      <c r="J140" s="59">
        <f t="shared" si="133"/>
        <v>0</v>
      </c>
      <c r="K140" s="40">
        <f t="shared" si="134"/>
        <v>0</v>
      </c>
      <c r="L140" s="59">
        <f>+L141</f>
        <v>328067493851</v>
      </c>
      <c r="M140" s="323">
        <f t="shared" si="132"/>
        <v>3.5880972965167263E-2</v>
      </c>
      <c r="N140" s="59">
        <f t="shared" si="135"/>
        <v>0</v>
      </c>
      <c r="O140" s="59">
        <f t="shared" si="135"/>
        <v>86548107920</v>
      </c>
      <c r="P140" s="59">
        <f t="shared" si="135"/>
        <v>241519385931</v>
      </c>
      <c r="Q140" s="59">
        <f t="shared" si="135"/>
        <v>86548107920</v>
      </c>
      <c r="R140" s="59">
        <f t="shared" si="135"/>
        <v>241519385931</v>
      </c>
      <c r="S140" s="59">
        <f t="shared" si="135"/>
        <v>0</v>
      </c>
      <c r="T140" s="59">
        <f t="shared" si="135"/>
        <v>86548107920</v>
      </c>
      <c r="U140" s="59">
        <f t="shared" si="135"/>
        <v>0</v>
      </c>
      <c r="V140" s="59">
        <f t="shared" si="135"/>
        <v>86548107920</v>
      </c>
      <c r="W140" s="59">
        <f t="shared" si="135"/>
        <v>0</v>
      </c>
      <c r="X140" s="176">
        <f t="shared" ref="X140:X203" si="136">+Q140/L140</f>
        <v>0.26381189707050945</v>
      </c>
      <c r="Y140" s="176">
        <f t="shared" ref="Y140:Y203" si="137">+T140/L140</f>
        <v>0.26381189707050945</v>
      </c>
      <c r="Z140" s="176">
        <f t="shared" ref="Z140:Z203" si="138">+V140/L140</f>
        <v>0.26381189707050945</v>
      </c>
      <c r="AA140" s="176">
        <f t="shared" si="128"/>
        <v>1</v>
      </c>
      <c r="AB140" s="176">
        <f t="shared" si="129"/>
        <v>1</v>
      </c>
    </row>
    <row r="141" spans="1:28" ht="42" customHeight="1" x14ac:dyDescent="0.25">
      <c r="A141" s="38" t="s">
        <v>465</v>
      </c>
      <c r="B141" s="32" t="s">
        <v>37</v>
      </c>
      <c r="C141" s="32">
        <v>10</v>
      </c>
      <c r="D141" s="32" t="s">
        <v>38</v>
      </c>
      <c r="E141" s="39" t="s">
        <v>455</v>
      </c>
      <c r="F141" s="59">
        <f t="shared" si="133"/>
        <v>328067493851</v>
      </c>
      <c r="G141" s="59">
        <f t="shared" si="133"/>
        <v>0</v>
      </c>
      <c r="H141" s="59">
        <f t="shared" si="133"/>
        <v>0</v>
      </c>
      <c r="I141" s="59">
        <f t="shared" si="133"/>
        <v>0</v>
      </c>
      <c r="J141" s="59">
        <f t="shared" si="133"/>
        <v>0</v>
      </c>
      <c r="K141" s="40">
        <f t="shared" si="134"/>
        <v>0</v>
      </c>
      <c r="L141" s="59">
        <f>+L142</f>
        <v>328067493851</v>
      </c>
      <c r="M141" s="323">
        <f t="shared" si="132"/>
        <v>3.5880972965167263E-2</v>
      </c>
      <c r="N141" s="59">
        <f t="shared" si="135"/>
        <v>0</v>
      </c>
      <c r="O141" s="59">
        <f t="shared" si="135"/>
        <v>86548107920</v>
      </c>
      <c r="P141" s="59">
        <f t="shared" si="135"/>
        <v>241519385931</v>
      </c>
      <c r="Q141" s="59">
        <f t="shared" si="135"/>
        <v>86548107920</v>
      </c>
      <c r="R141" s="59">
        <f t="shared" si="135"/>
        <v>241519385931</v>
      </c>
      <c r="S141" s="59">
        <f t="shared" si="135"/>
        <v>0</v>
      </c>
      <c r="T141" s="59">
        <f t="shared" si="135"/>
        <v>86548107920</v>
      </c>
      <c r="U141" s="59">
        <f t="shared" si="135"/>
        <v>0</v>
      </c>
      <c r="V141" s="59">
        <f t="shared" si="135"/>
        <v>86548107920</v>
      </c>
      <c r="W141" s="59">
        <f t="shared" si="135"/>
        <v>0</v>
      </c>
      <c r="X141" s="176">
        <f t="shared" si="136"/>
        <v>0.26381189707050945</v>
      </c>
      <c r="Y141" s="176">
        <f t="shared" si="137"/>
        <v>0.26381189707050945</v>
      </c>
      <c r="Z141" s="176">
        <f t="shared" si="138"/>
        <v>0.26381189707050945</v>
      </c>
      <c r="AA141" s="176">
        <f t="shared" si="128"/>
        <v>1</v>
      </c>
      <c r="AB141" s="176">
        <f t="shared" si="129"/>
        <v>1</v>
      </c>
    </row>
    <row r="142" spans="1:28" ht="42" customHeight="1" x14ac:dyDescent="0.25">
      <c r="A142" s="82" t="s">
        <v>466</v>
      </c>
      <c r="B142" s="83" t="s">
        <v>37</v>
      </c>
      <c r="C142" s="83">
        <v>10</v>
      </c>
      <c r="D142" s="83" t="s">
        <v>38</v>
      </c>
      <c r="E142" s="84" t="s">
        <v>268</v>
      </c>
      <c r="F142" s="45">
        <v>328067493851</v>
      </c>
      <c r="G142" s="45">
        <v>0</v>
      </c>
      <c r="H142" s="45">
        <v>0</v>
      </c>
      <c r="I142" s="45">
        <v>0</v>
      </c>
      <c r="J142" s="45">
        <v>0</v>
      </c>
      <c r="K142" s="45">
        <f t="shared" si="134"/>
        <v>0</v>
      </c>
      <c r="L142" s="46">
        <f>+F142+K142</f>
        <v>328067493851</v>
      </c>
      <c r="M142" s="86">
        <f t="shared" si="132"/>
        <v>3.5880972965167263E-2</v>
      </c>
      <c r="N142" s="45">
        <v>0</v>
      </c>
      <c r="O142" s="45">
        <v>86548107920</v>
      </c>
      <c r="P142" s="45">
        <f>L142-O142</f>
        <v>241519385931</v>
      </c>
      <c r="Q142" s="45">
        <v>86548107920</v>
      </c>
      <c r="R142" s="45">
        <f>+L142-Q142</f>
        <v>241519385931</v>
      </c>
      <c r="S142" s="45">
        <f>O142-Q142</f>
        <v>0</v>
      </c>
      <c r="T142" s="45">
        <v>86548107920</v>
      </c>
      <c r="U142" s="45">
        <f>+Q142-T142</f>
        <v>0</v>
      </c>
      <c r="V142" s="45">
        <v>86548107920</v>
      </c>
      <c r="W142" s="48">
        <f>+T142-V142</f>
        <v>0</v>
      </c>
      <c r="X142" s="54">
        <f t="shared" si="136"/>
        <v>0.26381189707050945</v>
      </c>
      <c r="Y142" s="54">
        <f t="shared" si="137"/>
        <v>0.26381189707050945</v>
      </c>
      <c r="Z142" s="54">
        <f t="shared" si="138"/>
        <v>0.26381189707050945</v>
      </c>
      <c r="AA142" s="54">
        <f t="shared" si="128"/>
        <v>1</v>
      </c>
      <c r="AB142" s="54">
        <f t="shared" si="129"/>
        <v>1</v>
      </c>
    </row>
    <row r="143" spans="1:28" ht="101.25" customHeight="1" x14ac:dyDescent="0.25">
      <c r="A143" s="38" t="s">
        <v>467</v>
      </c>
      <c r="B143" s="32" t="s">
        <v>37</v>
      </c>
      <c r="C143" s="32">
        <v>10</v>
      </c>
      <c r="D143" s="32" t="s">
        <v>38</v>
      </c>
      <c r="E143" s="39" t="s">
        <v>468</v>
      </c>
      <c r="F143" s="59">
        <f t="shared" ref="F143:J145" si="139">+F144</f>
        <v>317949718406</v>
      </c>
      <c r="G143" s="59">
        <f t="shared" si="139"/>
        <v>0</v>
      </c>
      <c r="H143" s="59">
        <f t="shared" si="139"/>
        <v>0</v>
      </c>
      <c r="I143" s="59">
        <f t="shared" si="139"/>
        <v>0</v>
      </c>
      <c r="J143" s="59">
        <f t="shared" si="139"/>
        <v>0</v>
      </c>
      <c r="K143" s="40">
        <f t="shared" si="134"/>
        <v>0</v>
      </c>
      <c r="L143" s="59">
        <f>+L144</f>
        <v>317949718406</v>
      </c>
      <c r="M143" s="323">
        <f t="shared" si="132"/>
        <v>3.4774384735567897E-2</v>
      </c>
      <c r="N143" s="59">
        <f t="shared" ref="N143:W145" si="140">+N144</f>
        <v>0</v>
      </c>
      <c r="O143" s="59">
        <f t="shared" si="140"/>
        <v>100987624227</v>
      </c>
      <c r="P143" s="59">
        <f t="shared" si="140"/>
        <v>216962094179</v>
      </c>
      <c r="Q143" s="59">
        <f t="shared" si="140"/>
        <v>100987624227</v>
      </c>
      <c r="R143" s="59">
        <f t="shared" si="140"/>
        <v>216962094179</v>
      </c>
      <c r="S143" s="59">
        <f t="shared" si="140"/>
        <v>0</v>
      </c>
      <c r="T143" s="59">
        <f t="shared" si="140"/>
        <v>100987624227</v>
      </c>
      <c r="U143" s="59">
        <f t="shared" si="140"/>
        <v>0</v>
      </c>
      <c r="V143" s="59">
        <f t="shared" si="140"/>
        <v>100987624227</v>
      </c>
      <c r="W143" s="59">
        <f t="shared" si="140"/>
        <v>0</v>
      </c>
      <c r="X143" s="176">
        <f t="shared" si="136"/>
        <v>0.31762136709316324</v>
      </c>
      <c r="Y143" s="176">
        <f t="shared" si="137"/>
        <v>0.31762136709316324</v>
      </c>
      <c r="Z143" s="176">
        <f t="shared" si="138"/>
        <v>0.31762136709316324</v>
      </c>
      <c r="AA143" s="176">
        <f t="shared" si="128"/>
        <v>1</v>
      </c>
      <c r="AB143" s="176">
        <f t="shared" si="129"/>
        <v>1</v>
      </c>
    </row>
    <row r="144" spans="1:28" ht="101.25" customHeight="1" x14ac:dyDescent="0.25">
      <c r="A144" s="38" t="s">
        <v>469</v>
      </c>
      <c r="B144" s="32" t="s">
        <v>37</v>
      </c>
      <c r="C144" s="32">
        <v>10</v>
      </c>
      <c r="D144" s="32" t="s">
        <v>38</v>
      </c>
      <c r="E144" s="39" t="s">
        <v>257</v>
      </c>
      <c r="F144" s="59">
        <f t="shared" si="139"/>
        <v>317949718406</v>
      </c>
      <c r="G144" s="59">
        <f t="shared" si="139"/>
        <v>0</v>
      </c>
      <c r="H144" s="59">
        <f t="shared" si="139"/>
        <v>0</v>
      </c>
      <c r="I144" s="59">
        <f t="shared" si="139"/>
        <v>0</v>
      </c>
      <c r="J144" s="59">
        <f t="shared" si="139"/>
        <v>0</v>
      </c>
      <c r="K144" s="40">
        <f t="shared" si="134"/>
        <v>0</v>
      </c>
      <c r="L144" s="59">
        <f>+L145</f>
        <v>317949718406</v>
      </c>
      <c r="M144" s="323">
        <f t="shared" si="132"/>
        <v>3.4774384735567897E-2</v>
      </c>
      <c r="N144" s="59">
        <f t="shared" si="140"/>
        <v>0</v>
      </c>
      <c r="O144" s="59">
        <f t="shared" si="140"/>
        <v>100987624227</v>
      </c>
      <c r="P144" s="59">
        <f t="shared" si="140"/>
        <v>216962094179</v>
      </c>
      <c r="Q144" s="59">
        <f t="shared" si="140"/>
        <v>100987624227</v>
      </c>
      <c r="R144" s="59">
        <f t="shared" si="140"/>
        <v>216962094179</v>
      </c>
      <c r="S144" s="59">
        <f t="shared" si="140"/>
        <v>0</v>
      </c>
      <c r="T144" s="59">
        <f t="shared" si="140"/>
        <v>100987624227</v>
      </c>
      <c r="U144" s="59">
        <f t="shared" si="140"/>
        <v>0</v>
      </c>
      <c r="V144" s="59">
        <f t="shared" si="140"/>
        <v>100987624227</v>
      </c>
      <c r="W144" s="59">
        <f t="shared" si="140"/>
        <v>0</v>
      </c>
      <c r="X144" s="176">
        <f t="shared" si="136"/>
        <v>0.31762136709316324</v>
      </c>
      <c r="Y144" s="176">
        <f t="shared" si="137"/>
        <v>0.31762136709316324</v>
      </c>
      <c r="Z144" s="176">
        <f t="shared" si="138"/>
        <v>0.31762136709316324</v>
      </c>
      <c r="AA144" s="176">
        <f t="shared" si="128"/>
        <v>1</v>
      </c>
      <c r="AB144" s="176">
        <f t="shared" si="129"/>
        <v>1</v>
      </c>
    </row>
    <row r="145" spans="1:28" ht="42" customHeight="1" x14ac:dyDescent="0.25">
      <c r="A145" s="38" t="s">
        <v>470</v>
      </c>
      <c r="B145" s="32" t="s">
        <v>37</v>
      </c>
      <c r="C145" s="32">
        <v>10</v>
      </c>
      <c r="D145" s="32" t="s">
        <v>38</v>
      </c>
      <c r="E145" s="39" t="s">
        <v>455</v>
      </c>
      <c r="F145" s="59">
        <f t="shared" si="139"/>
        <v>317949718406</v>
      </c>
      <c r="G145" s="59">
        <f t="shared" si="139"/>
        <v>0</v>
      </c>
      <c r="H145" s="59">
        <f t="shared" si="139"/>
        <v>0</v>
      </c>
      <c r="I145" s="59">
        <f t="shared" si="139"/>
        <v>0</v>
      </c>
      <c r="J145" s="59">
        <f t="shared" si="139"/>
        <v>0</v>
      </c>
      <c r="K145" s="40">
        <f t="shared" si="134"/>
        <v>0</v>
      </c>
      <c r="L145" s="59">
        <f>+L146</f>
        <v>317949718406</v>
      </c>
      <c r="M145" s="323">
        <f t="shared" si="132"/>
        <v>3.4774384735567897E-2</v>
      </c>
      <c r="N145" s="59">
        <f t="shared" si="140"/>
        <v>0</v>
      </c>
      <c r="O145" s="59">
        <f t="shared" si="140"/>
        <v>100987624227</v>
      </c>
      <c r="P145" s="59">
        <f t="shared" si="140"/>
        <v>216962094179</v>
      </c>
      <c r="Q145" s="59">
        <f t="shared" si="140"/>
        <v>100987624227</v>
      </c>
      <c r="R145" s="59">
        <f t="shared" si="140"/>
        <v>216962094179</v>
      </c>
      <c r="S145" s="59">
        <f t="shared" si="140"/>
        <v>0</v>
      </c>
      <c r="T145" s="59">
        <f t="shared" si="140"/>
        <v>100987624227</v>
      </c>
      <c r="U145" s="59">
        <f t="shared" si="140"/>
        <v>0</v>
      </c>
      <c r="V145" s="59">
        <f t="shared" si="140"/>
        <v>100987624227</v>
      </c>
      <c r="W145" s="59">
        <f t="shared" si="140"/>
        <v>0</v>
      </c>
      <c r="X145" s="176">
        <f t="shared" si="136"/>
        <v>0.31762136709316324</v>
      </c>
      <c r="Y145" s="176">
        <f t="shared" si="137"/>
        <v>0.31762136709316324</v>
      </c>
      <c r="Z145" s="176">
        <f t="shared" si="138"/>
        <v>0.31762136709316324</v>
      </c>
      <c r="AA145" s="176">
        <f t="shared" si="128"/>
        <v>1</v>
      </c>
      <c r="AB145" s="176">
        <f t="shared" si="129"/>
        <v>1</v>
      </c>
    </row>
    <row r="146" spans="1:28" ht="42" customHeight="1" x14ac:dyDescent="0.25">
      <c r="A146" s="82" t="s">
        <v>471</v>
      </c>
      <c r="B146" s="83" t="s">
        <v>37</v>
      </c>
      <c r="C146" s="83">
        <v>10</v>
      </c>
      <c r="D146" s="83" t="s">
        <v>38</v>
      </c>
      <c r="E146" s="84" t="s">
        <v>268</v>
      </c>
      <c r="F146" s="45">
        <v>317949718406</v>
      </c>
      <c r="G146" s="45">
        <v>0</v>
      </c>
      <c r="H146" s="45">
        <v>0</v>
      </c>
      <c r="I146" s="45">
        <v>0</v>
      </c>
      <c r="J146" s="45">
        <v>0</v>
      </c>
      <c r="K146" s="45">
        <f t="shared" si="134"/>
        <v>0</v>
      </c>
      <c r="L146" s="46">
        <f>+F146+K146</f>
        <v>317949718406</v>
      </c>
      <c r="M146" s="86">
        <f t="shared" si="132"/>
        <v>3.4774384735567897E-2</v>
      </c>
      <c r="N146" s="45">
        <v>0</v>
      </c>
      <c r="O146" s="45">
        <v>100987624227</v>
      </c>
      <c r="P146" s="45">
        <f>L146-O146</f>
        <v>216962094179</v>
      </c>
      <c r="Q146" s="45">
        <v>100987624227</v>
      </c>
      <c r="R146" s="45">
        <f>+L146-Q146</f>
        <v>216962094179</v>
      </c>
      <c r="S146" s="45">
        <f>O146-Q146</f>
        <v>0</v>
      </c>
      <c r="T146" s="45">
        <v>100987624227</v>
      </c>
      <c r="U146" s="45">
        <f>+Q146-T146</f>
        <v>0</v>
      </c>
      <c r="V146" s="45">
        <v>100987624227</v>
      </c>
      <c r="W146" s="48">
        <f>+T146-V146</f>
        <v>0</v>
      </c>
      <c r="X146" s="54">
        <f t="shared" si="136"/>
        <v>0.31762136709316324</v>
      </c>
      <c r="Y146" s="54">
        <f t="shared" si="137"/>
        <v>0.31762136709316324</v>
      </c>
      <c r="Z146" s="54">
        <f t="shared" si="138"/>
        <v>0.31762136709316324</v>
      </c>
      <c r="AA146" s="54">
        <f t="shared" si="128"/>
        <v>1</v>
      </c>
      <c r="AB146" s="54">
        <f t="shared" si="129"/>
        <v>1</v>
      </c>
    </row>
    <row r="147" spans="1:28" ht="99" customHeight="1" x14ac:dyDescent="0.25">
      <c r="A147" s="38" t="s">
        <v>472</v>
      </c>
      <c r="B147" s="32" t="s">
        <v>37</v>
      </c>
      <c r="C147" s="32">
        <v>10</v>
      </c>
      <c r="D147" s="32" t="s">
        <v>38</v>
      </c>
      <c r="E147" s="39" t="s">
        <v>473</v>
      </c>
      <c r="F147" s="59">
        <f t="shared" ref="F147:J149" si="141">+F148</f>
        <v>228384125855</v>
      </c>
      <c r="G147" s="59">
        <f t="shared" si="141"/>
        <v>0</v>
      </c>
      <c r="H147" s="59">
        <f t="shared" si="141"/>
        <v>0</v>
      </c>
      <c r="I147" s="59">
        <f t="shared" si="141"/>
        <v>0</v>
      </c>
      <c r="J147" s="59">
        <f t="shared" si="141"/>
        <v>0</v>
      </c>
      <c r="K147" s="40">
        <f t="shared" si="134"/>
        <v>0</v>
      </c>
      <c r="L147" s="59">
        <f>+L148</f>
        <v>228384125855</v>
      </c>
      <c r="M147" s="323">
        <f t="shared" si="132"/>
        <v>2.4978532768621123E-2</v>
      </c>
      <c r="N147" s="59">
        <f t="shared" ref="N147:W149" si="142">+N148</f>
        <v>0</v>
      </c>
      <c r="O147" s="59">
        <f t="shared" si="142"/>
        <v>84858091190</v>
      </c>
      <c r="P147" s="59">
        <f t="shared" si="142"/>
        <v>143526034665</v>
      </c>
      <c r="Q147" s="59">
        <f t="shared" si="142"/>
        <v>84858091190</v>
      </c>
      <c r="R147" s="59">
        <f t="shared" si="142"/>
        <v>143526034665</v>
      </c>
      <c r="S147" s="59">
        <f t="shared" si="142"/>
        <v>0</v>
      </c>
      <c r="T147" s="59">
        <f t="shared" si="142"/>
        <v>84858091190</v>
      </c>
      <c r="U147" s="59">
        <f t="shared" si="142"/>
        <v>0</v>
      </c>
      <c r="V147" s="59">
        <f t="shared" si="142"/>
        <v>84858091190</v>
      </c>
      <c r="W147" s="59">
        <f t="shared" si="142"/>
        <v>0</v>
      </c>
      <c r="X147" s="176">
        <f t="shared" si="136"/>
        <v>0.37155862244066823</v>
      </c>
      <c r="Y147" s="176">
        <f t="shared" si="137"/>
        <v>0.37155862244066823</v>
      </c>
      <c r="Z147" s="176">
        <f t="shared" si="138"/>
        <v>0.37155862244066823</v>
      </c>
      <c r="AA147" s="176">
        <f t="shared" si="128"/>
        <v>1</v>
      </c>
      <c r="AB147" s="176">
        <f t="shared" si="129"/>
        <v>1</v>
      </c>
    </row>
    <row r="148" spans="1:28" ht="99" customHeight="1" x14ac:dyDescent="0.25">
      <c r="A148" s="38" t="s">
        <v>474</v>
      </c>
      <c r="B148" s="32" t="s">
        <v>37</v>
      </c>
      <c r="C148" s="32">
        <v>10</v>
      </c>
      <c r="D148" s="32" t="s">
        <v>38</v>
      </c>
      <c r="E148" s="39" t="s">
        <v>257</v>
      </c>
      <c r="F148" s="59">
        <f t="shared" si="141"/>
        <v>228384125855</v>
      </c>
      <c r="G148" s="59">
        <f t="shared" si="141"/>
        <v>0</v>
      </c>
      <c r="H148" s="59">
        <f t="shared" si="141"/>
        <v>0</v>
      </c>
      <c r="I148" s="59">
        <f t="shared" si="141"/>
        <v>0</v>
      </c>
      <c r="J148" s="59">
        <f t="shared" si="141"/>
        <v>0</v>
      </c>
      <c r="K148" s="40">
        <f t="shared" si="134"/>
        <v>0</v>
      </c>
      <c r="L148" s="59">
        <f>+L149</f>
        <v>228384125855</v>
      </c>
      <c r="M148" s="323">
        <f t="shared" si="132"/>
        <v>2.4978532768621123E-2</v>
      </c>
      <c r="N148" s="59">
        <f t="shared" si="142"/>
        <v>0</v>
      </c>
      <c r="O148" s="59">
        <f t="shared" si="142"/>
        <v>84858091190</v>
      </c>
      <c r="P148" s="59">
        <f t="shared" si="142"/>
        <v>143526034665</v>
      </c>
      <c r="Q148" s="59">
        <f t="shared" si="142"/>
        <v>84858091190</v>
      </c>
      <c r="R148" s="59">
        <f t="shared" si="142"/>
        <v>143526034665</v>
      </c>
      <c r="S148" s="59">
        <f t="shared" si="142"/>
        <v>0</v>
      </c>
      <c r="T148" s="59">
        <f t="shared" si="142"/>
        <v>84858091190</v>
      </c>
      <c r="U148" s="59">
        <f t="shared" si="142"/>
        <v>0</v>
      </c>
      <c r="V148" s="59">
        <f t="shared" si="142"/>
        <v>84858091190</v>
      </c>
      <c r="W148" s="59">
        <f t="shared" si="142"/>
        <v>0</v>
      </c>
      <c r="X148" s="176">
        <f t="shared" si="136"/>
        <v>0.37155862244066823</v>
      </c>
      <c r="Y148" s="176">
        <f t="shared" si="137"/>
        <v>0.37155862244066823</v>
      </c>
      <c r="Z148" s="176">
        <f t="shared" si="138"/>
        <v>0.37155862244066823</v>
      </c>
      <c r="AA148" s="176">
        <f t="shared" si="128"/>
        <v>1</v>
      </c>
      <c r="AB148" s="176">
        <f t="shared" si="129"/>
        <v>1</v>
      </c>
    </row>
    <row r="149" spans="1:28" ht="42" customHeight="1" x14ac:dyDescent="0.25">
      <c r="A149" s="38" t="s">
        <v>475</v>
      </c>
      <c r="B149" s="32" t="s">
        <v>37</v>
      </c>
      <c r="C149" s="32">
        <v>10</v>
      </c>
      <c r="D149" s="32" t="s">
        <v>38</v>
      </c>
      <c r="E149" s="39" t="s">
        <v>455</v>
      </c>
      <c r="F149" s="59">
        <f t="shared" si="141"/>
        <v>228384125855</v>
      </c>
      <c r="G149" s="59">
        <f t="shared" si="141"/>
        <v>0</v>
      </c>
      <c r="H149" s="59">
        <f t="shared" si="141"/>
        <v>0</v>
      </c>
      <c r="I149" s="59">
        <f t="shared" si="141"/>
        <v>0</v>
      </c>
      <c r="J149" s="59">
        <f t="shared" si="141"/>
        <v>0</v>
      </c>
      <c r="K149" s="40">
        <f t="shared" si="134"/>
        <v>0</v>
      </c>
      <c r="L149" s="59">
        <f>+L150</f>
        <v>228384125855</v>
      </c>
      <c r="M149" s="323">
        <f t="shared" si="132"/>
        <v>2.4978532768621123E-2</v>
      </c>
      <c r="N149" s="59">
        <f t="shared" si="142"/>
        <v>0</v>
      </c>
      <c r="O149" s="59">
        <f t="shared" si="142"/>
        <v>84858091190</v>
      </c>
      <c r="P149" s="59">
        <f t="shared" si="142"/>
        <v>143526034665</v>
      </c>
      <c r="Q149" s="59">
        <f t="shared" si="142"/>
        <v>84858091190</v>
      </c>
      <c r="R149" s="59">
        <f t="shared" si="142"/>
        <v>143526034665</v>
      </c>
      <c r="S149" s="59">
        <f t="shared" si="142"/>
        <v>0</v>
      </c>
      <c r="T149" s="59">
        <f t="shared" si="142"/>
        <v>84858091190</v>
      </c>
      <c r="U149" s="59">
        <f t="shared" si="142"/>
        <v>0</v>
      </c>
      <c r="V149" s="59">
        <f t="shared" si="142"/>
        <v>84858091190</v>
      </c>
      <c r="W149" s="59">
        <f t="shared" si="142"/>
        <v>0</v>
      </c>
      <c r="X149" s="176">
        <f t="shared" si="136"/>
        <v>0.37155862244066823</v>
      </c>
      <c r="Y149" s="176">
        <f t="shared" si="137"/>
        <v>0.37155862244066823</v>
      </c>
      <c r="Z149" s="176">
        <f t="shared" si="138"/>
        <v>0.37155862244066823</v>
      </c>
      <c r="AA149" s="176">
        <f t="shared" si="128"/>
        <v>1</v>
      </c>
      <c r="AB149" s="176">
        <f t="shared" si="129"/>
        <v>1</v>
      </c>
    </row>
    <row r="150" spans="1:28" ht="42" customHeight="1" x14ac:dyDescent="0.25">
      <c r="A150" s="42" t="s">
        <v>476</v>
      </c>
      <c r="B150" s="43" t="s">
        <v>37</v>
      </c>
      <c r="C150" s="43">
        <v>10</v>
      </c>
      <c r="D150" s="43" t="s">
        <v>38</v>
      </c>
      <c r="E150" s="44" t="s">
        <v>268</v>
      </c>
      <c r="F150" s="45">
        <v>228384125855</v>
      </c>
      <c r="G150" s="45">
        <v>0</v>
      </c>
      <c r="H150" s="45">
        <v>0</v>
      </c>
      <c r="I150" s="45">
        <v>0</v>
      </c>
      <c r="J150" s="45">
        <v>0</v>
      </c>
      <c r="K150" s="45">
        <f t="shared" si="134"/>
        <v>0</v>
      </c>
      <c r="L150" s="46">
        <f>+F150+K150</f>
        <v>228384125855</v>
      </c>
      <c r="M150" s="86">
        <f t="shared" si="132"/>
        <v>2.4978532768621123E-2</v>
      </c>
      <c r="N150" s="45">
        <v>0</v>
      </c>
      <c r="O150" s="45">
        <v>84858091190</v>
      </c>
      <c r="P150" s="45">
        <f>L150-O150</f>
        <v>143526034665</v>
      </c>
      <c r="Q150" s="45">
        <v>84858091190</v>
      </c>
      <c r="R150" s="45">
        <f>+L150-Q150</f>
        <v>143526034665</v>
      </c>
      <c r="S150" s="45">
        <f>O150-Q150</f>
        <v>0</v>
      </c>
      <c r="T150" s="45">
        <v>84858091190</v>
      </c>
      <c r="U150" s="45">
        <f>+Q150-T150</f>
        <v>0</v>
      </c>
      <c r="V150" s="45">
        <v>84858091190</v>
      </c>
      <c r="W150" s="48">
        <f>+T150-V150</f>
        <v>0</v>
      </c>
      <c r="X150" s="54">
        <f t="shared" si="136"/>
        <v>0.37155862244066823</v>
      </c>
      <c r="Y150" s="54">
        <f t="shared" si="137"/>
        <v>0.37155862244066823</v>
      </c>
      <c r="Z150" s="54">
        <f t="shared" si="138"/>
        <v>0.37155862244066823</v>
      </c>
      <c r="AA150" s="54">
        <f t="shared" si="128"/>
        <v>1</v>
      </c>
      <c r="AB150" s="54">
        <f t="shared" si="129"/>
        <v>1</v>
      </c>
    </row>
    <row r="151" spans="1:28" ht="90.75" customHeight="1" x14ac:dyDescent="0.25">
      <c r="A151" s="38" t="s">
        <v>477</v>
      </c>
      <c r="B151" s="32" t="s">
        <v>37</v>
      </c>
      <c r="C151" s="32">
        <v>10</v>
      </c>
      <c r="D151" s="32" t="s">
        <v>38</v>
      </c>
      <c r="E151" s="39" t="s">
        <v>478</v>
      </c>
      <c r="F151" s="59">
        <f t="shared" ref="F151:J153" si="143">+F152</f>
        <v>246689655363</v>
      </c>
      <c r="G151" s="59">
        <f t="shared" si="143"/>
        <v>0</v>
      </c>
      <c r="H151" s="59">
        <f t="shared" si="143"/>
        <v>0</v>
      </c>
      <c r="I151" s="59">
        <f t="shared" si="143"/>
        <v>0</v>
      </c>
      <c r="J151" s="59">
        <f t="shared" si="143"/>
        <v>0</v>
      </c>
      <c r="K151" s="40">
        <f t="shared" si="134"/>
        <v>0</v>
      </c>
      <c r="L151" s="59">
        <f>+L152</f>
        <v>246689655363</v>
      </c>
      <c r="M151" s="323">
        <f t="shared" si="132"/>
        <v>2.6980621429340223E-2</v>
      </c>
      <c r="N151" s="59">
        <f t="shared" ref="N151:W153" si="144">+N152</f>
        <v>0</v>
      </c>
      <c r="O151" s="59">
        <f t="shared" si="144"/>
        <v>94671479066</v>
      </c>
      <c r="P151" s="59">
        <f t="shared" si="144"/>
        <v>152018176297</v>
      </c>
      <c r="Q151" s="59">
        <f t="shared" si="144"/>
        <v>94671479066</v>
      </c>
      <c r="R151" s="59">
        <f t="shared" si="144"/>
        <v>152018176297</v>
      </c>
      <c r="S151" s="59">
        <f t="shared" si="144"/>
        <v>0</v>
      </c>
      <c r="T151" s="59">
        <f t="shared" si="144"/>
        <v>94671479066</v>
      </c>
      <c r="U151" s="59">
        <f t="shared" si="144"/>
        <v>0</v>
      </c>
      <c r="V151" s="59">
        <f t="shared" si="144"/>
        <v>94671479066</v>
      </c>
      <c r="W151" s="59">
        <f t="shared" si="144"/>
        <v>0</v>
      </c>
      <c r="X151" s="176">
        <f t="shared" si="136"/>
        <v>0.38376752736831377</v>
      </c>
      <c r="Y151" s="176">
        <f t="shared" si="137"/>
        <v>0.38376752736831377</v>
      </c>
      <c r="Z151" s="176">
        <f t="shared" si="138"/>
        <v>0.38376752736831377</v>
      </c>
      <c r="AA151" s="176">
        <f t="shared" si="128"/>
        <v>1</v>
      </c>
      <c r="AB151" s="176">
        <f t="shared" si="129"/>
        <v>1</v>
      </c>
    </row>
    <row r="152" spans="1:28" ht="90.75" customHeight="1" x14ac:dyDescent="0.25">
      <c r="A152" s="38" t="s">
        <v>479</v>
      </c>
      <c r="B152" s="32" t="s">
        <v>37</v>
      </c>
      <c r="C152" s="32">
        <v>10</v>
      </c>
      <c r="D152" s="32" t="s">
        <v>38</v>
      </c>
      <c r="E152" s="39" t="s">
        <v>257</v>
      </c>
      <c r="F152" s="59">
        <f t="shared" si="143"/>
        <v>246689655363</v>
      </c>
      <c r="G152" s="59">
        <f t="shared" si="143"/>
        <v>0</v>
      </c>
      <c r="H152" s="59">
        <f t="shared" si="143"/>
        <v>0</v>
      </c>
      <c r="I152" s="59">
        <f t="shared" si="143"/>
        <v>0</v>
      </c>
      <c r="J152" s="59">
        <f t="shared" si="143"/>
        <v>0</v>
      </c>
      <c r="K152" s="40">
        <f t="shared" si="134"/>
        <v>0</v>
      </c>
      <c r="L152" s="59">
        <f>+L153</f>
        <v>246689655363</v>
      </c>
      <c r="M152" s="323">
        <f t="shared" si="132"/>
        <v>2.6980621429340223E-2</v>
      </c>
      <c r="N152" s="59">
        <f t="shared" si="144"/>
        <v>0</v>
      </c>
      <c r="O152" s="59">
        <f t="shared" si="144"/>
        <v>94671479066</v>
      </c>
      <c r="P152" s="59">
        <f t="shared" si="144"/>
        <v>152018176297</v>
      </c>
      <c r="Q152" s="59">
        <f t="shared" si="144"/>
        <v>94671479066</v>
      </c>
      <c r="R152" s="59">
        <f t="shared" si="144"/>
        <v>152018176297</v>
      </c>
      <c r="S152" s="59">
        <f t="shared" si="144"/>
        <v>0</v>
      </c>
      <c r="T152" s="59">
        <f t="shared" si="144"/>
        <v>94671479066</v>
      </c>
      <c r="U152" s="59">
        <f t="shared" si="144"/>
        <v>0</v>
      </c>
      <c r="V152" s="59">
        <f t="shared" si="144"/>
        <v>94671479066</v>
      </c>
      <c r="W152" s="59">
        <f t="shared" si="144"/>
        <v>0</v>
      </c>
      <c r="X152" s="176">
        <f t="shared" si="136"/>
        <v>0.38376752736831377</v>
      </c>
      <c r="Y152" s="176">
        <f t="shared" si="137"/>
        <v>0.38376752736831377</v>
      </c>
      <c r="Z152" s="176">
        <f t="shared" si="138"/>
        <v>0.38376752736831377</v>
      </c>
      <c r="AA152" s="176">
        <f t="shared" si="128"/>
        <v>1</v>
      </c>
      <c r="AB152" s="176">
        <f t="shared" si="129"/>
        <v>1</v>
      </c>
    </row>
    <row r="153" spans="1:28" ht="42" customHeight="1" x14ac:dyDescent="0.25">
      <c r="A153" s="38" t="s">
        <v>480</v>
      </c>
      <c r="B153" s="32" t="s">
        <v>37</v>
      </c>
      <c r="C153" s="32">
        <v>10</v>
      </c>
      <c r="D153" s="32" t="s">
        <v>38</v>
      </c>
      <c r="E153" s="39" t="s">
        <v>455</v>
      </c>
      <c r="F153" s="59">
        <f t="shared" si="143"/>
        <v>246689655363</v>
      </c>
      <c r="G153" s="59">
        <f t="shared" si="143"/>
        <v>0</v>
      </c>
      <c r="H153" s="59">
        <f t="shared" si="143"/>
        <v>0</v>
      </c>
      <c r="I153" s="59">
        <f t="shared" si="143"/>
        <v>0</v>
      </c>
      <c r="J153" s="59">
        <f t="shared" si="143"/>
        <v>0</v>
      </c>
      <c r="K153" s="40">
        <f t="shared" si="134"/>
        <v>0</v>
      </c>
      <c r="L153" s="59">
        <f>+L154</f>
        <v>246689655363</v>
      </c>
      <c r="M153" s="323">
        <f t="shared" si="132"/>
        <v>2.6980621429340223E-2</v>
      </c>
      <c r="N153" s="59">
        <f t="shared" si="144"/>
        <v>0</v>
      </c>
      <c r="O153" s="59">
        <f t="shared" si="144"/>
        <v>94671479066</v>
      </c>
      <c r="P153" s="59">
        <f t="shared" si="144"/>
        <v>152018176297</v>
      </c>
      <c r="Q153" s="59">
        <f t="shared" si="144"/>
        <v>94671479066</v>
      </c>
      <c r="R153" s="59">
        <f t="shared" si="144"/>
        <v>152018176297</v>
      </c>
      <c r="S153" s="59">
        <f t="shared" si="144"/>
        <v>0</v>
      </c>
      <c r="T153" s="59">
        <f t="shared" si="144"/>
        <v>94671479066</v>
      </c>
      <c r="U153" s="59">
        <f t="shared" si="144"/>
        <v>0</v>
      </c>
      <c r="V153" s="59">
        <f t="shared" si="144"/>
        <v>94671479066</v>
      </c>
      <c r="W153" s="59">
        <f t="shared" si="144"/>
        <v>0</v>
      </c>
      <c r="X153" s="176">
        <f t="shared" si="136"/>
        <v>0.38376752736831377</v>
      </c>
      <c r="Y153" s="176">
        <f t="shared" si="137"/>
        <v>0.38376752736831377</v>
      </c>
      <c r="Z153" s="176">
        <f t="shared" si="138"/>
        <v>0.38376752736831377</v>
      </c>
      <c r="AA153" s="176">
        <f t="shared" si="128"/>
        <v>1</v>
      </c>
      <c r="AB153" s="176">
        <f t="shared" si="129"/>
        <v>1</v>
      </c>
    </row>
    <row r="154" spans="1:28" ht="42" customHeight="1" x14ac:dyDescent="0.25">
      <c r="A154" s="42" t="s">
        <v>481</v>
      </c>
      <c r="B154" s="43" t="s">
        <v>37</v>
      </c>
      <c r="C154" s="43">
        <v>10</v>
      </c>
      <c r="D154" s="43" t="s">
        <v>38</v>
      </c>
      <c r="E154" s="44" t="s">
        <v>268</v>
      </c>
      <c r="F154" s="45">
        <v>246689655363</v>
      </c>
      <c r="G154" s="45">
        <v>0</v>
      </c>
      <c r="H154" s="45">
        <v>0</v>
      </c>
      <c r="I154" s="45">
        <v>0</v>
      </c>
      <c r="J154" s="45">
        <v>0</v>
      </c>
      <c r="K154" s="45">
        <f t="shared" si="134"/>
        <v>0</v>
      </c>
      <c r="L154" s="46">
        <f>+F154+K154</f>
        <v>246689655363</v>
      </c>
      <c r="M154" s="86">
        <f t="shared" si="132"/>
        <v>2.6980621429340223E-2</v>
      </c>
      <c r="N154" s="45">
        <v>0</v>
      </c>
      <c r="O154" s="45">
        <v>94671479066</v>
      </c>
      <c r="P154" s="45">
        <f>L154-O154</f>
        <v>152018176297</v>
      </c>
      <c r="Q154" s="45">
        <v>94671479066</v>
      </c>
      <c r="R154" s="45">
        <f>+L154-Q154</f>
        <v>152018176297</v>
      </c>
      <c r="S154" s="45">
        <f>O154-Q154</f>
        <v>0</v>
      </c>
      <c r="T154" s="45">
        <v>94671479066</v>
      </c>
      <c r="U154" s="45">
        <f>+Q154-T154</f>
        <v>0</v>
      </c>
      <c r="V154" s="45">
        <v>94671479066</v>
      </c>
      <c r="W154" s="48">
        <f>+T154-V154</f>
        <v>0</v>
      </c>
      <c r="X154" s="54">
        <f t="shared" si="136"/>
        <v>0.38376752736831377</v>
      </c>
      <c r="Y154" s="54">
        <f t="shared" si="137"/>
        <v>0.38376752736831377</v>
      </c>
      <c r="Z154" s="54">
        <f t="shared" si="138"/>
        <v>0.38376752736831377</v>
      </c>
      <c r="AA154" s="54">
        <f t="shared" si="128"/>
        <v>1</v>
      </c>
      <c r="AB154" s="54">
        <f t="shared" si="129"/>
        <v>1</v>
      </c>
    </row>
    <row r="155" spans="1:28" ht="91.5" customHeight="1" x14ac:dyDescent="0.25">
      <c r="A155" s="38" t="s">
        <v>482</v>
      </c>
      <c r="B155" s="32" t="s">
        <v>37</v>
      </c>
      <c r="C155" s="32">
        <v>10</v>
      </c>
      <c r="D155" s="32" t="s">
        <v>38</v>
      </c>
      <c r="E155" s="39" t="s">
        <v>483</v>
      </c>
      <c r="F155" s="59">
        <f t="shared" ref="F155:J157" si="145">+F156</f>
        <v>275641067434</v>
      </c>
      <c r="G155" s="59">
        <f t="shared" si="145"/>
        <v>0</v>
      </c>
      <c r="H155" s="59">
        <f t="shared" si="145"/>
        <v>0</v>
      </c>
      <c r="I155" s="59">
        <f t="shared" si="145"/>
        <v>0</v>
      </c>
      <c r="J155" s="59">
        <f t="shared" si="145"/>
        <v>0</v>
      </c>
      <c r="K155" s="40">
        <f t="shared" si="134"/>
        <v>0</v>
      </c>
      <c r="L155" s="59">
        <f>+L156</f>
        <v>275641067434</v>
      </c>
      <c r="M155" s="323">
        <f t="shared" si="132"/>
        <v>3.0147057767268805E-2</v>
      </c>
      <c r="N155" s="59">
        <f t="shared" ref="N155:W157" si="146">+N156</f>
        <v>0</v>
      </c>
      <c r="O155" s="59">
        <f t="shared" si="146"/>
        <v>113868438036</v>
      </c>
      <c r="P155" s="59">
        <f t="shared" si="146"/>
        <v>161772629398</v>
      </c>
      <c r="Q155" s="59">
        <f t="shared" si="146"/>
        <v>113868438036</v>
      </c>
      <c r="R155" s="59">
        <f t="shared" si="146"/>
        <v>161772629398</v>
      </c>
      <c r="S155" s="59">
        <f t="shared" si="146"/>
        <v>0</v>
      </c>
      <c r="T155" s="59">
        <f t="shared" si="146"/>
        <v>113868438036</v>
      </c>
      <c r="U155" s="59">
        <f t="shared" si="146"/>
        <v>0</v>
      </c>
      <c r="V155" s="59">
        <f t="shared" si="146"/>
        <v>113868438036</v>
      </c>
      <c r="W155" s="59">
        <f t="shared" si="146"/>
        <v>0</v>
      </c>
      <c r="X155" s="176">
        <f t="shared" si="136"/>
        <v>0.41310403814651048</v>
      </c>
      <c r="Y155" s="176">
        <f t="shared" si="137"/>
        <v>0.41310403814651048</v>
      </c>
      <c r="Z155" s="176">
        <f t="shared" si="138"/>
        <v>0.41310403814651048</v>
      </c>
      <c r="AA155" s="176">
        <f t="shared" si="128"/>
        <v>1</v>
      </c>
      <c r="AB155" s="176">
        <f t="shared" si="129"/>
        <v>1</v>
      </c>
    </row>
    <row r="156" spans="1:28" ht="91.5" customHeight="1" x14ac:dyDescent="0.25">
      <c r="A156" s="38" t="s">
        <v>484</v>
      </c>
      <c r="B156" s="32" t="s">
        <v>37</v>
      </c>
      <c r="C156" s="32">
        <v>10</v>
      </c>
      <c r="D156" s="32" t="s">
        <v>38</v>
      </c>
      <c r="E156" s="39" t="s">
        <v>257</v>
      </c>
      <c r="F156" s="59">
        <f>+F157</f>
        <v>275641067434</v>
      </c>
      <c r="G156" s="59">
        <f t="shared" si="145"/>
        <v>0</v>
      </c>
      <c r="H156" s="59">
        <f t="shared" si="145"/>
        <v>0</v>
      </c>
      <c r="I156" s="59">
        <f t="shared" si="145"/>
        <v>0</v>
      </c>
      <c r="J156" s="59">
        <f t="shared" si="145"/>
        <v>0</v>
      </c>
      <c r="K156" s="40">
        <f t="shared" si="134"/>
        <v>0</v>
      </c>
      <c r="L156" s="59">
        <f>+L157</f>
        <v>275641067434</v>
      </c>
      <c r="M156" s="323">
        <f t="shared" si="132"/>
        <v>3.0147057767268805E-2</v>
      </c>
      <c r="N156" s="59">
        <f t="shared" si="146"/>
        <v>0</v>
      </c>
      <c r="O156" s="59">
        <f>+O157</f>
        <v>113868438036</v>
      </c>
      <c r="P156" s="59">
        <f t="shared" si="146"/>
        <v>161772629398</v>
      </c>
      <c r="Q156" s="59">
        <f t="shared" si="146"/>
        <v>113868438036</v>
      </c>
      <c r="R156" s="59">
        <f t="shared" si="146"/>
        <v>161772629398</v>
      </c>
      <c r="S156" s="59">
        <f t="shared" si="146"/>
        <v>0</v>
      </c>
      <c r="T156" s="59">
        <f t="shared" si="146"/>
        <v>113868438036</v>
      </c>
      <c r="U156" s="59">
        <f t="shared" si="146"/>
        <v>0</v>
      </c>
      <c r="V156" s="59">
        <f t="shared" si="146"/>
        <v>113868438036</v>
      </c>
      <c r="W156" s="59">
        <f t="shared" si="146"/>
        <v>0</v>
      </c>
      <c r="X156" s="176">
        <f t="shared" si="136"/>
        <v>0.41310403814651048</v>
      </c>
      <c r="Y156" s="176">
        <f t="shared" si="137"/>
        <v>0.41310403814651048</v>
      </c>
      <c r="Z156" s="176">
        <f t="shared" si="138"/>
        <v>0.41310403814651048</v>
      </c>
      <c r="AA156" s="176">
        <f t="shared" si="128"/>
        <v>1</v>
      </c>
      <c r="AB156" s="176">
        <f t="shared" si="129"/>
        <v>1</v>
      </c>
    </row>
    <row r="157" spans="1:28" ht="42" customHeight="1" x14ac:dyDescent="0.25">
      <c r="A157" s="38" t="s">
        <v>485</v>
      </c>
      <c r="B157" s="32" t="s">
        <v>37</v>
      </c>
      <c r="C157" s="32">
        <v>10</v>
      </c>
      <c r="D157" s="32" t="s">
        <v>38</v>
      </c>
      <c r="E157" s="39" t="s">
        <v>455</v>
      </c>
      <c r="F157" s="59">
        <f t="shared" si="145"/>
        <v>275641067434</v>
      </c>
      <c r="G157" s="59">
        <f t="shared" si="145"/>
        <v>0</v>
      </c>
      <c r="H157" s="59">
        <f t="shared" si="145"/>
        <v>0</v>
      </c>
      <c r="I157" s="59">
        <f t="shared" si="145"/>
        <v>0</v>
      </c>
      <c r="J157" s="59">
        <f t="shared" si="145"/>
        <v>0</v>
      </c>
      <c r="K157" s="40">
        <f t="shared" si="134"/>
        <v>0</v>
      </c>
      <c r="L157" s="59">
        <f>+L158</f>
        <v>275641067434</v>
      </c>
      <c r="M157" s="323">
        <f t="shared" si="132"/>
        <v>3.0147057767268805E-2</v>
      </c>
      <c r="N157" s="59">
        <f t="shared" si="146"/>
        <v>0</v>
      </c>
      <c r="O157" s="59">
        <f t="shared" si="146"/>
        <v>113868438036</v>
      </c>
      <c r="P157" s="59">
        <f t="shared" si="146"/>
        <v>161772629398</v>
      </c>
      <c r="Q157" s="59">
        <f t="shared" si="146"/>
        <v>113868438036</v>
      </c>
      <c r="R157" s="59">
        <f t="shared" si="146"/>
        <v>161772629398</v>
      </c>
      <c r="S157" s="59">
        <f t="shared" si="146"/>
        <v>0</v>
      </c>
      <c r="T157" s="59">
        <f t="shared" si="146"/>
        <v>113868438036</v>
      </c>
      <c r="U157" s="59">
        <f t="shared" si="146"/>
        <v>0</v>
      </c>
      <c r="V157" s="59">
        <f t="shared" si="146"/>
        <v>113868438036</v>
      </c>
      <c r="W157" s="59">
        <f t="shared" si="146"/>
        <v>0</v>
      </c>
      <c r="X157" s="176">
        <f t="shared" si="136"/>
        <v>0.41310403814651048</v>
      </c>
      <c r="Y157" s="176">
        <f t="shared" si="137"/>
        <v>0.41310403814651048</v>
      </c>
      <c r="Z157" s="176">
        <f t="shared" si="138"/>
        <v>0.41310403814651048</v>
      </c>
      <c r="AA157" s="176">
        <f t="shared" si="128"/>
        <v>1</v>
      </c>
      <c r="AB157" s="176">
        <f t="shared" si="129"/>
        <v>1</v>
      </c>
    </row>
    <row r="158" spans="1:28" ht="42" customHeight="1" x14ac:dyDescent="0.25">
      <c r="A158" s="42" t="s">
        <v>486</v>
      </c>
      <c r="B158" s="43" t="s">
        <v>37</v>
      </c>
      <c r="C158" s="43">
        <v>10</v>
      </c>
      <c r="D158" s="43" t="s">
        <v>38</v>
      </c>
      <c r="E158" s="44" t="s">
        <v>268</v>
      </c>
      <c r="F158" s="45">
        <v>275641067434</v>
      </c>
      <c r="G158" s="45">
        <v>0</v>
      </c>
      <c r="H158" s="45">
        <v>0</v>
      </c>
      <c r="I158" s="45">
        <v>0</v>
      </c>
      <c r="J158" s="45">
        <v>0</v>
      </c>
      <c r="K158" s="45">
        <f t="shared" si="134"/>
        <v>0</v>
      </c>
      <c r="L158" s="46">
        <f>+F158+K158</f>
        <v>275641067434</v>
      </c>
      <c r="M158" s="86">
        <f t="shared" si="132"/>
        <v>3.0147057767268805E-2</v>
      </c>
      <c r="N158" s="45">
        <v>0</v>
      </c>
      <c r="O158" s="45">
        <v>113868438036</v>
      </c>
      <c r="P158" s="45">
        <f>L158-O158</f>
        <v>161772629398</v>
      </c>
      <c r="Q158" s="45">
        <v>113868438036</v>
      </c>
      <c r="R158" s="45">
        <f>+L158-Q158</f>
        <v>161772629398</v>
      </c>
      <c r="S158" s="45">
        <f>O158-Q158</f>
        <v>0</v>
      </c>
      <c r="T158" s="45">
        <v>113868438036</v>
      </c>
      <c r="U158" s="45">
        <f>+Q158-T158</f>
        <v>0</v>
      </c>
      <c r="V158" s="45">
        <v>113868438036</v>
      </c>
      <c r="W158" s="48">
        <f>+T158-V158</f>
        <v>0</v>
      </c>
      <c r="X158" s="54">
        <f t="shared" si="136"/>
        <v>0.41310403814651048</v>
      </c>
      <c r="Y158" s="54">
        <f t="shared" si="137"/>
        <v>0.41310403814651048</v>
      </c>
      <c r="Z158" s="54">
        <f t="shared" si="138"/>
        <v>0.41310403814651048</v>
      </c>
      <c r="AA158" s="54">
        <f t="shared" si="128"/>
        <v>1</v>
      </c>
      <c r="AB158" s="54">
        <f t="shared" si="129"/>
        <v>1</v>
      </c>
    </row>
    <row r="159" spans="1:28" ht="70.5" customHeight="1" x14ac:dyDescent="0.25">
      <c r="A159" s="70" t="s">
        <v>380</v>
      </c>
      <c r="B159" s="32" t="s">
        <v>37</v>
      </c>
      <c r="C159" s="32">
        <v>10</v>
      </c>
      <c r="D159" s="32" t="s">
        <v>38</v>
      </c>
      <c r="E159" s="39" t="s">
        <v>381</v>
      </c>
      <c r="F159" s="59">
        <f t="shared" ref="F159:J161" si="147">+F160</f>
        <v>13679792000</v>
      </c>
      <c r="G159" s="59">
        <f t="shared" si="147"/>
        <v>0</v>
      </c>
      <c r="H159" s="59">
        <f t="shared" si="147"/>
        <v>0</v>
      </c>
      <c r="I159" s="59">
        <f t="shared" si="147"/>
        <v>0</v>
      </c>
      <c r="J159" s="59">
        <f t="shared" si="147"/>
        <v>0</v>
      </c>
      <c r="K159" s="40">
        <f t="shared" si="134"/>
        <v>0</v>
      </c>
      <c r="L159" s="59">
        <f>+L160</f>
        <v>13679792000</v>
      </c>
      <c r="M159" s="323">
        <f t="shared" si="132"/>
        <v>1.4961684900852764E-3</v>
      </c>
      <c r="N159" s="59">
        <f t="shared" ref="N159:W161" si="148">+N160</f>
        <v>0</v>
      </c>
      <c r="O159" s="59">
        <f t="shared" si="148"/>
        <v>3363339942</v>
      </c>
      <c r="P159" s="59">
        <f t="shared" si="148"/>
        <v>10316452058</v>
      </c>
      <c r="Q159" s="59">
        <f t="shared" si="148"/>
        <v>1074356271.3</v>
      </c>
      <c r="R159" s="59">
        <f t="shared" si="148"/>
        <v>12605435728.700001</v>
      </c>
      <c r="S159" s="59">
        <f t="shared" si="148"/>
        <v>2288983670.6999998</v>
      </c>
      <c r="T159" s="59">
        <f t="shared" si="148"/>
        <v>0</v>
      </c>
      <c r="U159" s="59">
        <f t="shared" si="148"/>
        <v>1074356271.3</v>
      </c>
      <c r="V159" s="59">
        <f t="shared" si="148"/>
        <v>0</v>
      </c>
      <c r="W159" s="59">
        <f t="shared" si="148"/>
        <v>0</v>
      </c>
      <c r="X159" s="176">
        <f t="shared" si="136"/>
        <v>7.8536009268269577E-2</v>
      </c>
      <c r="Y159" s="176">
        <f t="shared" si="137"/>
        <v>0</v>
      </c>
      <c r="Z159" s="176">
        <f t="shared" si="138"/>
        <v>0</v>
      </c>
      <c r="AA159" s="176">
        <f t="shared" si="128"/>
        <v>0</v>
      </c>
      <c r="AB159" s="176" t="s">
        <v>40</v>
      </c>
    </row>
    <row r="160" spans="1:28" ht="70.5" customHeight="1" x14ac:dyDescent="0.25">
      <c r="A160" s="38" t="s">
        <v>487</v>
      </c>
      <c r="B160" s="32" t="s">
        <v>37</v>
      </c>
      <c r="C160" s="32">
        <v>10</v>
      </c>
      <c r="D160" s="32" t="s">
        <v>38</v>
      </c>
      <c r="E160" s="39" t="s">
        <v>257</v>
      </c>
      <c r="F160" s="59">
        <f t="shared" si="147"/>
        <v>13679792000</v>
      </c>
      <c r="G160" s="59">
        <f t="shared" si="147"/>
        <v>0</v>
      </c>
      <c r="H160" s="59">
        <f t="shared" si="147"/>
        <v>0</v>
      </c>
      <c r="I160" s="59">
        <f t="shared" si="147"/>
        <v>0</v>
      </c>
      <c r="J160" s="59">
        <f t="shared" si="147"/>
        <v>0</v>
      </c>
      <c r="K160" s="40">
        <f t="shared" si="134"/>
        <v>0</v>
      </c>
      <c r="L160" s="59">
        <f>+L161</f>
        <v>13679792000</v>
      </c>
      <c r="M160" s="323">
        <f t="shared" si="132"/>
        <v>1.4961684900852764E-3</v>
      </c>
      <c r="N160" s="59">
        <f t="shared" si="148"/>
        <v>0</v>
      </c>
      <c r="O160" s="59">
        <f t="shared" si="148"/>
        <v>3363339942</v>
      </c>
      <c r="P160" s="59">
        <f t="shared" si="148"/>
        <v>10316452058</v>
      </c>
      <c r="Q160" s="59">
        <f t="shared" si="148"/>
        <v>1074356271.3</v>
      </c>
      <c r="R160" s="59">
        <f t="shared" si="148"/>
        <v>12605435728.700001</v>
      </c>
      <c r="S160" s="59">
        <f t="shared" si="148"/>
        <v>2288983670.6999998</v>
      </c>
      <c r="T160" s="59">
        <f t="shared" si="148"/>
        <v>0</v>
      </c>
      <c r="U160" s="59">
        <f t="shared" si="148"/>
        <v>1074356271.3</v>
      </c>
      <c r="V160" s="59">
        <f t="shared" si="148"/>
        <v>0</v>
      </c>
      <c r="W160" s="59">
        <f t="shared" si="148"/>
        <v>0</v>
      </c>
      <c r="X160" s="176">
        <f t="shared" si="136"/>
        <v>7.8536009268269577E-2</v>
      </c>
      <c r="Y160" s="176">
        <f t="shared" si="137"/>
        <v>0</v>
      </c>
      <c r="Z160" s="176">
        <f t="shared" si="138"/>
        <v>0</v>
      </c>
      <c r="AA160" s="176">
        <f t="shared" si="128"/>
        <v>0</v>
      </c>
      <c r="AB160" s="176" t="s">
        <v>40</v>
      </c>
    </row>
    <row r="161" spans="1:28" ht="70.5" customHeight="1" x14ac:dyDescent="0.25">
      <c r="A161" s="38" t="s">
        <v>488</v>
      </c>
      <c r="B161" s="32" t="s">
        <v>37</v>
      </c>
      <c r="C161" s="32">
        <v>10</v>
      </c>
      <c r="D161" s="32" t="s">
        <v>38</v>
      </c>
      <c r="E161" s="39" t="s">
        <v>384</v>
      </c>
      <c r="F161" s="59">
        <f>SUM(F162:F162)</f>
        <v>13679792000</v>
      </c>
      <c r="G161" s="59">
        <f t="shared" si="147"/>
        <v>0</v>
      </c>
      <c r="H161" s="59">
        <f t="shared" si="147"/>
        <v>0</v>
      </c>
      <c r="I161" s="59">
        <f t="shared" si="147"/>
        <v>0</v>
      </c>
      <c r="J161" s="59">
        <f>+J162</f>
        <v>0</v>
      </c>
      <c r="K161" s="40">
        <f t="shared" si="134"/>
        <v>0</v>
      </c>
      <c r="L161" s="59">
        <f>+L162</f>
        <v>13679792000</v>
      </c>
      <c r="M161" s="323">
        <f t="shared" si="132"/>
        <v>1.4961684900852764E-3</v>
      </c>
      <c r="N161" s="59">
        <f t="shared" si="148"/>
        <v>0</v>
      </c>
      <c r="O161" s="59">
        <f>SUM(O162:O162)</f>
        <v>3363339942</v>
      </c>
      <c r="P161" s="59">
        <f t="shared" si="148"/>
        <v>10316452058</v>
      </c>
      <c r="Q161" s="59">
        <f t="shared" si="148"/>
        <v>1074356271.3</v>
      </c>
      <c r="R161" s="59">
        <f t="shared" si="148"/>
        <v>12605435728.700001</v>
      </c>
      <c r="S161" s="59">
        <f t="shared" si="148"/>
        <v>2288983670.6999998</v>
      </c>
      <c r="T161" s="59">
        <f t="shared" si="148"/>
        <v>0</v>
      </c>
      <c r="U161" s="59">
        <f t="shared" si="148"/>
        <v>1074356271.3</v>
      </c>
      <c r="V161" s="59">
        <f t="shared" si="148"/>
        <v>0</v>
      </c>
      <c r="W161" s="59">
        <f t="shared" si="148"/>
        <v>0</v>
      </c>
      <c r="X161" s="176">
        <f t="shared" si="136"/>
        <v>7.8536009268269577E-2</v>
      </c>
      <c r="Y161" s="176">
        <f t="shared" si="137"/>
        <v>0</v>
      </c>
      <c r="Z161" s="176">
        <f t="shared" si="138"/>
        <v>0</v>
      </c>
      <c r="AA161" s="176">
        <f t="shared" si="128"/>
        <v>0</v>
      </c>
      <c r="AB161" s="176" t="s">
        <v>40</v>
      </c>
    </row>
    <row r="162" spans="1:28" ht="42" customHeight="1" x14ac:dyDescent="0.25">
      <c r="A162" s="42" t="s">
        <v>489</v>
      </c>
      <c r="B162" s="43" t="s">
        <v>37</v>
      </c>
      <c r="C162" s="43">
        <v>10</v>
      </c>
      <c r="D162" s="43" t="s">
        <v>38</v>
      </c>
      <c r="E162" s="44" t="s">
        <v>268</v>
      </c>
      <c r="F162" s="45">
        <v>13679792000</v>
      </c>
      <c r="G162" s="45">
        <v>0</v>
      </c>
      <c r="H162" s="45">
        <v>0</v>
      </c>
      <c r="I162" s="45">
        <v>0</v>
      </c>
      <c r="J162" s="45">
        <v>0</v>
      </c>
      <c r="K162" s="45">
        <f t="shared" si="134"/>
        <v>0</v>
      </c>
      <c r="L162" s="46">
        <f>+F162+K162</f>
        <v>13679792000</v>
      </c>
      <c r="M162" s="86">
        <f t="shared" si="132"/>
        <v>1.4961684900852764E-3</v>
      </c>
      <c r="N162" s="45">
        <v>0</v>
      </c>
      <c r="O162" s="45">
        <v>3363339942</v>
      </c>
      <c r="P162" s="45">
        <f>L162-O162</f>
        <v>10316452058</v>
      </c>
      <c r="Q162" s="45">
        <v>1074356271.3</v>
      </c>
      <c r="R162" s="45">
        <f>+L162-Q162</f>
        <v>12605435728.700001</v>
      </c>
      <c r="S162" s="45">
        <f>O162-Q162</f>
        <v>2288983670.6999998</v>
      </c>
      <c r="T162" s="45">
        <v>0</v>
      </c>
      <c r="U162" s="45">
        <f>+Q162-T162</f>
        <v>1074356271.3</v>
      </c>
      <c r="V162" s="45">
        <v>0</v>
      </c>
      <c r="W162" s="48">
        <f>+T162-V162</f>
        <v>0</v>
      </c>
      <c r="X162" s="54">
        <f t="shared" si="136"/>
        <v>7.8536009268269577E-2</v>
      </c>
      <c r="Y162" s="54">
        <f t="shared" si="137"/>
        <v>0</v>
      </c>
      <c r="Z162" s="54">
        <f t="shared" si="138"/>
        <v>0</v>
      </c>
      <c r="AA162" s="54">
        <f t="shared" si="128"/>
        <v>0</v>
      </c>
      <c r="AB162" s="54" t="s">
        <v>40</v>
      </c>
    </row>
    <row r="163" spans="1:28" ht="69.75" customHeight="1" x14ac:dyDescent="0.25">
      <c r="A163" s="38" t="s">
        <v>490</v>
      </c>
      <c r="B163" s="32" t="s">
        <v>37</v>
      </c>
      <c r="C163" s="32">
        <v>10</v>
      </c>
      <c r="D163" s="32" t="s">
        <v>38</v>
      </c>
      <c r="E163" s="39" t="s">
        <v>491</v>
      </c>
      <c r="F163" s="59">
        <f t="shared" ref="F163:J165" si="149">+F164</f>
        <v>292585368653</v>
      </c>
      <c r="G163" s="59">
        <f t="shared" si="149"/>
        <v>0</v>
      </c>
      <c r="H163" s="59">
        <f t="shared" si="149"/>
        <v>0</v>
      </c>
      <c r="I163" s="59">
        <f t="shared" si="149"/>
        <v>0</v>
      </c>
      <c r="J163" s="59">
        <f t="shared" si="149"/>
        <v>0</v>
      </c>
      <c r="K163" s="40">
        <f t="shared" si="134"/>
        <v>0</v>
      </c>
      <c r="L163" s="59">
        <f>+L164</f>
        <v>292585368653</v>
      </c>
      <c r="M163" s="323">
        <f t="shared" si="132"/>
        <v>3.2000267930872267E-2</v>
      </c>
      <c r="N163" s="59">
        <f t="shared" ref="N163:W165" si="150">+N164</f>
        <v>0</v>
      </c>
      <c r="O163" s="59">
        <f t="shared" si="150"/>
        <v>89931504581</v>
      </c>
      <c r="P163" s="59">
        <f t="shared" si="150"/>
        <v>202653864072</v>
      </c>
      <c r="Q163" s="59">
        <f t="shared" si="150"/>
        <v>89931504581</v>
      </c>
      <c r="R163" s="59">
        <f t="shared" si="150"/>
        <v>202653864072</v>
      </c>
      <c r="S163" s="59">
        <f t="shared" si="150"/>
        <v>0</v>
      </c>
      <c r="T163" s="59">
        <f t="shared" si="150"/>
        <v>89931504581</v>
      </c>
      <c r="U163" s="59">
        <f t="shared" si="150"/>
        <v>0</v>
      </c>
      <c r="V163" s="59">
        <f t="shared" si="150"/>
        <v>89931504581</v>
      </c>
      <c r="W163" s="59">
        <f t="shared" si="150"/>
        <v>0</v>
      </c>
      <c r="X163" s="176">
        <f t="shared" si="136"/>
        <v>0.30736842718767954</v>
      </c>
      <c r="Y163" s="176">
        <f t="shared" si="137"/>
        <v>0.30736842718767954</v>
      </c>
      <c r="Z163" s="176">
        <f t="shared" si="138"/>
        <v>0.30736842718767954</v>
      </c>
      <c r="AA163" s="176">
        <f t="shared" si="128"/>
        <v>1</v>
      </c>
      <c r="AB163" s="176">
        <f t="shared" si="129"/>
        <v>1</v>
      </c>
    </row>
    <row r="164" spans="1:28" ht="69.75" customHeight="1" x14ac:dyDescent="0.25">
      <c r="A164" s="38" t="s">
        <v>492</v>
      </c>
      <c r="B164" s="32" t="s">
        <v>37</v>
      </c>
      <c r="C164" s="32">
        <v>10</v>
      </c>
      <c r="D164" s="32" t="s">
        <v>38</v>
      </c>
      <c r="E164" s="39" t="s">
        <v>257</v>
      </c>
      <c r="F164" s="59">
        <f t="shared" si="149"/>
        <v>292585368653</v>
      </c>
      <c r="G164" s="59">
        <f t="shared" si="149"/>
        <v>0</v>
      </c>
      <c r="H164" s="59">
        <f t="shared" si="149"/>
        <v>0</v>
      </c>
      <c r="I164" s="59">
        <f t="shared" si="149"/>
        <v>0</v>
      </c>
      <c r="J164" s="59">
        <f t="shared" si="149"/>
        <v>0</v>
      </c>
      <c r="K164" s="40">
        <f t="shared" si="134"/>
        <v>0</v>
      </c>
      <c r="L164" s="59">
        <f>+L165</f>
        <v>292585368653</v>
      </c>
      <c r="M164" s="323">
        <f t="shared" si="132"/>
        <v>3.2000267930872267E-2</v>
      </c>
      <c r="N164" s="59">
        <f t="shared" si="150"/>
        <v>0</v>
      </c>
      <c r="O164" s="59">
        <f t="shared" si="150"/>
        <v>89931504581</v>
      </c>
      <c r="P164" s="59">
        <f t="shared" si="150"/>
        <v>202653864072</v>
      </c>
      <c r="Q164" s="59">
        <f t="shared" si="150"/>
        <v>89931504581</v>
      </c>
      <c r="R164" s="59">
        <f t="shared" si="150"/>
        <v>202653864072</v>
      </c>
      <c r="S164" s="59">
        <f t="shared" si="150"/>
        <v>0</v>
      </c>
      <c r="T164" s="59">
        <f t="shared" si="150"/>
        <v>89931504581</v>
      </c>
      <c r="U164" s="59">
        <f t="shared" si="150"/>
        <v>0</v>
      </c>
      <c r="V164" s="59">
        <f t="shared" si="150"/>
        <v>89931504581</v>
      </c>
      <c r="W164" s="59">
        <f t="shared" si="150"/>
        <v>0</v>
      </c>
      <c r="X164" s="176">
        <f t="shared" si="136"/>
        <v>0.30736842718767954</v>
      </c>
      <c r="Y164" s="176">
        <f t="shared" si="137"/>
        <v>0.30736842718767954</v>
      </c>
      <c r="Z164" s="176">
        <f t="shared" si="138"/>
        <v>0.30736842718767954</v>
      </c>
      <c r="AA164" s="176">
        <f t="shared" si="128"/>
        <v>1</v>
      </c>
      <c r="AB164" s="176">
        <f t="shared" si="129"/>
        <v>1</v>
      </c>
    </row>
    <row r="165" spans="1:28" ht="42" customHeight="1" x14ac:dyDescent="0.25">
      <c r="A165" s="38" t="s">
        <v>493</v>
      </c>
      <c r="B165" s="32" t="s">
        <v>37</v>
      </c>
      <c r="C165" s="32">
        <v>10</v>
      </c>
      <c r="D165" s="32" t="s">
        <v>38</v>
      </c>
      <c r="E165" s="39" t="s">
        <v>455</v>
      </c>
      <c r="F165" s="59">
        <f t="shared" si="149"/>
        <v>292585368653</v>
      </c>
      <c r="G165" s="59">
        <f t="shared" si="149"/>
        <v>0</v>
      </c>
      <c r="H165" s="59">
        <f t="shared" si="149"/>
        <v>0</v>
      </c>
      <c r="I165" s="59">
        <f t="shared" si="149"/>
        <v>0</v>
      </c>
      <c r="J165" s="59">
        <f t="shared" si="149"/>
        <v>0</v>
      </c>
      <c r="K165" s="40">
        <f t="shared" si="134"/>
        <v>0</v>
      </c>
      <c r="L165" s="59">
        <f>+L166</f>
        <v>292585368653</v>
      </c>
      <c r="M165" s="323">
        <f t="shared" si="132"/>
        <v>3.2000267930872267E-2</v>
      </c>
      <c r="N165" s="59">
        <f t="shared" si="150"/>
        <v>0</v>
      </c>
      <c r="O165" s="59">
        <f t="shared" si="150"/>
        <v>89931504581</v>
      </c>
      <c r="P165" s="59">
        <f t="shared" si="150"/>
        <v>202653864072</v>
      </c>
      <c r="Q165" s="59">
        <f t="shared" si="150"/>
        <v>89931504581</v>
      </c>
      <c r="R165" s="59">
        <f t="shared" si="150"/>
        <v>202653864072</v>
      </c>
      <c r="S165" s="59">
        <f t="shared" si="150"/>
        <v>0</v>
      </c>
      <c r="T165" s="59">
        <f t="shared" si="150"/>
        <v>89931504581</v>
      </c>
      <c r="U165" s="59">
        <f t="shared" si="150"/>
        <v>0</v>
      </c>
      <c r="V165" s="59">
        <f t="shared" si="150"/>
        <v>89931504581</v>
      </c>
      <c r="W165" s="59">
        <f t="shared" si="150"/>
        <v>0</v>
      </c>
      <c r="X165" s="176">
        <f t="shared" si="136"/>
        <v>0.30736842718767954</v>
      </c>
      <c r="Y165" s="176">
        <f t="shared" si="137"/>
        <v>0.30736842718767954</v>
      </c>
      <c r="Z165" s="176">
        <f t="shared" si="138"/>
        <v>0.30736842718767954</v>
      </c>
      <c r="AA165" s="176">
        <f t="shared" si="128"/>
        <v>1</v>
      </c>
      <c r="AB165" s="176">
        <f t="shared" si="129"/>
        <v>1</v>
      </c>
    </row>
    <row r="166" spans="1:28" ht="42" customHeight="1" x14ac:dyDescent="0.25">
      <c r="A166" s="42" t="s">
        <v>494</v>
      </c>
      <c r="B166" s="43" t="s">
        <v>37</v>
      </c>
      <c r="C166" s="43">
        <v>10</v>
      </c>
      <c r="D166" s="43" t="s">
        <v>38</v>
      </c>
      <c r="E166" s="44" t="s">
        <v>268</v>
      </c>
      <c r="F166" s="45">
        <v>292585368653</v>
      </c>
      <c r="G166" s="45">
        <v>0</v>
      </c>
      <c r="H166" s="45">
        <v>0</v>
      </c>
      <c r="I166" s="45">
        <v>0</v>
      </c>
      <c r="J166" s="45">
        <v>0</v>
      </c>
      <c r="K166" s="45">
        <f t="shared" si="134"/>
        <v>0</v>
      </c>
      <c r="L166" s="46">
        <f>+F166+K166</f>
        <v>292585368653</v>
      </c>
      <c r="M166" s="86">
        <f t="shared" si="132"/>
        <v>3.2000267930872267E-2</v>
      </c>
      <c r="N166" s="45">
        <v>0</v>
      </c>
      <c r="O166" s="45">
        <v>89931504581</v>
      </c>
      <c r="P166" s="45">
        <f>L166-O166</f>
        <v>202653864072</v>
      </c>
      <c r="Q166" s="45">
        <v>89931504581</v>
      </c>
      <c r="R166" s="45">
        <f>+L166-Q166</f>
        <v>202653864072</v>
      </c>
      <c r="S166" s="45">
        <f>O166-Q166</f>
        <v>0</v>
      </c>
      <c r="T166" s="45">
        <v>89931504581</v>
      </c>
      <c r="U166" s="45">
        <f>+Q166-T166</f>
        <v>0</v>
      </c>
      <c r="V166" s="45">
        <v>89931504581</v>
      </c>
      <c r="W166" s="48">
        <f>+T166-V166</f>
        <v>0</v>
      </c>
      <c r="X166" s="54">
        <f t="shared" si="136"/>
        <v>0.30736842718767954</v>
      </c>
      <c r="Y166" s="54">
        <f t="shared" si="137"/>
        <v>0.30736842718767954</v>
      </c>
      <c r="Z166" s="54">
        <f t="shared" si="138"/>
        <v>0.30736842718767954</v>
      </c>
      <c r="AA166" s="54">
        <f t="shared" si="128"/>
        <v>1</v>
      </c>
      <c r="AB166" s="54">
        <f t="shared" si="129"/>
        <v>1</v>
      </c>
    </row>
    <row r="167" spans="1:28" ht="84" customHeight="1" x14ac:dyDescent="0.25">
      <c r="A167" s="38" t="s">
        <v>495</v>
      </c>
      <c r="B167" s="32" t="s">
        <v>37</v>
      </c>
      <c r="C167" s="32">
        <v>10</v>
      </c>
      <c r="D167" s="32" t="s">
        <v>38</v>
      </c>
      <c r="E167" s="39" t="s">
        <v>496</v>
      </c>
      <c r="F167" s="59">
        <f t="shared" ref="F167:J169" si="151">+F168</f>
        <v>336575102189</v>
      </c>
      <c r="G167" s="59">
        <f t="shared" si="151"/>
        <v>0</v>
      </c>
      <c r="H167" s="59">
        <f t="shared" si="151"/>
        <v>0</v>
      </c>
      <c r="I167" s="59">
        <f t="shared" si="151"/>
        <v>0</v>
      </c>
      <c r="J167" s="59">
        <f t="shared" si="151"/>
        <v>0</v>
      </c>
      <c r="K167" s="40">
        <f t="shared" si="134"/>
        <v>0</v>
      </c>
      <c r="L167" s="59">
        <f>+L168</f>
        <v>336575102189</v>
      </c>
      <c r="M167" s="323">
        <f t="shared" si="132"/>
        <v>3.6811456083719239E-2</v>
      </c>
      <c r="N167" s="59">
        <f t="shared" ref="N167:W169" si="152">+N168</f>
        <v>0</v>
      </c>
      <c r="O167" s="59">
        <f t="shared" si="152"/>
        <v>88425018742</v>
      </c>
      <c r="P167" s="59">
        <f t="shared" si="152"/>
        <v>248150083447</v>
      </c>
      <c r="Q167" s="59">
        <f t="shared" si="152"/>
        <v>88425018742</v>
      </c>
      <c r="R167" s="59">
        <f t="shared" si="152"/>
        <v>248150083447</v>
      </c>
      <c r="S167" s="59">
        <f t="shared" si="152"/>
        <v>0</v>
      </c>
      <c r="T167" s="59">
        <f t="shared" si="152"/>
        <v>0</v>
      </c>
      <c r="U167" s="59">
        <f t="shared" si="152"/>
        <v>88425018742</v>
      </c>
      <c r="V167" s="59">
        <f t="shared" si="152"/>
        <v>0</v>
      </c>
      <c r="W167" s="59">
        <f t="shared" si="152"/>
        <v>0</v>
      </c>
      <c r="X167" s="176">
        <f t="shared" si="136"/>
        <v>0.26272002345659518</v>
      </c>
      <c r="Y167" s="176">
        <f t="shared" si="137"/>
        <v>0</v>
      </c>
      <c r="Z167" s="176">
        <f t="shared" si="138"/>
        <v>0</v>
      </c>
      <c r="AA167" s="176">
        <f t="shared" si="128"/>
        <v>0</v>
      </c>
      <c r="AB167" s="176" t="s">
        <v>40</v>
      </c>
    </row>
    <row r="168" spans="1:28" ht="84" customHeight="1" x14ac:dyDescent="0.25">
      <c r="A168" s="38" t="s">
        <v>497</v>
      </c>
      <c r="B168" s="32" t="s">
        <v>37</v>
      </c>
      <c r="C168" s="32">
        <v>10</v>
      </c>
      <c r="D168" s="32" t="s">
        <v>38</v>
      </c>
      <c r="E168" s="39" t="s">
        <v>257</v>
      </c>
      <c r="F168" s="59">
        <f t="shared" si="151"/>
        <v>336575102189</v>
      </c>
      <c r="G168" s="59">
        <f t="shared" si="151"/>
        <v>0</v>
      </c>
      <c r="H168" s="59">
        <f t="shared" si="151"/>
        <v>0</v>
      </c>
      <c r="I168" s="59">
        <f t="shared" si="151"/>
        <v>0</v>
      </c>
      <c r="J168" s="59">
        <f t="shared" si="151"/>
        <v>0</v>
      </c>
      <c r="K168" s="40">
        <f t="shared" si="134"/>
        <v>0</v>
      </c>
      <c r="L168" s="59">
        <f>+L169</f>
        <v>336575102189</v>
      </c>
      <c r="M168" s="323">
        <f t="shared" si="132"/>
        <v>3.6811456083719239E-2</v>
      </c>
      <c r="N168" s="59">
        <f t="shared" si="152"/>
        <v>0</v>
      </c>
      <c r="O168" s="59">
        <f t="shared" si="152"/>
        <v>88425018742</v>
      </c>
      <c r="P168" s="59">
        <f t="shared" si="152"/>
        <v>248150083447</v>
      </c>
      <c r="Q168" s="59">
        <f t="shared" si="152"/>
        <v>88425018742</v>
      </c>
      <c r="R168" s="59">
        <f t="shared" si="152"/>
        <v>248150083447</v>
      </c>
      <c r="S168" s="59">
        <f t="shared" si="152"/>
        <v>0</v>
      </c>
      <c r="T168" s="59">
        <f t="shared" si="152"/>
        <v>0</v>
      </c>
      <c r="U168" s="59">
        <f t="shared" si="152"/>
        <v>88425018742</v>
      </c>
      <c r="V168" s="59">
        <f t="shared" si="152"/>
        <v>0</v>
      </c>
      <c r="W168" s="59">
        <f t="shared" si="152"/>
        <v>0</v>
      </c>
      <c r="X168" s="176">
        <f t="shared" si="136"/>
        <v>0.26272002345659518</v>
      </c>
      <c r="Y168" s="176">
        <f t="shared" si="137"/>
        <v>0</v>
      </c>
      <c r="Z168" s="176">
        <f t="shared" si="138"/>
        <v>0</v>
      </c>
      <c r="AA168" s="176">
        <f t="shared" si="128"/>
        <v>0</v>
      </c>
      <c r="AB168" s="176" t="s">
        <v>40</v>
      </c>
    </row>
    <row r="169" spans="1:28" ht="42" customHeight="1" x14ac:dyDescent="0.25">
      <c r="A169" s="38" t="s">
        <v>498</v>
      </c>
      <c r="B169" s="32" t="s">
        <v>37</v>
      </c>
      <c r="C169" s="32">
        <v>10</v>
      </c>
      <c r="D169" s="32" t="s">
        <v>38</v>
      </c>
      <c r="E169" s="39" t="s">
        <v>455</v>
      </c>
      <c r="F169" s="59">
        <f t="shared" si="151"/>
        <v>336575102189</v>
      </c>
      <c r="G169" s="59">
        <f t="shared" si="151"/>
        <v>0</v>
      </c>
      <c r="H169" s="59">
        <f t="shared" si="151"/>
        <v>0</v>
      </c>
      <c r="I169" s="59">
        <f t="shared" si="151"/>
        <v>0</v>
      </c>
      <c r="J169" s="59">
        <f t="shared" si="151"/>
        <v>0</v>
      </c>
      <c r="K169" s="40">
        <f t="shared" si="134"/>
        <v>0</v>
      </c>
      <c r="L169" s="59">
        <f>+L170</f>
        <v>336575102189</v>
      </c>
      <c r="M169" s="323">
        <f t="shared" si="132"/>
        <v>3.6811456083719239E-2</v>
      </c>
      <c r="N169" s="59">
        <f t="shared" si="152"/>
        <v>0</v>
      </c>
      <c r="O169" s="59">
        <f t="shared" si="152"/>
        <v>88425018742</v>
      </c>
      <c r="P169" s="59">
        <f t="shared" si="152"/>
        <v>248150083447</v>
      </c>
      <c r="Q169" s="59">
        <f t="shared" si="152"/>
        <v>88425018742</v>
      </c>
      <c r="R169" s="59">
        <f t="shared" si="152"/>
        <v>248150083447</v>
      </c>
      <c r="S169" s="59">
        <f t="shared" si="152"/>
        <v>0</v>
      </c>
      <c r="T169" s="59">
        <f t="shared" si="152"/>
        <v>0</v>
      </c>
      <c r="U169" s="59">
        <f t="shared" si="152"/>
        <v>88425018742</v>
      </c>
      <c r="V169" s="59">
        <f t="shared" si="152"/>
        <v>0</v>
      </c>
      <c r="W169" s="59">
        <f t="shared" si="152"/>
        <v>0</v>
      </c>
      <c r="X169" s="176">
        <f t="shared" si="136"/>
        <v>0.26272002345659518</v>
      </c>
      <c r="Y169" s="176">
        <f t="shared" si="137"/>
        <v>0</v>
      </c>
      <c r="Z169" s="176">
        <f t="shared" si="138"/>
        <v>0</v>
      </c>
      <c r="AA169" s="176">
        <f t="shared" si="128"/>
        <v>0</v>
      </c>
      <c r="AB169" s="176" t="s">
        <v>40</v>
      </c>
    </row>
    <row r="170" spans="1:28" ht="42" customHeight="1" x14ac:dyDescent="0.25">
      <c r="A170" s="42" t="s">
        <v>499</v>
      </c>
      <c r="B170" s="43" t="s">
        <v>37</v>
      </c>
      <c r="C170" s="43">
        <v>10</v>
      </c>
      <c r="D170" s="43" t="s">
        <v>38</v>
      </c>
      <c r="E170" s="44" t="s">
        <v>268</v>
      </c>
      <c r="F170" s="45">
        <v>336575102189</v>
      </c>
      <c r="G170" s="45">
        <v>0</v>
      </c>
      <c r="H170" s="45">
        <v>0</v>
      </c>
      <c r="I170" s="45">
        <v>0</v>
      </c>
      <c r="J170" s="45">
        <v>0</v>
      </c>
      <c r="K170" s="45">
        <f t="shared" si="134"/>
        <v>0</v>
      </c>
      <c r="L170" s="46">
        <f>+F170+K170</f>
        <v>336575102189</v>
      </c>
      <c r="M170" s="86">
        <f t="shared" si="132"/>
        <v>3.6811456083719239E-2</v>
      </c>
      <c r="N170" s="45">
        <v>0</v>
      </c>
      <c r="O170" s="45">
        <v>88425018742</v>
      </c>
      <c r="P170" s="45">
        <f>L170-O170</f>
        <v>248150083447</v>
      </c>
      <c r="Q170" s="45">
        <v>88425018742</v>
      </c>
      <c r="R170" s="45">
        <f>+L170-Q170</f>
        <v>248150083447</v>
      </c>
      <c r="S170" s="45">
        <f>O170-Q170</f>
        <v>0</v>
      </c>
      <c r="T170" s="45">
        <v>0</v>
      </c>
      <c r="U170" s="45">
        <f>+Q170-T170</f>
        <v>88425018742</v>
      </c>
      <c r="V170" s="45">
        <v>0</v>
      </c>
      <c r="W170" s="48">
        <f>+T170-V170</f>
        <v>0</v>
      </c>
      <c r="X170" s="54">
        <f t="shared" si="136"/>
        <v>0.26272002345659518</v>
      </c>
      <c r="Y170" s="54">
        <f t="shared" si="137"/>
        <v>0</v>
      </c>
      <c r="Z170" s="54">
        <f t="shared" si="138"/>
        <v>0</v>
      </c>
      <c r="AA170" s="54">
        <f t="shared" si="128"/>
        <v>0</v>
      </c>
      <c r="AB170" s="54" t="s">
        <v>40</v>
      </c>
    </row>
    <row r="171" spans="1:28" ht="81.75" customHeight="1" x14ac:dyDescent="0.25">
      <c r="A171" s="38" t="s">
        <v>500</v>
      </c>
      <c r="B171" s="32" t="s">
        <v>37</v>
      </c>
      <c r="C171" s="32">
        <v>10</v>
      </c>
      <c r="D171" s="32" t="s">
        <v>38</v>
      </c>
      <c r="E171" s="39" t="s">
        <v>501</v>
      </c>
      <c r="F171" s="59">
        <f t="shared" ref="F171:J173" si="153">+F172</f>
        <v>171805480513</v>
      </c>
      <c r="G171" s="59">
        <f t="shared" si="153"/>
        <v>0</v>
      </c>
      <c r="H171" s="59">
        <f t="shared" si="153"/>
        <v>0</v>
      </c>
      <c r="I171" s="59">
        <f t="shared" si="153"/>
        <v>0</v>
      </c>
      <c r="J171" s="59">
        <f t="shared" si="153"/>
        <v>0</v>
      </c>
      <c r="K171" s="40">
        <f t="shared" si="134"/>
        <v>0</v>
      </c>
      <c r="L171" s="59">
        <f>+L172</f>
        <v>171805480513</v>
      </c>
      <c r="M171" s="323">
        <f t="shared" si="132"/>
        <v>1.8790486461161882E-2</v>
      </c>
      <c r="N171" s="59">
        <f t="shared" ref="N171:W173" si="154">+N172</f>
        <v>0</v>
      </c>
      <c r="O171" s="59">
        <f t="shared" si="154"/>
        <v>38540033266</v>
      </c>
      <c r="P171" s="59">
        <f t="shared" si="154"/>
        <v>133265447247</v>
      </c>
      <c r="Q171" s="59">
        <f t="shared" si="154"/>
        <v>38540033266</v>
      </c>
      <c r="R171" s="59">
        <f t="shared" si="154"/>
        <v>133265447247</v>
      </c>
      <c r="S171" s="59">
        <f t="shared" si="154"/>
        <v>0</v>
      </c>
      <c r="T171" s="59">
        <f t="shared" si="154"/>
        <v>0</v>
      </c>
      <c r="U171" s="59">
        <f t="shared" si="154"/>
        <v>38540033266</v>
      </c>
      <c r="V171" s="59">
        <f t="shared" si="154"/>
        <v>0</v>
      </c>
      <c r="W171" s="59">
        <f t="shared" si="154"/>
        <v>0</v>
      </c>
      <c r="X171" s="176">
        <f t="shared" si="136"/>
        <v>0.22432365458262429</v>
      </c>
      <c r="Y171" s="176">
        <f t="shared" si="137"/>
        <v>0</v>
      </c>
      <c r="Z171" s="176">
        <f t="shared" si="138"/>
        <v>0</v>
      </c>
      <c r="AA171" s="176">
        <f t="shared" si="128"/>
        <v>0</v>
      </c>
      <c r="AB171" s="176" t="s">
        <v>40</v>
      </c>
    </row>
    <row r="172" spans="1:28" ht="81.75" customHeight="1" x14ac:dyDescent="0.25">
      <c r="A172" s="38" t="s">
        <v>502</v>
      </c>
      <c r="B172" s="32" t="s">
        <v>37</v>
      </c>
      <c r="C172" s="32">
        <v>10</v>
      </c>
      <c r="D172" s="32" t="s">
        <v>38</v>
      </c>
      <c r="E172" s="39" t="s">
        <v>257</v>
      </c>
      <c r="F172" s="59">
        <f t="shared" si="153"/>
        <v>171805480513</v>
      </c>
      <c r="G172" s="59">
        <f t="shared" si="153"/>
        <v>0</v>
      </c>
      <c r="H172" s="59">
        <f t="shared" si="153"/>
        <v>0</v>
      </c>
      <c r="I172" s="59">
        <f t="shared" si="153"/>
        <v>0</v>
      </c>
      <c r="J172" s="59">
        <f t="shared" si="153"/>
        <v>0</v>
      </c>
      <c r="K172" s="40">
        <f t="shared" si="134"/>
        <v>0</v>
      </c>
      <c r="L172" s="59">
        <f>+L173</f>
        <v>171805480513</v>
      </c>
      <c r="M172" s="323">
        <f t="shared" si="132"/>
        <v>1.8790486461161882E-2</v>
      </c>
      <c r="N172" s="59">
        <f t="shared" si="154"/>
        <v>0</v>
      </c>
      <c r="O172" s="59">
        <f t="shared" si="154"/>
        <v>38540033266</v>
      </c>
      <c r="P172" s="59">
        <f t="shared" si="154"/>
        <v>133265447247</v>
      </c>
      <c r="Q172" s="59">
        <f t="shared" si="154"/>
        <v>38540033266</v>
      </c>
      <c r="R172" s="59">
        <f t="shared" si="154"/>
        <v>133265447247</v>
      </c>
      <c r="S172" s="59">
        <f t="shared" si="154"/>
        <v>0</v>
      </c>
      <c r="T172" s="59">
        <f t="shared" si="154"/>
        <v>0</v>
      </c>
      <c r="U172" s="59">
        <f t="shared" si="154"/>
        <v>38540033266</v>
      </c>
      <c r="V172" s="59">
        <f t="shared" si="154"/>
        <v>0</v>
      </c>
      <c r="W172" s="59">
        <f t="shared" si="154"/>
        <v>0</v>
      </c>
      <c r="X172" s="176">
        <f t="shared" si="136"/>
        <v>0.22432365458262429</v>
      </c>
      <c r="Y172" s="176">
        <f t="shared" si="137"/>
        <v>0</v>
      </c>
      <c r="Z172" s="176">
        <f t="shared" si="138"/>
        <v>0</v>
      </c>
      <c r="AA172" s="176">
        <f t="shared" si="128"/>
        <v>0</v>
      </c>
      <c r="AB172" s="176" t="s">
        <v>40</v>
      </c>
    </row>
    <row r="173" spans="1:28" ht="42" customHeight="1" x14ac:dyDescent="0.25">
      <c r="A173" s="38" t="s">
        <v>503</v>
      </c>
      <c r="B173" s="32" t="s">
        <v>37</v>
      </c>
      <c r="C173" s="32">
        <v>10</v>
      </c>
      <c r="D173" s="32" t="s">
        <v>38</v>
      </c>
      <c r="E173" s="39" t="s">
        <v>455</v>
      </c>
      <c r="F173" s="59">
        <f t="shared" si="153"/>
        <v>171805480513</v>
      </c>
      <c r="G173" s="59">
        <f t="shared" si="153"/>
        <v>0</v>
      </c>
      <c r="H173" s="59">
        <f t="shared" si="153"/>
        <v>0</v>
      </c>
      <c r="I173" s="59">
        <f t="shared" si="153"/>
        <v>0</v>
      </c>
      <c r="J173" s="59">
        <f t="shared" si="153"/>
        <v>0</v>
      </c>
      <c r="K173" s="40">
        <f t="shared" si="134"/>
        <v>0</v>
      </c>
      <c r="L173" s="59">
        <f>+L174</f>
        <v>171805480513</v>
      </c>
      <c r="M173" s="323">
        <f t="shared" si="132"/>
        <v>1.8790486461161882E-2</v>
      </c>
      <c r="N173" s="59">
        <f t="shared" si="154"/>
        <v>0</v>
      </c>
      <c r="O173" s="59">
        <f t="shared" si="154"/>
        <v>38540033266</v>
      </c>
      <c r="P173" s="59">
        <f t="shared" si="154"/>
        <v>133265447247</v>
      </c>
      <c r="Q173" s="59">
        <f t="shared" si="154"/>
        <v>38540033266</v>
      </c>
      <c r="R173" s="59">
        <f t="shared" si="154"/>
        <v>133265447247</v>
      </c>
      <c r="S173" s="59">
        <f t="shared" si="154"/>
        <v>0</v>
      </c>
      <c r="T173" s="59">
        <f t="shared" si="154"/>
        <v>0</v>
      </c>
      <c r="U173" s="59">
        <f t="shared" si="154"/>
        <v>38540033266</v>
      </c>
      <c r="V173" s="59">
        <f t="shared" si="154"/>
        <v>0</v>
      </c>
      <c r="W173" s="59">
        <f t="shared" si="154"/>
        <v>0</v>
      </c>
      <c r="X173" s="176">
        <f t="shared" si="136"/>
        <v>0.22432365458262429</v>
      </c>
      <c r="Y173" s="176">
        <f t="shared" si="137"/>
        <v>0</v>
      </c>
      <c r="Z173" s="176">
        <f t="shared" si="138"/>
        <v>0</v>
      </c>
      <c r="AA173" s="176">
        <f t="shared" si="128"/>
        <v>0</v>
      </c>
      <c r="AB173" s="176" t="s">
        <v>40</v>
      </c>
    </row>
    <row r="174" spans="1:28" ht="42" customHeight="1" x14ac:dyDescent="0.25">
      <c r="A174" s="42" t="s">
        <v>504</v>
      </c>
      <c r="B174" s="43" t="s">
        <v>37</v>
      </c>
      <c r="C174" s="43">
        <v>10</v>
      </c>
      <c r="D174" s="43" t="s">
        <v>38</v>
      </c>
      <c r="E174" s="44" t="s">
        <v>268</v>
      </c>
      <c r="F174" s="45">
        <v>171805480513</v>
      </c>
      <c r="G174" s="45">
        <v>0</v>
      </c>
      <c r="H174" s="45">
        <v>0</v>
      </c>
      <c r="I174" s="45">
        <v>0</v>
      </c>
      <c r="J174" s="45">
        <v>0</v>
      </c>
      <c r="K174" s="45">
        <f t="shared" si="134"/>
        <v>0</v>
      </c>
      <c r="L174" s="46">
        <f>+F174+K174</f>
        <v>171805480513</v>
      </c>
      <c r="M174" s="86">
        <f t="shared" si="132"/>
        <v>1.8790486461161882E-2</v>
      </c>
      <c r="N174" s="45">
        <v>0</v>
      </c>
      <c r="O174" s="45">
        <v>38540033266</v>
      </c>
      <c r="P174" s="45">
        <f>L174-O174</f>
        <v>133265447247</v>
      </c>
      <c r="Q174" s="45">
        <v>38540033266</v>
      </c>
      <c r="R174" s="45">
        <f>+L174-Q174</f>
        <v>133265447247</v>
      </c>
      <c r="S174" s="45">
        <f>O174-Q174</f>
        <v>0</v>
      </c>
      <c r="T174" s="45">
        <v>0</v>
      </c>
      <c r="U174" s="45">
        <f>+Q174-T174</f>
        <v>38540033266</v>
      </c>
      <c r="V174" s="45">
        <v>0</v>
      </c>
      <c r="W174" s="48">
        <f>+T174-V174</f>
        <v>0</v>
      </c>
      <c r="X174" s="54">
        <f t="shared" si="136"/>
        <v>0.22432365458262429</v>
      </c>
      <c r="Y174" s="54">
        <f t="shared" si="137"/>
        <v>0</v>
      </c>
      <c r="Z174" s="54">
        <f t="shared" si="138"/>
        <v>0</v>
      </c>
      <c r="AA174" s="54">
        <f t="shared" si="128"/>
        <v>0</v>
      </c>
      <c r="AB174" s="54" t="s">
        <v>40</v>
      </c>
    </row>
    <row r="175" spans="1:28" ht="96" customHeight="1" x14ac:dyDescent="0.25">
      <c r="A175" s="38" t="s">
        <v>505</v>
      </c>
      <c r="B175" s="32" t="s">
        <v>37</v>
      </c>
      <c r="C175" s="32">
        <v>10</v>
      </c>
      <c r="D175" s="32" t="s">
        <v>38</v>
      </c>
      <c r="E175" s="39" t="s">
        <v>506</v>
      </c>
      <c r="F175" s="59">
        <f t="shared" ref="F175:J177" si="155">+F176</f>
        <v>82951548959</v>
      </c>
      <c r="G175" s="59">
        <f t="shared" si="155"/>
        <v>0</v>
      </c>
      <c r="H175" s="59">
        <f t="shared" si="155"/>
        <v>0</v>
      </c>
      <c r="I175" s="59">
        <f t="shared" si="155"/>
        <v>0</v>
      </c>
      <c r="J175" s="59">
        <f t="shared" si="155"/>
        <v>0</v>
      </c>
      <c r="K175" s="40">
        <f t="shared" si="134"/>
        <v>0</v>
      </c>
      <c r="L175" s="59">
        <f>+L176</f>
        <v>82951548959</v>
      </c>
      <c r="M175" s="323">
        <f t="shared" si="132"/>
        <v>9.0724693589070583E-3</v>
      </c>
      <c r="N175" s="59">
        <f t="shared" ref="N175:W177" si="156">+N176</f>
        <v>0</v>
      </c>
      <c r="O175" s="59">
        <f t="shared" si="156"/>
        <v>20567796812</v>
      </c>
      <c r="P175" s="59">
        <f t="shared" si="156"/>
        <v>62383752147</v>
      </c>
      <c r="Q175" s="59">
        <f t="shared" si="156"/>
        <v>20567796812</v>
      </c>
      <c r="R175" s="59">
        <f t="shared" si="156"/>
        <v>62383752147</v>
      </c>
      <c r="S175" s="59">
        <f t="shared" si="156"/>
        <v>0</v>
      </c>
      <c r="T175" s="59">
        <f t="shared" si="156"/>
        <v>20567796812</v>
      </c>
      <c r="U175" s="59">
        <f t="shared" si="156"/>
        <v>0</v>
      </c>
      <c r="V175" s="59">
        <f t="shared" si="156"/>
        <v>20567796812</v>
      </c>
      <c r="W175" s="59">
        <f t="shared" si="156"/>
        <v>0</v>
      </c>
      <c r="X175" s="176">
        <f t="shared" si="136"/>
        <v>0.24794952077586799</v>
      </c>
      <c r="Y175" s="176">
        <f t="shared" si="137"/>
        <v>0.24794952077586799</v>
      </c>
      <c r="Z175" s="176">
        <f t="shared" si="138"/>
        <v>0.24794952077586799</v>
      </c>
      <c r="AA175" s="176">
        <f t="shared" si="128"/>
        <v>1</v>
      </c>
      <c r="AB175" s="176">
        <f t="shared" ref="AB175:AB178" si="157">+V175/T175</f>
        <v>1</v>
      </c>
    </row>
    <row r="176" spans="1:28" ht="96" customHeight="1" x14ac:dyDescent="0.25">
      <c r="A176" s="38" t="s">
        <v>507</v>
      </c>
      <c r="B176" s="32" t="s">
        <v>37</v>
      </c>
      <c r="C176" s="32">
        <v>10</v>
      </c>
      <c r="D176" s="32" t="s">
        <v>38</v>
      </c>
      <c r="E176" s="39" t="s">
        <v>257</v>
      </c>
      <c r="F176" s="59">
        <f t="shared" si="155"/>
        <v>82951548959</v>
      </c>
      <c r="G176" s="59">
        <f t="shared" si="155"/>
        <v>0</v>
      </c>
      <c r="H176" s="59">
        <f t="shared" si="155"/>
        <v>0</v>
      </c>
      <c r="I176" s="59">
        <f t="shared" si="155"/>
        <v>0</v>
      </c>
      <c r="J176" s="59">
        <f t="shared" si="155"/>
        <v>0</v>
      </c>
      <c r="K176" s="40">
        <f t="shared" si="134"/>
        <v>0</v>
      </c>
      <c r="L176" s="59">
        <f>+L177</f>
        <v>82951548959</v>
      </c>
      <c r="M176" s="323">
        <f t="shared" si="132"/>
        <v>9.0724693589070583E-3</v>
      </c>
      <c r="N176" s="59">
        <f t="shared" si="156"/>
        <v>0</v>
      </c>
      <c r="O176" s="59">
        <f t="shared" si="156"/>
        <v>20567796812</v>
      </c>
      <c r="P176" s="59">
        <f t="shared" si="156"/>
        <v>62383752147</v>
      </c>
      <c r="Q176" s="59">
        <f t="shared" si="156"/>
        <v>20567796812</v>
      </c>
      <c r="R176" s="59">
        <f t="shared" si="156"/>
        <v>62383752147</v>
      </c>
      <c r="S176" s="59">
        <f t="shared" si="156"/>
        <v>0</v>
      </c>
      <c r="T176" s="59">
        <f t="shared" si="156"/>
        <v>20567796812</v>
      </c>
      <c r="U176" s="59">
        <f t="shared" si="156"/>
        <v>0</v>
      </c>
      <c r="V176" s="59">
        <f t="shared" si="156"/>
        <v>20567796812</v>
      </c>
      <c r="W176" s="59">
        <f t="shared" si="156"/>
        <v>0</v>
      </c>
      <c r="X176" s="176">
        <f t="shared" si="136"/>
        <v>0.24794952077586799</v>
      </c>
      <c r="Y176" s="176">
        <f t="shared" si="137"/>
        <v>0.24794952077586799</v>
      </c>
      <c r="Z176" s="176">
        <f t="shared" si="138"/>
        <v>0.24794952077586799</v>
      </c>
      <c r="AA176" s="176">
        <f t="shared" si="128"/>
        <v>1</v>
      </c>
      <c r="AB176" s="176">
        <f t="shared" si="157"/>
        <v>1</v>
      </c>
    </row>
    <row r="177" spans="1:28" ht="42" customHeight="1" x14ac:dyDescent="0.25">
      <c r="A177" s="38" t="s">
        <v>508</v>
      </c>
      <c r="B177" s="32" t="s">
        <v>37</v>
      </c>
      <c r="C177" s="32">
        <v>10</v>
      </c>
      <c r="D177" s="32" t="s">
        <v>38</v>
      </c>
      <c r="E177" s="39" t="s">
        <v>455</v>
      </c>
      <c r="F177" s="59">
        <f t="shared" si="155"/>
        <v>82951548959</v>
      </c>
      <c r="G177" s="59">
        <f t="shared" si="155"/>
        <v>0</v>
      </c>
      <c r="H177" s="59">
        <f t="shared" si="155"/>
        <v>0</v>
      </c>
      <c r="I177" s="59">
        <f t="shared" si="155"/>
        <v>0</v>
      </c>
      <c r="J177" s="59">
        <f t="shared" si="155"/>
        <v>0</v>
      </c>
      <c r="K177" s="40">
        <f t="shared" si="134"/>
        <v>0</v>
      </c>
      <c r="L177" s="59">
        <f>+L178</f>
        <v>82951548959</v>
      </c>
      <c r="M177" s="323">
        <f t="shared" si="132"/>
        <v>9.0724693589070583E-3</v>
      </c>
      <c r="N177" s="59">
        <f t="shared" si="156"/>
        <v>0</v>
      </c>
      <c r="O177" s="59">
        <f t="shared" si="156"/>
        <v>20567796812</v>
      </c>
      <c r="P177" s="59">
        <f t="shared" si="156"/>
        <v>62383752147</v>
      </c>
      <c r="Q177" s="59">
        <f t="shared" si="156"/>
        <v>20567796812</v>
      </c>
      <c r="R177" s="59">
        <f t="shared" si="156"/>
        <v>62383752147</v>
      </c>
      <c r="S177" s="59">
        <f t="shared" si="156"/>
        <v>0</v>
      </c>
      <c r="T177" s="59">
        <f t="shared" si="156"/>
        <v>20567796812</v>
      </c>
      <c r="U177" s="59">
        <f t="shared" si="156"/>
        <v>0</v>
      </c>
      <c r="V177" s="59">
        <f t="shared" si="156"/>
        <v>20567796812</v>
      </c>
      <c r="W177" s="59">
        <f t="shared" si="156"/>
        <v>0</v>
      </c>
      <c r="X177" s="176">
        <f t="shared" si="136"/>
        <v>0.24794952077586799</v>
      </c>
      <c r="Y177" s="176">
        <f t="shared" si="137"/>
        <v>0.24794952077586799</v>
      </c>
      <c r="Z177" s="176">
        <f t="shared" si="138"/>
        <v>0.24794952077586799</v>
      </c>
      <c r="AA177" s="176">
        <f t="shared" si="128"/>
        <v>1</v>
      </c>
      <c r="AB177" s="176">
        <f t="shared" si="157"/>
        <v>1</v>
      </c>
    </row>
    <row r="178" spans="1:28" ht="42" customHeight="1" x14ac:dyDescent="0.25">
      <c r="A178" s="42" t="s">
        <v>509</v>
      </c>
      <c r="B178" s="43" t="s">
        <v>37</v>
      </c>
      <c r="C178" s="43">
        <v>10</v>
      </c>
      <c r="D178" s="43" t="s">
        <v>38</v>
      </c>
      <c r="E178" s="44" t="s">
        <v>268</v>
      </c>
      <c r="F178" s="45">
        <v>82951548959</v>
      </c>
      <c r="G178" s="45">
        <v>0</v>
      </c>
      <c r="H178" s="45">
        <v>0</v>
      </c>
      <c r="I178" s="45">
        <v>0</v>
      </c>
      <c r="J178" s="45">
        <v>0</v>
      </c>
      <c r="K178" s="45">
        <f t="shared" si="134"/>
        <v>0</v>
      </c>
      <c r="L178" s="46">
        <f>+F178+K178</f>
        <v>82951548959</v>
      </c>
      <c r="M178" s="86">
        <f t="shared" si="132"/>
        <v>9.0724693589070583E-3</v>
      </c>
      <c r="N178" s="45">
        <v>0</v>
      </c>
      <c r="O178" s="45">
        <v>20567796812</v>
      </c>
      <c r="P178" s="45">
        <f>L178-O178</f>
        <v>62383752147</v>
      </c>
      <c r="Q178" s="45">
        <v>20567796812</v>
      </c>
      <c r="R178" s="45">
        <f>+L178-Q178</f>
        <v>62383752147</v>
      </c>
      <c r="S178" s="45">
        <f>O178-Q178</f>
        <v>0</v>
      </c>
      <c r="T178" s="45">
        <v>20567796812</v>
      </c>
      <c r="U178" s="45">
        <f>+Q178-T178</f>
        <v>0</v>
      </c>
      <c r="V178" s="45">
        <v>20567796812</v>
      </c>
      <c r="W178" s="48">
        <f>+T178-V178</f>
        <v>0</v>
      </c>
      <c r="X178" s="54">
        <f t="shared" si="136"/>
        <v>0.24794952077586799</v>
      </c>
      <c r="Y178" s="54">
        <f t="shared" si="137"/>
        <v>0.24794952077586799</v>
      </c>
      <c r="Z178" s="54">
        <f t="shared" si="138"/>
        <v>0.24794952077586799</v>
      </c>
      <c r="AA178" s="54">
        <f t="shared" si="128"/>
        <v>1</v>
      </c>
      <c r="AB178" s="54">
        <f t="shared" si="157"/>
        <v>1</v>
      </c>
    </row>
    <row r="179" spans="1:28" ht="99.75" customHeight="1" x14ac:dyDescent="0.25">
      <c r="A179" s="38" t="s">
        <v>510</v>
      </c>
      <c r="B179" s="32" t="s">
        <v>37</v>
      </c>
      <c r="C179" s="32">
        <v>10</v>
      </c>
      <c r="D179" s="32" t="s">
        <v>38</v>
      </c>
      <c r="E179" s="39" t="s">
        <v>511</v>
      </c>
      <c r="F179" s="59">
        <f t="shared" ref="F179:J181" si="158">+F180</f>
        <v>221019698527</v>
      </c>
      <c r="G179" s="59">
        <f t="shared" si="158"/>
        <v>0</v>
      </c>
      <c r="H179" s="59">
        <f t="shared" si="158"/>
        <v>0</v>
      </c>
      <c r="I179" s="59">
        <f t="shared" si="158"/>
        <v>0</v>
      </c>
      <c r="J179" s="59">
        <f t="shared" si="158"/>
        <v>0</v>
      </c>
      <c r="K179" s="40">
        <f t="shared" si="134"/>
        <v>0</v>
      </c>
      <c r="L179" s="59">
        <f>+L180</f>
        <v>221019698527</v>
      </c>
      <c r="M179" s="323">
        <f t="shared" si="132"/>
        <v>2.4173080162640234E-2</v>
      </c>
      <c r="N179" s="59">
        <f t="shared" ref="N179:W181" si="159">+N180</f>
        <v>0</v>
      </c>
      <c r="O179" s="59">
        <f t="shared" si="159"/>
        <v>66823866756</v>
      </c>
      <c r="P179" s="59">
        <f t="shared" si="159"/>
        <v>154195831771</v>
      </c>
      <c r="Q179" s="59">
        <f t="shared" si="159"/>
        <v>66823866756</v>
      </c>
      <c r="R179" s="59">
        <f t="shared" si="159"/>
        <v>154195831771</v>
      </c>
      <c r="S179" s="59">
        <f t="shared" si="159"/>
        <v>0</v>
      </c>
      <c r="T179" s="59">
        <f t="shared" si="159"/>
        <v>66823866756</v>
      </c>
      <c r="U179" s="59">
        <f t="shared" si="159"/>
        <v>0</v>
      </c>
      <c r="V179" s="59">
        <f t="shared" si="159"/>
        <v>66823866756</v>
      </c>
      <c r="W179" s="59">
        <f t="shared" si="159"/>
        <v>0</v>
      </c>
      <c r="X179" s="176">
        <f t="shared" si="136"/>
        <v>0.30234348884444218</v>
      </c>
      <c r="Y179" s="176">
        <f t="shared" si="137"/>
        <v>0.30234348884444218</v>
      </c>
      <c r="Z179" s="176">
        <f t="shared" si="138"/>
        <v>0.30234348884444218</v>
      </c>
      <c r="AA179" s="176">
        <f t="shared" si="128"/>
        <v>1</v>
      </c>
      <c r="AB179" s="176">
        <f t="shared" si="129"/>
        <v>1</v>
      </c>
    </row>
    <row r="180" spans="1:28" ht="99.75" customHeight="1" x14ac:dyDescent="0.25">
      <c r="A180" s="38" t="s">
        <v>512</v>
      </c>
      <c r="B180" s="32" t="s">
        <v>37</v>
      </c>
      <c r="C180" s="32">
        <v>10</v>
      </c>
      <c r="D180" s="32" t="s">
        <v>38</v>
      </c>
      <c r="E180" s="39" t="s">
        <v>257</v>
      </c>
      <c r="F180" s="59">
        <f t="shared" si="158"/>
        <v>221019698527</v>
      </c>
      <c r="G180" s="59">
        <f t="shared" si="158"/>
        <v>0</v>
      </c>
      <c r="H180" s="59">
        <f t="shared" si="158"/>
        <v>0</v>
      </c>
      <c r="I180" s="59">
        <f t="shared" si="158"/>
        <v>0</v>
      </c>
      <c r="J180" s="59">
        <f t="shared" si="158"/>
        <v>0</v>
      </c>
      <c r="K180" s="40">
        <f t="shared" si="134"/>
        <v>0</v>
      </c>
      <c r="L180" s="59">
        <f>+L181</f>
        <v>221019698527</v>
      </c>
      <c r="M180" s="323">
        <f t="shared" si="132"/>
        <v>2.4173080162640234E-2</v>
      </c>
      <c r="N180" s="59">
        <f t="shared" si="159"/>
        <v>0</v>
      </c>
      <c r="O180" s="59">
        <f t="shared" si="159"/>
        <v>66823866756</v>
      </c>
      <c r="P180" s="59">
        <f t="shared" si="159"/>
        <v>154195831771</v>
      </c>
      <c r="Q180" s="59">
        <f t="shared" si="159"/>
        <v>66823866756</v>
      </c>
      <c r="R180" s="59">
        <f t="shared" si="159"/>
        <v>154195831771</v>
      </c>
      <c r="S180" s="59">
        <f t="shared" si="159"/>
        <v>0</v>
      </c>
      <c r="T180" s="59">
        <f t="shared" si="159"/>
        <v>66823866756</v>
      </c>
      <c r="U180" s="59">
        <f t="shared" si="159"/>
        <v>0</v>
      </c>
      <c r="V180" s="59">
        <f t="shared" si="159"/>
        <v>66823866756</v>
      </c>
      <c r="W180" s="59">
        <f t="shared" si="159"/>
        <v>0</v>
      </c>
      <c r="X180" s="176">
        <f t="shared" si="136"/>
        <v>0.30234348884444218</v>
      </c>
      <c r="Y180" s="176">
        <f t="shared" si="137"/>
        <v>0.30234348884444218</v>
      </c>
      <c r="Z180" s="176">
        <f t="shared" si="138"/>
        <v>0.30234348884444218</v>
      </c>
      <c r="AA180" s="176">
        <f t="shared" si="128"/>
        <v>1</v>
      </c>
      <c r="AB180" s="176">
        <f t="shared" si="129"/>
        <v>1</v>
      </c>
    </row>
    <row r="181" spans="1:28" ht="42" customHeight="1" x14ac:dyDescent="0.25">
      <c r="A181" s="38" t="s">
        <v>513</v>
      </c>
      <c r="B181" s="32" t="s">
        <v>37</v>
      </c>
      <c r="C181" s="32">
        <v>10</v>
      </c>
      <c r="D181" s="32" t="s">
        <v>38</v>
      </c>
      <c r="E181" s="39" t="s">
        <v>455</v>
      </c>
      <c r="F181" s="59">
        <f t="shared" si="158"/>
        <v>221019698527</v>
      </c>
      <c r="G181" s="59">
        <f t="shared" si="158"/>
        <v>0</v>
      </c>
      <c r="H181" s="59">
        <f t="shared" si="158"/>
        <v>0</v>
      </c>
      <c r="I181" s="59">
        <f t="shared" si="158"/>
        <v>0</v>
      </c>
      <c r="J181" s="59">
        <f t="shared" si="158"/>
        <v>0</v>
      </c>
      <c r="K181" s="40">
        <f t="shared" si="134"/>
        <v>0</v>
      </c>
      <c r="L181" s="59">
        <f>+L182</f>
        <v>221019698527</v>
      </c>
      <c r="M181" s="323">
        <f t="shared" si="132"/>
        <v>2.4173080162640234E-2</v>
      </c>
      <c r="N181" s="59">
        <f t="shared" si="159"/>
        <v>0</v>
      </c>
      <c r="O181" s="59">
        <f t="shared" si="159"/>
        <v>66823866756</v>
      </c>
      <c r="P181" s="59">
        <f t="shared" si="159"/>
        <v>154195831771</v>
      </c>
      <c r="Q181" s="59">
        <f t="shared" si="159"/>
        <v>66823866756</v>
      </c>
      <c r="R181" s="59">
        <f t="shared" si="159"/>
        <v>154195831771</v>
      </c>
      <c r="S181" s="59">
        <f t="shared" si="159"/>
        <v>0</v>
      </c>
      <c r="T181" s="59">
        <f t="shared" si="159"/>
        <v>66823866756</v>
      </c>
      <c r="U181" s="59">
        <f t="shared" si="159"/>
        <v>0</v>
      </c>
      <c r="V181" s="59">
        <f t="shared" si="159"/>
        <v>66823866756</v>
      </c>
      <c r="W181" s="59">
        <f t="shared" si="159"/>
        <v>0</v>
      </c>
      <c r="X181" s="176">
        <f t="shared" si="136"/>
        <v>0.30234348884444218</v>
      </c>
      <c r="Y181" s="176">
        <f t="shared" si="137"/>
        <v>0.30234348884444218</v>
      </c>
      <c r="Z181" s="176">
        <f t="shared" si="138"/>
        <v>0.30234348884444218</v>
      </c>
      <c r="AA181" s="176">
        <f t="shared" si="128"/>
        <v>1</v>
      </c>
      <c r="AB181" s="176">
        <f t="shared" si="129"/>
        <v>1</v>
      </c>
    </row>
    <row r="182" spans="1:28" ht="42" customHeight="1" x14ac:dyDescent="0.25">
      <c r="A182" s="42" t="s">
        <v>514</v>
      </c>
      <c r="B182" s="43" t="s">
        <v>37</v>
      </c>
      <c r="C182" s="43">
        <v>10</v>
      </c>
      <c r="D182" s="43" t="s">
        <v>38</v>
      </c>
      <c r="E182" s="44" t="s">
        <v>268</v>
      </c>
      <c r="F182" s="45">
        <v>221019698527</v>
      </c>
      <c r="G182" s="45">
        <v>0</v>
      </c>
      <c r="H182" s="45">
        <v>0</v>
      </c>
      <c r="I182" s="45">
        <v>0</v>
      </c>
      <c r="J182" s="45">
        <v>0</v>
      </c>
      <c r="K182" s="45">
        <f t="shared" si="134"/>
        <v>0</v>
      </c>
      <c r="L182" s="46">
        <f>+F182+K182</f>
        <v>221019698527</v>
      </c>
      <c r="M182" s="86">
        <f t="shared" si="132"/>
        <v>2.4173080162640234E-2</v>
      </c>
      <c r="N182" s="45">
        <v>0</v>
      </c>
      <c r="O182" s="45">
        <v>66823866756</v>
      </c>
      <c r="P182" s="45">
        <f>L182-O182</f>
        <v>154195831771</v>
      </c>
      <c r="Q182" s="45">
        <v>66823866756</v>
      </c>
      <c r="R182" s="45">
        <f>+L182-Q182</f>
        <v>154195831771</v>
      </c>
      <c r="S182" s="45">
        <f>O182-Q182</f>
        <v>0</v>
      </c>
      <c r="T182" s="45">
        <v>66823866756</v>
      </c>
      <c r="U182" s="45">
        <f>+Q182-T182</f>
        <v>0</v>
      </c>
      <c r="V182" s="45">
        <v>66823866756</v>
      </c>
      <c r="W182" s="48">
        <f>+T182-V182</f>
        <v>0</v>
      </c>
      <c r="X182" s="54">
        <f t="shared" si="136"/>
        <v>0.30234348884444218</v>
      </c>
      <c r="Y182" s="54">
        <f t="shared" si="137"/>
        <v>0.30234348884444218</v>
      </c>
      <c r="Z182" s="54">
        <f t="shared" si="138"/>
        <v>0.30234348884444218</v>
      </c>
      <c r="AA182" s="54">
        <f t="shared" si="128"/>
        <v>1</v>
      </c>
      <c r="AB182" s="54">
        <f t="shared" si="129"/>
        <v>1</v>
      </c>
    </row>
    <row r="183" spans="1:28" ht="76.5" customHeight="1" x14ac:dyDescent="0.25">
      <c r="A183" s="38" t="s">
        <v>515</v>
      </c>
      <c r="B183" s="32" t="s">
        <v>37</v>
      </c>
      <c r="C183" s="32">
        <v>10</v>
      </c>
      <c r="D183" s="32" t="s">
        <v>38</v>
      </c>
      <c r="E183" s="39" t="s">
        <v>516</v>
      </c>
      <c r="F183" s="59">
        <f t="shared" ref="F183:J185" si="160">+F184</f>
        <v>185800340558</v>
      </c>
      <c r="G183" s="59">
        <f t="shared" si="160"/>
        <v>0</v>
      </c>
      <c r="H183" s="59">
        <f t="shared" si="160"/>
        <v>0</v>
      </c>
      <c r="I183" s="59">
        <f t="shared" si="160"/>
        <v>0</v>
      </c>
      <c r="J183" s="59">
        <f t="shared" si="160"/>
        <v>0</v>
      </c>
      <c r="K183" s="40">
        <f t="shared" si="134"/>
        <v>0</v>
      </c>
      <c r="L183" s="59">
        <f>+L184</f>
        <v>185800340558</v>
      </c>
      <c r="M183" s="323">
        <f t="shared" si="132"/>
        <v>2.0321114165331826E-2</v>
      </c>
      <c r="N183" s="59">
        <f t="shared" ref="N183:W185" si="161">+N184</f>
        <v>0</v>
      </c>
      <c r="O183" s="59">
        <f t="shared" si="161"/>
        <v>65349904177</v>
      </c>
      <c r="P183" s="59">
        <f t="shared" si="161"/>
        <v>120450436381</v>
      </c>
      <c r="Q183" s="59">
        <f t="shared" si="161"/>
        <v>65349904177</v>
      </c>
      <c r="R183" s="59">
        <f t="shared" si="161"/>
        <v>120450436381</v>
      </c>
      <c r="S183" s="59">
        <f t="shared" si="161"/>
        <v>0</v>
      </c>
      <c r="T183" s="59">
        <f t="shared" si="161"/>
        <v>65349904177</v>
      </c>
      <c r="U183" s="59">
        <f t="shared" si="161"/>
        <v>0</v>
      </c>
      <c r="V183" s="59">
        <f t="shared" si="161"/>
        <v>65349904177</v>
      </c>
      <c r="W183" s="59">
        <f t="shared" si="161"/>
        <v>0</v>
      </c>
      <c r="X183" s="176">
        <f t="shared" si="136"/>
        <v>0.35172112161226193</v>
      </c>
      <c r="Y183" s="176">
        <f t="shared" si="137"/>
        <v>0.35172112161226193</v>
      </c>
      <c r="Z183" s="176">
        <f t="shared" si="138"/>
        <v>0.35172112161226193</v>
      </c>
      <c r="AA183" s="176">
        <f t="shared" si="128"/>
        <v>1</v>
      </c>
      <c r="AB183" s="176">
        <f t="shared" si="129"/>
        <v>1</v>
      </c>
    </row>
    <row r="184" spans="1:28" ht="76.5" customHeight="1" x14ac:dyDescent="0.25">
      <c r="A184" s="38" t="s">
        <v>517</v>
      </c>
      <c r="B184" s="32" t="s">
        <v>37</v>
      </c>
      <c r="C184" s="32">
        <v>10</v>
      </c>
      <c r="D184" s="32" t="s">
        <v>38</v>
      </c>
      <c r="E184" s="39" t="s">
        <v>257</v>
      </c>
      <c r="F184" s="59">
        <f t="shared" si="160"/>
        <v>185800340558</v>
      </c>
      <c r="G184" s="59">
        <f t="shared" si="160"/>
        <v>0</v>
      </c>
      <c r="H184" s="59">
        <f t="shared" si="160"/>
        <v>0</v>
      </c>
      <c r="I184" s="59">
        <f t="shared" si="160"/>
        <v>0</v>
      </c>
      <c r="J184" s="59">
        <f t="shared" si="160"/>
        <v>0</v>
      </c>
      <c r="K184" s="40">
        <f t="shared" si="134"/>
        <v>0</v>
      </c>
      <c r="L184" s="59">
        <f>+L185</f>
        <v>185800340558</v>
      </c>
      <c r="M184" s="323">
        <f t="shared" si="132"/>
        <v>2.0321114165331826E-2</v>
      </c>
      <c r="N184" s="59">
        <f t="shared" si="161"/>
        <v>0</v>
      </c>
      <c r="O184" s="59">
        <f t="shared" si="161"/>
        <v>65349904177</v>
      </c>
      <c r="P184" s="59">
        <f t="shared" si="161"/>
        <v>120450436381</v>
      </c>
      <c r="Q184" s="59">
        <f t="shared" si="161"/>
        <v>65349904177</v>
      </c>
      <c r="R184" s="59">
        <f t="shared" si="161"/>
        <v>120450436381</v>
      </c>
      <c r="S184" s="59">
        <f t="shared" si="161"/>
        <v>0</v>
      </c>
      <c r="T184" s="59">
        <f t="shared" si="161"/>
        <v>65349904177</v>
      </c>
      <c r="U184" s="59">
        <f t="shared" si="161"/>
        <v>0</v>
      </c>
      <c r="V184" s="59">
        <f t="shared" si="161"/>
        <v>65349904177</v>
      </c>
      <c r="W184" s="59">
        <f t="shared" si="161"/>
        <v>0</v>
      </c>
      <c r="X184" s="176">
        <f t="shared" si="136"/>
        <v>0.35172112161226193</v>
      </c>
      <c r="Y184" s="176">
        <f t="shared" si="137"/>
        <v>0.35172112161226193</v>
      </c>
      <c r="Z184" s="176">
        <f t="shared" si="138"/>
        <v>0.35172112161226193</v>
      </c>
      <c r="AA184" s="176">
        <f t="shared" si="128"/>
        <v>1</v>
      </c>
      <c r="AB184" s="176">
        <f t="shared" si="129"/>
        <v>1</v>
      </c>
    </row>
    <row r="185" spans="1:28" ht="42" customHeight="1" x14ac:dyDescent="0.25">
      <c r="A185" s="38" t="s">
        <v>518</v>
      </c>
      <c r="B185" s="32" t="s">
        <v>37</v>
      </c>
      <c r="C185" s="32">
        <v>10</v>
      </c>
      <c r="D185" s="32" t="s">
        <v>38</v>
      </c>
      <c r="E185" s="39" t="s">
        <v>455</v>
      </c>
      <c r="F185" s="59">
        <f t="shared" si="160"/>
        <v>185800340558</v>
      </c>
      <c r="G185" s="59">
        <f t="shared" si="160"/>
        <v>0</v>
      </c>
      <c r="H185" s="59">
        <f t="shared" si="160"/>
        <v>0</v>
      </c>
      <c r="I185" s="59">
        <f t="shared" si="160"/>
        <v>0</v>
      </c>
      <c r="J185" s="59">
        <f t="shared" si="160"/>
        <v>0</v>
      </c>
      <c r="K185" s="40">
        <f t="shared" si="134"/>
        <v>0</v>
      </c>
      <c r="L185" s="59">
        <f>+L186</f>
        <v>185800340558</v>
      </c>
      <c r="M185" s="323">
        <f t="shared" si="132"/>
        <v>2.0321114165331826E-2</v>
      </c>
      <c r="N185" s="59">
        <f t="shared" si="161"/>
        <v>0</v>
      </c>
      <c r="O185" s="59">
        <f t="shared" si="161"/>
        <v>65349904177</v>
      </c>
      <c r="P185" s="59">
        <f t="shared" si="161"/>
        <v>120450436381</v>
      </c>
      <c r="Q185" s="59">
        <f t="shared" si="161"/>
        <v>65349904177</v>
      </c>
      <c r="R185" s="59">
        <f t="shared" si="161"/>
        <v>120450436381</v>
      </c>
      <c r="S185" s="59">
        <f t="shared" si="161"/>
        <v>0</v>
      </c>
      <c r="T185" s="59">
        <f t="shared" si="161"/>
        <v>65349904177</v>
      </c>
      <c r="U185" s="59">
        <f t="shared" si="161"/>
        <v>0</v>
      </c>
      <c r="V185" s="59">
        <f t="shared" si="161"/>
        <v>65349904177</v>
      </c>
      <c r="W185" s="59">
        <f t="shared" si="161"/>
        <v>0</v>
      </c>
      <c r="X185" s="176">
        <f t="shared" si="136"/>
        <v>0.35172112161226193</v>
      </c>
      <c r="Y185" s="176">
        <f t="shared" si="137"/>
        <v>0.35172112161226193</v>
      </c>
      <c r="Z185" s="176">
        <f t="shared" si="138"/>
        <v>0.35172112161226193</v>
      </c>
      <c r="AA185" s="176">
        <f t="shared" si="128"/>
        <v>1</v>
      </c>
      <c r="AB185" s="176">
        <f t="shared" si="129"/>
        <v>1</v>
      </c>
    </row>
    <row r="186" spans="1:28" ht="42" customHeight="1" x14ac:dyDescent="0.25">
      <c r="A186" s="42" t="s">
        <v>519</v>
      </c>
      <c r="B186" s="124" t="s">
        <v>37</v>
      </c>
      <c r="C186" s="43">
        <v>10</v>
      </c>
      <c r="D186" s="43" t="s">
        <v>38</v>
      </c>
      <c r="E186" s="44" t="s">
        <v>268</v>
      </c>
      <c r="F186" s="45">
        <v>185800340558</v>
      </c>
      <c r="G186" s="45">
        <v>0</v>
      </c>
      <c r="H186" s="45">
        <v>0</v>
      </c>
      <c r="I186" s="45">
        <v>0</v>
      </c>
      <c r="J186" s="45">
        <v>0</v>
      </c>
      <c r="K186" s="45">
        <f t="shared" si="134"/>
        <v>0</v>
      </c>
      <c r="L186" s="46">
        <f>+F186+K186</f>
        <v>185800340558</v>
      </c>
      <c r="M186" s="86">
        <f t="shared" si="132"/>
        <v>2.0321114165331826E-2</v>
      </c>
      <c r="N186" s="45">
        <v>0</v>
      </c>
      <c r="O186" s="45">
        <v>65349904177</v>
      </c>
      <c r="P186" s="45">
        <f>L186-O186</f>
        <v>120450436381</v>
      </c>
      <c r="Q186" s="45">
        <v>65349904177</v>
      </c>
      <c r="R186" s="45">
        <f>+L186-Q186</f>
        <v>120450436381</v>
      </c>
      <c r="S186" s="45">
        <f>O186-Q186</f>
        <v>0</v>
      </c>
      <c r="T186" s="45">
        <v>65349904177</v>
      </c>
      <c r="U186" s="45">
        <f>+Q186-T186</f>
        <v>0</v>
      </c>
      <c r="V186" s="45">
        <v>65349904177</v>
      </c>
      <c r="W186" s="48">
        <f>+T186-V186</f>
        <v>0</v>
      </c>
      <c r="X186" s="54">
        <f t="shared" si="136"/>
        <v>0.35172112161226193</v>
      </c>
      <c r="Y186" s="54">
        <f t="shared" si="137"/>
        <v>0.35172112161226193</v>
      </c>
      <c r="Z186" s="54">
        <f t="shared" si="138"/>
        <v>0.35172112161226193</v>
      </c>
      <c r="AA186" s="54">
        <f t="shared" si="128"/>
        <v>1</v>
      </c>
      <c r="AB186" s="54">
        <f t="shared" si="129"/>
        <v>1</v>
      </c>
    </row>
    <row r="187" spans="1:28" ht="96.75" customHeight="1" x14ac:dyDescent="0.25">
      <c r="A187" s="38" t="s">
        <v>520</v>
      </c>
      <c r="B187" s="32" t="s">
        <v>37</v>
      </c>
      <c r="C187" s="32">
        <v>10</v>
      </c>
      <c r="D187" s="32" t="s">
        <v>38</v>
      </c>
      <c r="E187" s="39" t="s">
        <v>521</v>
      </c>
      <c r="F187" s="59">
        <f t="shared" ref="F187:J189" si="162">+F188</f>
        <v>287710998062</v>
      </c>
      <c r="G187" s="59">
        <f t="shared" si="162"/>
        <v>0</v>
      </c>
      <c r="H187" s="59">
        <f t="shared" si="162"/>
        <v>0</v>
      </c>
      <c r="I187" s="59">
        <f t="shared" si="162"/>
        <v>0</v>
      </c>
      <c r="J187" s="59">
        <f t="shared" si="162"/>
        <v>0</v>
      </c>
      <c r="K187" s="40">
        <f t="shared" si="134"/>
        <v>0</v>
      </c>
      <c r="L187" s="59">
        <f>+L188</f>
        <v>287710998062</v>
      </c>
      <c r="M187" s="323">
        <f t="shared" si="132"/>
        <v>3.1467154584759072E-2</v>
      </c>
      <c r="N187" s="59">
        <f t="shared" ref="N187:W189" si="163">+N188</f>
        <v>0</v>
      </c>
      <c r="O187" s="59">
        <f t="shared" si="163"/>
        <v>125576980029</v>
      </c>
      <c r="P187" s="59">
        <f t="shared" si="163"/>
        <v>162134018033</v>
      </c>
      <c r="Q187" s="59">
        <f t="shared" si="163"/>
        <v>125576980029</v>
      </c>
      <c r="R187" s="59">
        <f t="shared" si="163"/>
        <v>162134018033</v>
      </c>
      <c r="S187" s="59">
        <f t="shared" si="163"/>
        <v>0</v>
      </c>
      <c r="T187" s="59">
        <f t="shared" si="163"/>
        <v>125576980029</v>
      </c>
      <c r="U187" s="59">
        <f t="shared" si="163"/>
        <v>0</v>
      </c>
      <c r="V187" s="59">
        <f t="shared" si="163"/>
        <v>125576980029</v>
      </c>
      <c r="W187" s="59">
        <f t="shared" si="163"/>
        <v>0</v>
      </c>
      <c r="X187" s="176">
        <f t="shared" si="136"/>
        <v>0.43646916827954874</v>
      </c>
      <c r="Y187" s="176">
        <f t="shared" si="137"/>
        <v>0.43646916827954874</v>
      </c>
      <c r="Z187" s="176">
        <f t="shared" si="138"/>
        <v>0.43646916827954874</v>
      </c>
      <c r="AA187" s="176">
        <f t="shared" si="128"/>
        <v>1</v>
      </c>
      <c r="AB187" s="176">
        <f t="shared" si="129"/>
        <v>1</v>
      </c>
    </row>
    <row r="188" spans="1:28" ht="96.75" customHeight="1" x14ac:dyDescent="0.25">
      <c r="A188" s="38" t="s">
        <v>522</v>
      </c>
      <c r="B188" s="32" t="s">
        <v>37</v>
      </c>
      <c r="C188" s="32">
        <v>10</v>
      </c>
      <c r="D188" s="32" t="s">
        <v>38</v>
      </c>
      <c r="E188" s="39" t="s">
        <v>257</v>
      </c>
      <c r="F188" s="59">
        <f t="shared" si="162"/>
        <v>287710998062</v>
      </c>
      <c r="G188" s="59">
        <f t="shared" si="162"/>
        <v>0</v>
      </c>
      <c r="H188" s="59">
        <f t="shared" si="162"/>
        <v>0</v>
      </c>
      <c r="I188" s="59">
        <f t="shared" si="162"/>
        <v>0</v>
      </c>
      <c r="J188" s="59">
        <f t="shared" si="162"/>
        <v>0</v>
      </c>
      <c r="K188" s="40">
        <f t="shared" si="134"/>
        <v>0</v>
      </c>
      <c r="L188" s="59">
        <f>+L189</f>
        <v>287710998062</v>
      </c>
      <c r="M188" s="323">
        <f t="shared" si="132"/>
        <v>3.1467154584759072E-2</v>
      </c>
      <c r="N188" s="59">
        <f t="shared" si="163"/>
        <v>0</v>
      </c>
      <c r="O188" s="59">
        <f t="shared" si="163"/>
        <v>125576980029</v>
      </c>
      <c r="P188" s="59">
        <f t="shared" si="163"/>
        <v>162134018033</v>
      </c>
      <c r="Q188" s="59">
        <f t="shared" si="163"/>
        <v>125576980029</v>
      </c>
      <c r="R188" s="59">
        <f t="shared" si="163"/>
        <v>162134018033</v>
      </c>
      <c r="S188" s="59">
        <f t="shared" si="163"/>
        <v>0</v>
      </c>
      <c r="T188" s="59">
        <f t="shared" si="163"/>
        <v>125576980029</v>
      </c>
      <c r="U188" s="59">
        <f t="shared" si="163"/>
        <v>0</v>
      </c>
      <c r="V188" s="59">
        <f t="shared" si="163"/>
        <v>125576980029</v>
      </c>
      <c r="W188" s="59">
        <f t="shared" si="163"/>
        <v>0</v>
      </c>
      <c r="X188" s="176">
        <f t="shared" si="136"/>
        <v>0.43646916827954874</v>
      </c>
      <c r="Y188" s="176">
        <f t="shared" si="137"/>
        <v>0.43646916827954874</v>
      </c>
      <c r="Z188" s="176">
        <f t="shared" si="138"/>
        <v>0.43646916827954874</v>
      </c>
      <c r="AA188" s="176">
        <f t="shared" si="128"/>
        <v>1</v>
      </c>
      <c r="AB188" s="176">
        <f t="shared" si="129"/>
        <v>1</v>
      </c>
    </row>
    <row r="189" spans="1:28" ht="42" customHeight="1" x14ac:dyDescent="0.25">
      <c r="A189" s="38" t="s">
        <v>523</v>
      </c>
      <c r="B189" s="32" t="s">
        <v>37</v>
      </c>
      <c r="C189" s="32">
        <v>10</v>
      </c>
      <c r="D189" s="32" t="s">
        <v>38</v>
      </c>
      <c r="E189" s="39" t="s">
        <v>455</v>
      </c>
      <c r="F189" s="59">
        <f t="shared" si="162"/>
        <v>287710998062</v>
      </c>
      <c r="G189" s="59">
        <f t="shared" si="162"/>
        <v>0</v>
      </c>
      <c r="H189" s="59">
        <f t="shared" si="162"/>
        <v>0</v>
      </c>
      <c r="I189" s="59">
        <f t="shared" si="162"/>
        <v>0</v>
      </c>
      <c r="J189" s="59">
        <f t="shared" si="162"/>
        <v>0</v>
      </c>
      <c r="K189" s="40">
        <f t="shared" si="134"/>
        <v>0</v>
      </c>
      <c r="L189" s="59">
        <f>+L190</f>
        <v>287710998062</v>
      </c>
      <c r="M189" s="323">
        <f t="shared" si="132"/>
        <v>3.1467154584759072E-2</v>
      </c>
      <c r="N189" s="59">
        <f t="shared" si="163"/>
        <v>0</v>
      </c>
      <c r="O189" s="59">
        <f t="shared" si="163"/>
        <v>125576980029</v>
      </c>
      <c r="P189" s="59">
        <f t="shared" si="163"/>
        <v>162134018033</v>
      </c>
      <c r="Q189" s="59">
        <f t="shared" si="163"/>
        <v>125576980029</v>
      </c>
      <c r="R189" s="59">
        <f t="shared" si="163"/>
        <v>162134018033</v>
      </c>
      <c r="S189" s="59">
        <f t="shared" si="163"/>
        <v>0</v>
      </c>
      <c r="T189" s="59">
        <f t="shared" si="163"/>
        <v>125576980029</v>
      </c>
      <c r="U189" s="59">
        <f t="shared" si="163"/>
        <v>0</v>
      </c>
      <c r="V189" s="59">
        <f t="shared" si="163"/>
        <v>125576980029</v>
      </c>
      <c r="W189" s="59">
        <f t="shared" si="163"/>
        <v>0</v>
      </c>
      <c r="X189" s="176">
        <f t="shared" si="136"/>
        <v>0.43646916827954874</v>
      </c>
      <c r="Y189" s="176">
        <f t="shared" si="137"/>
        <v>0.43646916827954874</v>
      </c>
      <c r="Z189" s="176">
        <f t="shared" si="138"/>
        <v>0.43646916827954874</v>
      </c>
      <c r="AA189" s="176">
        <f t="shared" si="128"/>
        <v>1</v>
      </c>
      <c r="AB189" s="176">
        <f t="shared" si="129"/>
        <v>1</v>
      </c>
    </row>
    <row r="190" spans="1:28" ht="42" customHeight="1" x14ac:dyDescent="0.25">
      <c r="A190" s="42" t="s">
        <v>524</v>
      </c>
      <c r="B190" s="43" t="s">
        <v>37</v>
      </c>
      <c r="C190" s="43">
        <v>10</v>
      </c>
      <c r="D190" s="43" t="s">
        <v>38</v>
      </c>
      <c r="E190" s="44" t="s">
        <v>268</v>
      </c>
      <c r="F190" s="45">
        <v>287710998062</v>
      </c>
      <c r="G190" s="45">
        <v>0</v>
      </c>
      <c r="H190" s="45">
        <v>0</v>
      </c>
      <c r="I190" s="45">
        <v>0</v>
      </c>
      <c r="J190" s="45">
        <v>0</v>
      </c>
      <c r="K190" s="45">
        <f t="shared" si="134"/>
        <v>0</v>
      </c>
      <c r="L190" s="46">
        <f>+F190+K190</f>
        <v>287710998062</v>
      </c>
      <c r="M190" s="86">
        <f t="shared" si="132"/>
        <v>3.1467154584759072E-2</v>
      </c>
      <c r="N190" s="45">
        <v>0</v>
      </c>
      <c r="O190" s="45">
        <v>125576980029</v>
      </c>
      <c r="P190" s="45">
        <f>L190-O190</f>
        <v>162134018033</v>
      </c>
      <c r="Q190" s="45">
        <v>125576980029</v>
      </c>
      <c r="R190" s="45">
        <f>+L190-Q190</f>
        <v>162134018033</v>
      </c>
      <c r="S190" s="45">
        <f>O190-Q190</f>
        <v>0</v>
      </c>
      <c r="T190" s="45">
        <v>125576980029</v>
      </c>
      <c r="U190" s="45">
        <f>+Q190-T190</f>
        <v>0</v>
      </c>
      <c r="V190" s="45">
        <v>125576980029</v>
      </c>
      <c r="W190" s="48">
        <f>+T190-V190</f>
        <v>0</v>
      </c>
      <c r="X190" s="54">
        <f t="shared" si="136"/>
        <v>0.43646916827954874</v>
      </c>
      <c r="Y190" s="54">
        <f t="shared" si="137"/>
        <v>0.43646916827954874</v>
      </c>
      <c r="Z190" s="54">
        <f t="shared" si="138"/>
        <v>0.43646916827954874</v>
      </c>
      <c r="AA190" s="54">
        <f t="shared" si="128"/>
        <v>1</v>
      </c>
      <c r="AB190" s="54">
        <f t="shared" si="129"/>
        <v>1</v>
      </c>
    </row>
    <row r="191" spans="1:28" ht="78.75" customHeight="1" x14ac:dyDescent="0.25">
      <c r="A191" s="38" t="s">
        <v>525</v>
      </c>
      <c r="B191" s="32" t="s">
        <v>37</v>
      </c>
      <c r="C191" s="32">
        <v>10</v>
      </c>
      <c r="D191" s="32" t="s">
        <v>38</v>
      </c>
      <c r="E191" s="39" t="s">
        <v>526</v>
      </c>
      <c r="F191" s="59">
        <f t="shared" ref="F191:J193" si="164">+F192</f>
        <v>346789396196</v>
      </c>
      <c r="G191" s="59">
        <f t="shared" si="164"/>
        <v>0</v>
      </c>
      <c r="H191" s="59">
        <f t="shared" si="164"/>
        <v>0</v>
      </c>
      <c r="I191" s="59">
        <f t="shared" si="164"/>
        <v>0</v>
      </c>
      <c r="J191" s="59">
        <f t="shared" si="164"/>
        <v>0</v>
      </c>
      <c r="K191" s="40">
        <f t="shared" si="134"/>
        <v>0</v>
      </c>
      <c r="L191" s="59">
        <f>+L192</f>
        <v>346789396196</v>
      </c>
      <c r="M191" s="323">
        <f t="shared" si="132"/>
        <v>3.7928600616453381E-2</v>
      </c>
      <c r="N191" s="59">
        <f t="shared" ref="N191:W193" si="165">+N192</f>
        <v>0</v>
      </c>
      <c r="O191" s="59">
        <f t="shared" si="165"/>
        <v>116840067369</v>
      </c>
      <c r="P191" s="59">
        <f t="shared" si="165"/>
        <v>229949328827</v>
      </c>
      <c r="Q191" s="59">
        <f t="shared" si="165"/>
        <v>116840067369</v>
      </c>
      <c r="R191" s="59">
        <f t="shared" si="165"/>
        <v>229949328827</v>
      </c>
      <c r="S191" s="59">
        <f t="shared" si="165"/>
        <v>0</v>
      </c>
      <c r="T191" s="59">
        <f t="shared" si="165"/>
        <v>116840067369</v>
      </c>
      <c r="U191" s="59">
        <f t="shared" si="165"/>
        <v>0</v>
      </c>
      <c r="V191" s="59">
        <f t="shared" si="165"/>
        <v>116840067369</v>
      </c>
      <c r="W191" s="59">
        <f t="shared" si="165"/>
        <v>0</v>
      </c>
      <c r="X191" s="176">
        <f t="shared" si="136"/>
        <v>0.33691937715120851</v>
      </c>
      <c r="Y191" s="176">
        <f t="shared" si="137"/>
        <v>0.33691937715120851</v>
      </c>
      <c r="Z191" s="176">
        <f t="shared" si="138"/>
        <v>0.33691937715120851</v>
      </c>
      <c r="AA191" s="176">
        <f t="shared" si="128"/>
        <v>1</v>
      </c>
      <c r="AB191" s="176">
        <f t="shared" si="129"/>
        <v>1</v>
      </c>
    </row>
    <row r="192" spans="1:28" ht="78.75" customHeight="1" x14ac:dyDescent="0.25">
      <c r="A192" s="38" t="s">
        <v>527</v>
      </c>
      <c r="B192" s="32" t="s">
        <v>37</v>
      </c>
      <c r="C192" s="32">
        <v>10</v>
      </c>
      <c r="D192" s="32" t="s">
        <v>38</v>
      </c>
      <c r="E192" s="39" t="s">
        <v>257</v>
      </c>
      <c r="F192" s="59">
        <f t="shared" si="164"/>
        <v>346789396196</v>
      </c>
      <c r="G192" s="59">
        <f t="shared" si="164"/>
        <v>0</v>
      </c>
      <c r="H192" s="59">
        <f t="shared" si="164"/>
        <v>0</v>
      </c>
      <c r="I192" s="59">
        <f t="shared" si="164"/>
        <v>0</v>
      </c>
      <c r="J192" s="59">
        <f t="shared" si="164"/>
        <v>0</v>
      </c>
      <c r="K192" s="40">
        <f t="shared" si="134"/>
        <v>0</v>
      </c>
      <c r="L192" s="59">
        <f>+L193</f>
        <v>346789396196</v>
      </c>
      <c r="M192" s="323">
        <f t="shared" si="132"/>
        <v>3.7928600616453381E-2</v>
      </c>
      <c r="N192" s="59">
        <f t="shared" si="165"/>
        <v>0</v>
      </c>
      <c r="O192" s="59">
        <f t="shared" si="165"/>
        <v>116840067369</v>
      </c>
      <c r="P192" s="59">
        <f t="shared" si="165"/>
        <v>229949328827</v>
      </c>
      <c r="Q192" s="59">
        <f t="shared" si="165"/>
        <v>116840067369</v>
      </c>
      <c r="R192" s="59">
        <f t="shared" si="165"/>
        <v>229949328827</v>
      </c>
      <c r="S192" s="59">
        <f t="shared" si="165"/>
        <v>0</v>
      </c>
      <c r="T192" s="59">
        <f t="shared" si="165"/>
        <v>116840067369</v>
      </c>
      <c r="U192" s="59">
        <f t="shared" si="165"/>
        <v>0</v>
      </c>
      <c r="V192" s="59">
        <f t="shared" si="165"/>
        <v>116840067369</v>
      </c>
      <c r="W192" s="59">
        <f t="shared" si="165"/>
        <v>0</v>
      </c>
      <c r="X192" s="176">
        <f t="shared" si="136"/>
        <v>0.33691937715120851</v>
      </c>
      <c r="Y192" s="176">
        <f t="shared" si="137"/>
        <v>0.33691937715120851</v>
      </c>
      <c r="Z192" s="176">
        <f t="shared" si="138"/>
        <v>0.33691937715120851</v>
      </c>
      <c r="AA192" s="176">
        <f t="shared" si="128"/>
        <v>1</v>
      </c>
      <c r="AB192" s="176">
        <f t="shared" si="129"/>
        <v>1</v>
      </c>
    </row>
    <row r="193" spans="1:28" ht="42" customHeight="1" x14ac:dyDescent="0.25">
      <c r="A193" s="38" t="s">
        <v>528</v>
      </c>
      <c r="B193" s="32" t="s">
        <v>37</v>
      </c>
      <c r="C193" s="32">
        <v>10</v>
      </c>
      <c r="D193" s="32" t="s">
        <v>38</v>
      </c>
      <c r="E193" s="39" t="s">
        <v>455</v>
      </c>
      <c r="F193" s="59">
        <f t="shared" si="164"/>
        <v>346789396196</v>
      </c>
      <c r="G193" s="59">
        <f t="shared" si="164"/>
        <v>0</v>
      </c>
      <c r="H193" s="59">
        <f t="shared" si="164"/>
        <v>0</v>
      </c>
      <c r="I193" s="59">
        <f t="shared" si="164"/>
        <v>0</v>
      </c>
      <c r="J193" s="59">
        <f t="shared" si="164"/>
        <v>0</v>
      </c>
      <c r="K193" s="40">
        <f t="shared" si="134"/>
        <v>0</v>
      </c>
      <c r="L193" s="59">
        <f>+L194</f>
        <v>346789396196</v>
      </c>
      <c r="M193" s="323">
        <f t="shared" si="132"/>
        <v>3.7928600616453381E-2</v>
      </c>
      <c r="N193" s="59">
        <f t="shared" si="165"/>
        <v>0</v>
      </c>
      <c r="O193" s="59">
        <f t="shared" si="165"/>
        <v>116840067369</v>
      </c>
      <c r="P193" s="59">
        <f t="shared" si="165"/>
        <v>229949328827</v>
      </c>
      <c r="Q193" s="59">
        <f t="shared" si="165"/>
        <v>116840067369</v>
      </c>
      <c r="R193" s="59">
        <f t="shared" si="165"/>
        <v>229949328827</v>
      </c>
      <c r="S193" s="59">
        <f t="shared" si="165"/>
        <v>0</v>
      </c>
      <c r="T193" s="59">
        <f t="shared" si="165"/>
        <v>116840067369</v>
      </c>
      <c r="U193" s="59">
        <f t="shared" si="165"/>
        <v>0</v>
      </c>
      <c r="V193" s="59">
        <f t="shared" si="165"/>
        <v>116840067369</v>
      </c>
      <c r="W193" s="59">
        <f t="shared" si="165"/>
        <v>0</v>
      </c>
      <c r="X193" s="176">
        <f t="shared" si="136"/>
        <v>0.33691937715120851</v>
      </c>
      <c r="Y193" s="176">
        <f t="shared" si="137"/>
        <v>0.33691937715120851</v>
      </c>
      <c r="Z193" s="176">
        <f t="shared" si="138"/>
        <v>0.33691937715120851</v>
      </c>
      <c r="AA193" s="176">
        <f t="shared" si="128"/>
        <v>1</v>
      </c>
      <c r="AB193" s="176">
        <f t="shared" si="129"/>
        <v>1</v>
      </c>
    </row>
    <row r="194" spans="1:28" ht="42" customHeight="1" x14ac:dyDescent="0.25">
      <c r="A194" s="42" t="s">
        <v>529</v>
      </c>
      <c r="B194" s="43" t="s">
        <v>37</v>
      </c>
      <c r="C194" s="43">
        <v>10</v>
      </c>
      <c r="D194" s="43" t="s">
        <v>38</v>
      </c>
      <c r="E194" s="44" t="s">
        <v>268</v>
      </c>
      <c r="F194" s="45">
        <v>346789396196</v>
      </c>
      <c r="G194" s="45">
        <v>0</v>
      </c>
      <c r="H194" s="45">
        <v>0</v>
      </c>
      <c r="I194" s="45">
        <v>0</v>
      </c>
      <c r="J194" s="45">
        <v>0</v>
      </c>
      <c r="K194" s="45">
        <f t="shared" si="134"/>
        <v>0</v>
      </c>
      <c r="L194" s="46">
        <f>+F194+K194</f>
        <v>346789396196</v>
      </c>
      <c r="M194" s="86">
        <f t="shared" si="132"/>
        <v>3.7928600616453381E-2</v>
      </c>
      <c r="N194" s="45">
        <v>0</v>
      </c>
      <c r="O194" s="45">
        <v>116840067369</v>
      </c>
      <c r="P194" s="45">
        <f>L194-O194</f>
        <v>229949328827</v>
      </c>
      <c r="Q194" s="45">
        <v>116840067369</v>
      </c>
      <c r="R194" s="45">
        <f>+L194-Q194</f>
        <v>229949328827</v>
      </c>
      <c r="S194" s="45">
        <f>O194-Q194</f>
        <v>0</v>
      </c>
      <c r="T194" s="45">
        <v>116840067369</v>
      </c>
      <c r="U194" s="45">
        <f>+Q194-T194</f>
        <v>0</v>
      </c>
      <c r="V194" s="45">
        <v>116840067369</v>
      </c>
      <c r="W194" s="48">
        <f>+T194-V194</f>
        <v>0</v>
      </c>
      <c r="X194" s="54">
        <f t="shared" si="136"/>
        <v>0.33691937715120851</v>
      </c>
      <c r="Y194" s="54">
        <f t="shared" si="137"/>
        <v>0.33691937715120851</v>
      </c>
      <c r="Z194" s="54">
        <f t="shared" si="138"/>
        <v>0.33691937715120851</v>
      </c>
      <c r="AA194" s="54">
        <f t="shared" si="128"/>
        <v>1</v>
      </c>
      <c r="AB194" s="54">
        <f t="shared" si="129"/>
        <v>1</v>
      </c>
    </row>
    <row r="195" spans="1:28" ht="98.25" customHeight="1" x14ac:dyDescent="0.25">
      <c r="A195" s="38" t="s">
        <v>530</v>
      </c>
      <c r="B195" s="32" t="s">
        <v>37</v>
      </c>
      <c r="C195" s="32">
        <v>10</v>
      </c>
      <c r="D195" s="32" t="s">
        <v>38</v>
      </c>
      <c r="E195" s="39" t="s">
        <v>531</v>
      </c>
      <c r="F195" s="59">
        <f t="shared" ref="F195:J197" si="166">+F196</f>
        <v>185507978705</v>
      </c>
      <c r="G195" s="59">
        <f t="shared" si="166"/>
        <v>0</v>
      </c>
      <c r="H195" s="59">
        <f t="shared" si="166"/>
        <v>0</v>
      </c>
      <c r="I195" s="59">
        <f t="shared" si="166"/>
        <v>0</v>
      </c>
      <c r="J195" s="59">
        <f t="shared" si="166"/>
        <v>0</v>
      </c>
      <c r="K195" s="40">
        <f t="shared" si="134"/>
        <v>0</v>
      </c>
      <c r="L195" s="59">
        <f>+L196</f>
        <v>185507978705</v>
      </c>
      <c r="M195" s="323">
        <f t="shared" si="132"/>
        <v>2.0289138343465418E-2</v>
      </c>
      <c r="N195" s="59">
        <f t="shared" ref="N195:W197" si="167">+N196</f>
        <v>0</v>
      </c>
      <c r="O195" s="59">
        <f t="shared" si="167"/>
        <v>79269234399</v>
      </c>
      <c r="P195" s="59">
        <f t="shared" si="167"/>
        <v>106238744306</v>
      </c>
      <c r="Q195" s="59">
        <f t="shared" si="167"/>
        <v>79269234399</v>
      </c>
      <c r="R195" s="59">
        <f t="shared" si="167"/>
        <v>106238744306</v>
      </c>
      <c r="S195" s="59">
        <f t="shared" si="167"/>
        <v>0</v>
      </c>
      <c r="T195" s="59">
        <f t="shared" si="167"/>
        <v>79269234399</v>
      </c>
      <c r="U195" s="59">
        <f t="shared" si="167"/>
        <v>0</v>
      </c>
      <c r="V195" s="59">
        <f t="shared" si="167"/>
        <v>79269234399</v>
      </c>
      <c r="W195" s="59">
        <f t="shared" si="167"/>
        <v>0</v>
      </c>
      <c r="X195" s="176">
        <f t="shared" si="136"/>
        <v>0.42730902979141488</v>
      </c>
      <c r="Y195" s="176">
        <f t="shared" si="137"/>
        <v>0.42730902979141488</v>
      </c>
      <c r="Z195" s="176">
        <f t="shared" si="138"/>
        <v>0.42730902979141488</v>
      </c>
      <c r="AA195" s="176">
        <f t="shared" ref="AA195:AA226" si="168">+T195/Q195</f>
        <v>1</v>
      </c>
      <c r="AB195" s="176">
        <f t="shared" ref="AB195:AB226" si="169">+V195/T195</f>
        <v>1</v>
      </c>
    </row>
    <row r="196" spans="1:28" ht="98.25" customHeight="1" x14ac:dyDescent="0.25">
      <c r="A196" s="38" t="s">
        <v>532</v>
      </c>
      <c r="B196" s="32" t="s">
        <v>37</v>
      </c>
      <c r="C196" s="32">
        <v>10</v>
      </c>
      <c r="D196" s="32" t="s">
        <v>38</v>
      </c>
      <c r="E196" s="39" t="s">
        <v>257</v>
      </c>
      <c r="F196" s="59">
        <f t="shared" si="166"/>
        <v>185507978705</v>
      </c>
      <c r="G196" s="59">
        <f t="shared" si="166"/>
        <v>0</v>
      </c>
      <c r="H196" s="59">
        <f t="shared" si="166"/>
        <v>0</v>
      </c>
      <c r="I196" s="59">
        <f t="shared" si="166"/>
        <v>0</v>
      </c>
      <c r="J196" s="59">
        <f t="shared" si="166"/>
        <v>0</v>
      </c>
      <c r="K196" s="40">
        <f t="shared" si="134"/>
        <v>0</v>
      </c>
      <c r="L196" s="59">
        <f>+L197</f>
        <v>185507978705</v>
      </c>
      <c r="M196" s="323">
        <f t="shared" si="132"/>
        <v>2.0289138343465418E-2</v>
      </c>
      <c r="N196" s="59">
        <f t="shared" si="167"/>
        <v>0</v>
      </c>
      <c r="O196" s="59">
        <f t="shared" si="167"/>
        <v>79269234399</v>
      </c>
      <c r="P196" s="59">
        <f t="shared" si="167"/>
        <v>106238744306</v>
      </c>
      <c r="Q196" s="59">
        <f t="shared" si="167"/>
        <v>79269234399</v>
      </c>
      <c r="R196" s="59">
        <f t="shared" si="167"/>
        <v>106238744306</v>
      </c>
      <c r="S196" s="59">
        <f t="shared" si="167"/>
        <v>0</v>
      </c>
      <c r="T196" s="59">
        <f t="shared" si="167"/>
        <v>79269234399</v>
      </c>
      <c r="U196" s="59">
        <f t="shared" si="167"/>
        <v>0</v>
      </c>
      <c r="V196" s="59">
        <f t="shared" si="167"/>
        <v>79269234399</v>
      </c>
      <c r="W196" s="59">
        <f t="shared" si="167"/>
        <v>0</v>
      </c>
      <c r="X196" s="176">
        <f t="shared" si="136"/>
        <v>0.42730902979141488</v>
      </c>
      <c r="Y196" s="176">
        <f t="shared" si="137"/>
        <v>0.42730902979141488</v>
      </c>
      <c r="Z196" s="176">
        <f t="shared" si="138"/>
        <v>0.42730902979141488</v>
      </c>
      <c r="AA196" s="176">
        <f t="shared" si="168"/>
        <v>1</v>
      </c>
      <c r="AB196" s="176">
        <f t="shared" si="169"/>
        <v>1</v>
      </c>
    </row>
    <row r="197" spans="1:28" ht="42" customHeight="1" x14ac:dyDescent="0.25">
      <c r="A197" s="38" t="s">
        <v>533</v>
      </c>
      <c r="B197" s="32" t="s">
        <v>37</v>
      </c>
      <c r="C197" s="32">
        <v>10</v>
      </c>
      <c r="D197" s="32" t="s">
        <v>38</v>
      </c>
      <c r="E197" s="39" t="s">
        <v>455</v>
      </c>
      <c r="F197" s="59">
        <f t="shared" si="166"/>
        <v>185507978705</v>
      </c>
      <c r="G197" s="59">
        <f t="shared" si="166"/>
        <v>0</v>
      </c>
      <c r="H197" s="59">
        <f t="shared" si="166"/>
        <v>0</v>
      </c>
      <c r="I197" s="59">
        <f t="shared" si="166"/>
        <v>0</v>
      </c>
      <c r="J197" s="59">
        <f t="shared" si="166"/>
        <v>0</v>
      </c>
      <c r="K197" s="40">
        <f t="shared" si="134"/>
        <v>0</v>
      </c>
      <c r="L197" s="59">
        <f>+L198</f>
        <v>185507978705</v>
      </c>
      <c r="M197" s="323">
        <f t="shared" si="132"/>
        <v>2.0289138343465418E-2</v>
      </c>
      <c r="N197" s="59">
        <f t="shared" si="167"/>
        <v>0</v>
      </c>
      <c r="O197" s="59">
        <f t="shared" si="167"/>
        <v>79269234399</v>
      </c>
      <c r="P197" s="59">
        <f t="shared" si="167"/>
        <v>106238744306</v>
      </c>
      <c r="Q197" s="59">
        <f t="shared" si="167"/>
        <v>79269234399</v>
      </c>
      <c r="R197" s="59">
        <f t="shared" si="167"/>
        <v>106238744306</v>
      </c>
      <c r="S197" s="59">
        <f t="shared" si="167"/>
        <v>0</v>
      </c>
      <c r="T197" s="59">
        <f t="shared" si="167"/>
        <v>79269234399</v>
      </c>
      <c r="U197" s="59">
        <f t="shared" si="167"/>
        <v>0</v>
      </c>
      <c r="V197" s="59">
        <f t="shared" si="167"/>
        <v>79269234399</v>
      </c>
      <c r="W197" s="59">
        <f t="shared" si="167"/>
        <v>0</v>
      </c>
      <c r="X197" s="176">
        <f t="shared" si="136"/>
        <v>0.42730902979141488</v>
      </c>
      <c r="Y197" s="176">
        <f t="shared" si="137"/>
        <v>0.42730902979141488</v>
      </c>
      <c r="Z197" s="176">
        <f t="shared" si="138"/>
        <v>0.42730902979141488</v>
      </c>
      <c r="AA197" s="176">
        <f t="shared" si="168"/>
        <v>1</v>
      </c>
      <c r="AB197" s="176">
        <f t="shared" si="169"/>
        <v>1</v>
      </c>
    </row>
    <row r="198" spans="1:28" ht="42" customHeight="1" x14ac:dyDescent="0.25">
      <c r="A198" s="42" t="s">
        <v>534</v>
      </c>
      <c r="B198" s="43" t="s">
        <v>37</v>
      </c>
      <c r="C198" s="43">
        <v>10</v>
      </c>
      <c r="D198" s="43" t="s">
        <v>38</v>
      </c>
      <c r="E198" s="44" t="s">
        <v>268</v>
      </c>
      <c r="F198" s="45">
        <v>185507978705</v>
      </c>
      <c r="G198" s="45">
        <v>0</v>
      </c>
      <c r="H198" s="45">
        <v>0</v>
      </c>
      <c r="I198" s="45">
        <v>0</v>
      </c>
      <c r="J198" s="45">
        <v>0</v>
      </c>
      <c r="K198" s="45">
        <f t="shared" si="134"/>
        <v>0</v>
      </c>
      <c r="L198" s="46">
        <f>+F198+K198</f>
        <v>185507978705</v>
      </c>
      <c r="M198" s="86">
        <f t="shared" si="132"/>
        <v>2.0289138343465418E-2</v>
      </c>
      <c r="N198" s="45">
        <v>0</v>
      </c>
      <c r="O198" s="45">
        <v>79269234399</v>
      </c>
      <c r="P198" s="45">
        <f>L198-O198</f>
        <v>106238744306</v>
      </c>
      <c r="Q198" s="45">
        <v>79269234399</v>
      </c>
      <c r="R198" s="45">
        <f>+L198-Q198</f>
        <v>106238744306</v>
      </c>
      <c r="S198" s="45">
        <f>O198-Q198</f>
        <v>0</v>
      </c>
      <c r="T198" s="45">
        <v>79269234399</v>
      </c>
      <c r="U198" s="45">
        <f>+Q198-T198</f>
        <v>0</v>
      </c>
      <c r="V198" s="45">
        <v>79269234399</v>
      </c>
      <c r="W198" s="48">
        <f>+T198-V198</f>
        <v>0</v>
      </c>
      <c r="X198" s="54">
        <f t="shared" si="136"/>
        <v>0.42730902979141488</v>
      </c>
      <c r="Y198" s="54">
        <f t="shared" si="137"/>
        <v>0.42730902979141488</v>
      </c>
      <c r="Z198" s="54">
        <f t="shared" si="138"/>
        <v>0.42730902979141488</v>
      </c>
      <c r="AA198" s="54">
        <f t="shared" si="168"/>
        <v>1</v>
      </c>
      <c r="AB198" s="54">
        <f t="shared" si="169"/>
        <v>1</v>
      </c>
    </row>
    <row r="199" spans="1:28" ht="81.75" customHeight="1" x14ac:dyDescent="0.25">
      <c r="A199" s="38" t="s">
        <v>535</v>
      </c>
      <c r="B199" s="32" t="s">
        <v>37</v>
      </c>
      <c r="C199" s="32">
        <v>10</v>
      </c>
      <c r="D199" s="32" t="s">
        <v>38</v>
      </c>
      <c r="E199" s="39" t="s">
        <v>536</v>
      </c>
      <c r="F199" s="59">
        <f t="shared" ref="F199:J201" si="170">+F200</f>
        <v>426796535893</v>
      </c>
      <c r="G199" s="59">
        <f t="shared" si="170"/>
        <v>0</v>
      </c>
      <c r="H199" s="59">
        <f t="shared" si="170"/>
        <v>0</v>
      </c>
      <c r="I199" s="59">
        <f t="shared" si="170"/>
        <v>0</v>
      </c>
      <c r="J199" s="59">
        <f t="shared" si="170"/>
        <v>0</v>
      </c>
      <c r="K199" s="40">
        <f t="shared" si="134"/>
        <v>0</v>
      </c>
      <c r="L199" s="59">
        <f>+L200</f>
        <v>426796535893</v>
      </c>
      <c r="M199" s="323">
        <f t="shared" si="132"/>
        <v>4.6679037859687945E-2</v>
      </c>
      <c r="N199" s="59">
        <f t="shared" ref="N199:W201" si="171">+N200</f>
        <v>0</v>
      </c>
      <c r="O199" s="59">
        <f t="shared" si="171"/>
        <v>127100210623</v>
      </c>
      <c r="P199" s="59">
        <f t="shared" si="171"/>
        <v>299696325270</v>
      </c>
      <c r="Q199" s="59">
        <f t="shared" si="171"/>
        <v>127100210623</v>
      </c>
      <c r="R199" s="59">
        <f t="shared" si="171"/>
        <v>299696325270</v>
      </c>
      <c r="S199" s="59">
        <f t="shared" si="171"/>
        <v>0</v>
      </c>
      <c r="T199" s="59">
        <f t="shared" si="171"/>
        <v>127100210623</v>
      </c>
      <c r="U199" s="59">
        <f t="shared" si="171"/>
        <v>0</v>
      </c>
      <c r="V199" s="59">
        <f t="shared" si="171"/>
        <v>127100210623</v>
      </c>
      <c r="W199" s="59">
        <f t="shared" si="171"/>
        <v>0</v>
      </c>
      <c r="X199" s="176">
        <f t="shared" si="136"/>
        <v>0.29780047384186042</v>
      </c>
      <c r="Y199" s="176">
        <f t="shared" si="137"/>
        <v>0.29780047384186042</v>
      </c>
      <c r="Z199" s="176">
        <f t="shared" si="138"/>
        <v>0.29780047384186042</v>
      </c>
      <c r="AA199" s="176">
        <f t="shared" si="168"/>
        <v>1</v>
      </c>
      <c r="AB199" s="176">
        <f t="shared" si="169"/>
        <v>1</v>
      </c>
    </row>
    <row r="200" spans="1:28" ht="81.75" customHeight="1" x14ac:dyDescent="0.25">
      <c r="A200" s="38" t="s">
        <v>537</v>
      </c>
      <c r="B200" s="32" t="s">
        <v>37</v>
      </c>
      <c r="C200" s="32">
        <v>10</v>
      </c>
      <c r="D200" s="32" t="s">
        <v>38</v>
      </c>
      <c r="E200" s="39" t="s">
        <v>257</v>
      </c>
      <c r="F200" s="59">
        <f t="shared" si="170"/>
        <v>426796535893</v>
      </c>
      <c r="G200" s="59">
        <f t="shared" si="170"/>
        <v>0</v>
      </c>
      <c r="H200" s="59">
        <f t="shared" si="170"/>
        <v>0</v>
      </c>
      <c r="I200" s="59">
        <f t="shared" si="170"/>
        <v>0</v>
      </c>
      <c r="J200" s="59">
        <f t="shared" si="170"/>
        <v>0</v>
      </c>
      <c r="K200" s="40">
        <f t="shared" si="134"/>
        <v>0</v>
      </c>
      <c r="L200" s="59">
        <f>+L201</f>
        <v>426796535893</v>
      </c>
      <c r="M200" s="323">
        <f t="shared" si="132"/>
        <v>4.6679037859687945E-2</v>
      </c>
      <c r="N200" s="59">
        <f t="shared" si="171"/>
        <v>0</v>
      </c>
      <c r="O200" s="59">
        <f t="shared" si="171"/>
        <v>127100210623</v>
      </c>
      <c r="P200" s="59">
        <f t="shared" si="171"/>
        <v>299696325270</v>
      </c>
      <c r="Q200" s="59">
        <f t="shared" si="171"/>
        <v>127100210623</v>
      </c>
      <c r="R200" s="59">
        <f t="shared" si="171"/>
        <v>299696325270</v>
      </c>
      <c r="S200" s="59">
        <f t="shared" si="171"/>
        <v>0</v>
      </c>
      <c r="T200" s="59">
        <f t="shared" si="171"/>
        <v>127100210623</v>
      </c>
      <c r="U200" s="59">
        <f t="shared" si="171"/>
        <v>0</v>
      </c>
      <c r="V200" s="59">
        <f t="shared" si="171"/>
        <v>127100210623</v>
      </c>
      <c r="W200" s="59">
        <f t="shared" si="171"/>
        <v>0</v>
      </c>
      <c r="X200" s="176">
        <f t="shared" si="136"/>
        <v>0.29780047384186042</v>
      </c>
      <c r="Y200" s="176">
        <f t="shared" si="137"/>
        <v>0.29780047384186042</v>
      </c>
      <c r="Z200" s="176">
        <f t="shared" si="138"/>
        <v>0.29780047384186042</v>
      </c>
      <c r="AA200" s="176">
        <f t="shared" si="168"/>
        <v>1</v>
      </c>
      <c r="AB200" s="176">
        <f t="shared" si="169"/>
        <v>1</v>
      </c>
    </row>
    <row r="201" spans="1:28" ht="42" customHeight="1" x14ac:dyDescent="0.25">
      <c r="A201" s="38" t="s">
        <v>538</v>
      </c>
      <c r="B201" s="32" t="s">
        <v>37</v>
      </c>
      <c r="C201" s="32">
        <v>10</v>
      </c>
      <c r="D201" s="32" t="s">
        <v>38</v>
      </c>
      <c r="E201" s="39" t="s">
        <v>455</v>
      </c>
      <c r="F201" s="59">
        <f t="shared" si="170"/>
        <v>426796535893</v>
      </c>
      <c r="G201" s="59">
        <f t="shared" si="170"/>
        <v>0</v>
      </c>
      <c r="H201" s="59">
        <f t="shared" si="170"/>
        <v>0</v>
      </c>
      <c r="I201" s="59">
        <f t="shared" si="170"/>
        <v>0</v>
      </c>
      <c r="J201" s="59">
        <f t="shared" si="170"/>
        <v>0</v>
      </c>
      <c r="K201" s="40">
        <f t="shared" si="134"/>
        <v>0</v>
      </c>
      <c r="L201" s="59">
        <f>+L202</f>
        <v>426796535893</v>
      </c>
      <c r="M201" s="323">
        <f t="shared" ref="M201:M264" si="172">L201/$L$307</f>
        <v>4.6679037859687945E-2</v>
      </c>
      <c r="N201" s="59">
        <f t="shared" si="171"/>
        <v>0</v>
      </c>
      <c r="O201" s="59">
        <f t="shared" si="171"/>
        <v>127100210623</v>
      </c>
      <c r="P201" s="59">
        <f t="shared" si="171"/>
        <v>299696325270</v>
      </c>
      <c r="Q201" s="59">
        <f t="shared" si="171"/>
        <v>127100210623</v>
      </c>
      <c r="R201" s="59">
        <f t="shared" si="171"/>
        <v>299696325270</v>
      </c>
      <c r="S201" s="59">
        <f t="shared" si="171"/>
        <v>0</v>
      </c>
      <c r="T201" s="59">
        <f t="shared" si="171"/>
        <v>127100210623</v>
      </c>
      <c r="U201" s="59">
        <f t="shared" si="171"/>
        <v>0</v>
      </c>
      <c r="V201" s="59">
        <f t="shared" si="171"/>
        <v>127100210623</v>
      </c>
      <c r="W201" s="59">
        <f t="shared" si="171"/>
        <v>0</v>
      </c>
      <c r="X201" s="176">
        <f t="shared" si="136"/>
        <v>0.29780047384186042</v>
      </c>
      <c r="Y201" s="176">
        <f t="shared" si="137"/>
        <v>0.29780047384186042</v>
      </c>
      <c r="Z201" s="176">
        <f t="shared" si="138"/>
        <v>0.29780047384186042</v>
      </c>
      <c r="AA201" s="176">
        <f t="shared" si="168"/>
        <v>1</v>
      </c>
      <c r="AB201" s="176">
        <f t="shared" si="169"/>
        <v>1</v>
      </c>
    </row>
    <row r="202" spans="1:28" ht="42" customHeight="1" x14ac:dyDescent="0.25">
      <c r="A202" s="42" t="s">
        <v>539</v>
      </c>
      <c r="B202" s="43" t="s">
        <v>37</v>
      </c>
      <c r="C202" s="43">
        <v>10</v>
      </c>
      <c r="D202" s="43" t="s">
        <v>38</v>
      </c>
      <c r="E202" s="44" t="s">
        <v>268</v>
      </c>
      <c r="F202" s="45">
        <v>426796535893</v>
      </c>
      <c r="G202" s="45">
        <v>0</v>
      </c>
      <c r="H202" s="45">
        <v>0</v>
      </c>
      <c r="I202" s="45">
        <v>0</v>
      </c>
      <c r="J202" s="45">
        <v>0</v>
      </c>
      <c r="K202" s="45">
        <f t="shared" si="134"/>
        <v>0</v>
      </c>
      <c r="L202" s="46">
        <f>+F202+K202</f>
        <v>426796535893</v>
      </c>
      <c r="M202" s="86">
        <f t="shared" si="172"/>
        <v>4.6679037859687945E-2</v>
      </c>
      <c r="N202" s="45">
        <v>0</v>
      </c>
      <c r="O202" s="45">
        <v>127100210623</v>
      </c>
      <c r="P202" s="45">
        <f>L202-O202</f>
        <v>299696325270</v>
      </c>
      <c r="Q202" s="45">
        <v>127100210623</v>
      </c>
      <c r="R202" s="45">
        <f>+L202-Q202</f>
        <v>299696325270</v>
      </c>
      <c r="S202" s="45">
        <f>O202-Q202</f>
        <v>0</v>
      </c>
      <c r="T202" s="45">
        <v>127100210623</v>
      </c>
      <c r="U202" s="45">
        <f>+Q202-T202</f>
        <v>0</v>
      </c>
      <c r="V202" s="45">
        <v>127100210623</v>
      </c>
      <c r="W202" s="48">
        <f>+T202-V202</f>
        <v>0</v>
      </c>
      <c r="X202" s="54">
        <f t="shared" si="136"/>
        <v>0.29780047384186042</v>
      </c>
      <c r="Y202" s="54">
        <f t="shared" si="137"/>
        <v>0.29780047384186042</v>
      </c>
      <c r="Z202" s="54">
        <f t="shared" si="138"/>
        <v>0.29780047384186042</v>
      </c>
      <c r="AA202" s="54">
        <f t="shared" si="168"/>
        <v>1</v>
      </c>
      <c r="AB202" s="54">
        <f t="shared" si="169"/>
        <v>1</v>
      </c>
    </row>
    <row r="203" spans="1:28" ht="86.25" customHeight="1" x14ac:dyDescent="0.25">
      <c r="A203" s="38" t="s">
        <v>540</v>
      </c>
      <c r="B203" s="32" t="s">
        <v>37</v>
      </c>
      <c r="C203" s="32">
        <v>10</v>
      </c>
      <c r="D203" s="32" t="s">
        <v>38</v>
      </c>
      <c r="E203" s="39" t="s">
        <v>541</v>
      </c>
      <c r="F203" s="59">
        <f t="shared" ref="F203:J205" si="173">+F204</f>
        <v>140472038386</v>
      </c>
      <c r="G203" s="59">
        <f t="shared" si="173"/>
        <v>0</v>
      </c>
      <c r="H203" s="59">
        <f t="shared" si="173"/>
        <v>0</v>
      </c>
      <c r="I203" s="59">
        <f t="shared" si="173"/>
        <v>0</v>
      </c>
      <c r="J203" s="59">
        <f t="shared" si="173"/>
        <v>0</v>
      </c>
      <c r="K203" s="40">
        <f t="shared" ref="K203:K249" si="174">+G203-H203+I203-J203</f>
        <v>0</v>
      </c>
      <c r="L203" s="59">
        <f>+L204</f>
        <v>140472038386</v>
      </c>
      <c r="M203" s="323">
        <f t="shared" si="172"/>
        <v>1.536352581758426E-2</v>
      </c>
      <c r="N203" s="59">
        <f t="shared" ref="N203:W205" si="175">+N204</f>
        <v>0</v>
      </c>
      <c r="O203" s="59">
        <f t="shared" si="175"/>
        <v>38305679193</v>
      </c>
      <c r="P203" s="59">
        <f t="shared" si="175"/>
        <v>102166359193</v>
      </c>
      <c r="Q203" s="59">
        <f t="shared" si="175"/>
        <v>38305679193</v>
      </c>
      <c r="R203" s="59">
        <f t="shared" si="175"/>
        <v>102166359193</v>
      </c>
      <c r="S203" s="59">
        <f t="shared" si="175"/>
        <v>0</v>
      </c>
      <c r="T203" s="59">
        <f t="shared" si="175"/>
        <v>38305679193</v>
      </c>
      <c r="U203" s="59">
        <f t="shared" si="175"/>
        <v>0</v>
      </c>
      <c r="V203" s="59">
        <f t="shared" si="175"/>
        <v>38305679193</v>
      </c>
      <c r="W203" s="59">
        <f t="shared" si="175"/>
        <v>0</v>
      </c>
      <c r="X203" s="176">
        <f t="shared" si="136"/>
        <v>0.27269255599282094</v>
      </c>
      <c r="Y203" s="176">
        <f t="shared" si="137"/>
        <v>0.27269255599282094</v>
      </c>
      <c r="Z203" s="176">
        <f t="shared" si="138"/>
        <v>0.27269255599282094</v>
      </c>
      <c r="AA203" s="176">
        <f t="shared" si="168"/>
        <v>1</v>
      </c>
      <c r="AB203" s="176">
        <f t="shared" si="169"/>
        <v>1</v>
      </c>
    </row>
    <row r="204" spans="1:28" ht="86.25" customHeight="1" x14ac:dyDescent="0.25">
      <c r="A204" s="38" t="s">
        <v>542</v>
      </c>
      <c r="B204" s="32" t="s">
        <v>37</v>
      </c>
      <c r="C204" s="32">
        <v>10</v>
      </c>
      <c r="D204" s="32" t="s">
        <v>38</v>
      </c>
      <c r="E204" s="39" t="s">
        <v>257</v>
      </c>
      <c r="F204" s="59">
        <f t="shared" si="173"/>
        <v>140472038386</v>
      </c>
      <c r="G204" s="59">
        <f t="shared" si="173"/>
        <v>0</v>
      </c>
      <c r="H204" s="59">
        <f t="shared" si="173"/>
        <v>0</v>
      </c>
      <c r="I204" s="59">
        <f t="shared" si="173"/>
        <v>0</v>
      </c>
      <c r="J204" s="59">
        <f t="shared" si="173"/>
        <v>0</v>
      </c>
      <c r="K204" s="40">
        <f t="shared" si="174"/>
        <v>0</v>
      </c>
      <c r="L204" s="59">
        <f>+L205</f>
        <v>140472038386</v>
      </c>
      <c r="M204" s="323">
        <f t="shared" si="172"/>
        <v>1.536352581758426E-2</v>
      </c>
      <c r="N204" s="59">
        <f t="shared" si="175"/>
        <v>0</v>
      </c>
      <c r="O204" s="59">
        <f t="shared" si="175"/>
        <v>38305679193</v>
      </c>
      <c r="P204" s="59">
        <f t="shared" si="175"/>
        <v>102166359193</v>
      </c>
      <c r="Q204" s="59">
        <f t="shared" si="175"/>
        <v>38305679193</v>
      </c>
      <c r="R204" s="59">
        <f t="shared" si="175"/>
        <v>102166359193</v>
      </c>
      <c r="S204" s="59">
        <f t="shared" si="175"/>
        <v>0</v>
      </c>
      <c r="T204" s="59">
        <f t="shared" si="175"/>
        <v>38305679193</v>
      </c>
      <c r="U204" s="59">
        <f t="shared" si="175"/>
        <v>0</v>
      </c>
      <c r="V204" s="59">
        <f t="shared" si="175"/>
        <v>38305679193</v>
      </c>
      <c r="W204" s="59">
        <f t="shared" si="175"/>
        <v>0</v>
      </c>
      <c r="X204" s="176">
        <f t="shared" ref="X204:X267" si="176">+Q204/L204</f>
        <v>0.27269255599282094</v>
      </c>
      <c r="Y204" s="176">
        <f t="shared" ref="Y204:Y267" si="177">+T204/L204</f>
        <v>0.27269255599282094</v>
      </c>
      <c r="Z204" s="176">
        <f t="shared" ref="Z204:Z267" si="178">+V204/L204</f>
        <v>0.27269255599282094</v>
      </c>
      <c r="AA204" s="176">
        <f t="shared" si="168"/>
        <v>1</v>
      </c>
      <c r="AB204" s="176">
        <f t="shared" si="169"/>
        <v>1</v>
      </c>
    </row>
    <row r="205" spans="1:28" ht="42" customHeight="1" x14ac:dyDescent="0.25">
      <c r="A205" s="38" t="s">
        <v>543</v>
      </c>
      <c r="B205" s="32" t="s">
        <v>37</v>
      </c>
      <c r="C205" s="32">
        <v>10</v>
      </c>
      <c r="D205" s="32" t="s">
        <v>38</v>
      </c>
      <c r="E205" s="39" t="s">
        <v>455</v>
      </c>
      <c r="F205" s="59">
        <f t="shared" si="173"/>
        <v>140472038386</v>
      </c>
      <c r="G205" s="59">
        <f t="shared" si="173"/>
        <v>0</v>
      </c>
      <c r="H205" s="59">
        <f t="shared" si="173"/>
        <v>0</v>
      </c>
      <c r="I205" s="59">
        <f t="shared" si="173"/>
        <v>0</v>
      </c>
      <c r="J205" s="59">
        <f t="shared" si="173"/>
        <v>0</v>
      </c>
      <c r="K205" s="40">
        <f t="shared" si="174"/>
        <v>0</v>
      </c>
      <c r="L205" s="59">
        <f>+L206</f>
        <v>140472038386</v>
      </c>
      <c r="M205" s="323">
        <f t="shared" si="172"/>
        <v>1.536352581758426E-2</v>
      </c>
      <c r="N205" s="59">
        <f t="shared" si="175"/>
        <v>0</v>
      </c>
      <c r="O205" s="59">
        <f t="shared" si="175"/>
        <v>38305679193</v>
      </c>
      <c r="P205" s="59">
        <f t="shared" si="175"/>
        <v>102166359193</v>
      </c>
      <c r="Q205" s="59">
        <f t="shared" si="175"/>
        <v>38305679193</v>
      </c>
      <c r="R205" s="59">
        <f t="shared" si="175"/>
        <v>102166359193</v>
      </c>
      <c r="S205" s="59">
        <f t="shared" si="175"/>
        <v>0</v>
      </c>
      <c r="T205" s="59">
        <f t="shared" si="175"/>
        <v>38305679193</v>
      </c>
      <c r="U205" s="59">
        <f t="shared" si="175"/>
        <v>0</v>
      </c>
      <c r="V205" s="59">
        <f t="shared" si="175"/>
        <v>38305679193</v>
      </c>
      <c r="W205" s="59">
        <f t="shared" si="175"/>
        <v>0</v>
      </c>
      <c r="X205" s="176">
        <f t="shared" si="176"/>
        <v>0.27269255599282094</v>
      </c>
      <c r="Y205" s="176">
        <f t="shared" si="177"/>
        <v>0.27269255599282094</v>
      </c>
      <c r="Z205" s="176">
        <f t="shared" si="178"/>
        <v>0.27269255599282094</v>
      </c>
      <c r="AA205" s="176">
        <f t="shared" si="168"/>
        <v>1</v>
      </c>
      <c r="AB205" s="176">
        <f t="shared" si="169"/>
        <v>1</v>
      </c>
    </row>
    <row r="206" spans="1:28" ht="42" customHeight="1" x14ac:dyDescent="0.25">
      <c r="A206" s="42" t="s">
        <v>544</v>
      </c>
      <c r="B206" s="43" t="s">
        <v>37</v>
      </c>
      <c r="C206" s="43">
        <v>10</v>
      </c>
      <c r="D206" s="43" t="s">
        <v>38</v>
      </c>
      <c r="E206" s="44" t="s">
        <v>268</v>
      </c>
      <c r="F206" s="45">
        <v>140472038386</v>
      </c>
      <c r="G206" s="45">
        <v>0</v>
      </c>
      <c r="H206" s="45">
        <v>0</v>
      </c>
      <c r="I206" s="45">
        <v>0</v>
      </c>
      <c r="J206" s="45">
        <v>0</v>
      </c>
      <c r="K206" s="45">
        <f t="shared" si="174"/>
        <v>0</v>
      </c>
      <c r="L206" s="46">
        <f>+F206+K206</f>
        <v>140472038386</v>
      </c>
      <c r="M206" s="86">
        <f t="shared" si="172"/>
        <v>1.536352581758426E-2</v>
      </c>
      <c r="N206" s="45">
        <v>0</v>
      </c>
      <c r="O206" s="45">
        <v>38305679193</v>
      </c>
      <c r="P206" s="45">
        <f>L206-O206</f>
        <v>102166359193</v>
      </c>
      <c r="Q206" s="45">
        <v>38305679193</v>
      </c>
      <c r="R206" s="45">
        <f>+L206-Q206</f>
        <v>102166359193</v>
      </c>
      <c r="S206" s="45">
        <f>O206-Q206</f>
        <v>0</v>
      </c>
      <c r="T206" s="45">
        <v>38305679193</v>
      </c>
      <c r="U206" s="45">
        <f>+Q206-T206</f>
        <v>0</v>
      </c>
      <c r="V206" s="45">
        <v>38305679193</v>
      </c>
      <c r="W206" s="48">
        <f>+T206-V206</f>
        <v>0</v>
      </c>
      <c r="X206" s="54">
        <f t="shared" si="176"/>
        <v>0.27269255599282094</v>
      </c>
      <c r="Y206" s="54">
        <f t="shared" si="177"/>
        <v>0.27269255599282094</v>
      </c>
      <c r="Z206" s="54">
        <f t="shared" si="178"/>
        <v>0.27269255599282094</v>
      </c>
      <c r="AA206" s="54">
        <f t="shared" si="168"/>
        <v>1</v>
      </c>
      <c r="AB206" s="54">
        <f t="shared" si="169"/>
        <v>1</v>
      </c>
    </row>
    <row r="207" spans="1:28" ht="93.75" customHeight="1" x14ac:dyDescent="0.25">
      <c r="A207" s="38" t="s">
        <v>545</v>
      </c>
      <c r="B207" s="32" t="s">
        <v>37</v>
      </c>
      <c r="C207" s="32">
        <v>10</v>
      </c>
      <c r="D207" s="32" t="s">
        <v>38</v>
      </c>
      <c r="E207" s="39" t="s">
        <v>546</v>
      </c>
      <c r="F207" s="59">
        <f t="shared" ref="F207:J209" si="179">+F208</f>
        <v>421921519786</v>
      </c>
      <c r="G207" s="59">
        <f t="shared" si="179"/>
        <v>0</v>
      </c>
      <c r="H207" s="59">
        <f t="shared" si="179"/>
        <v>0</v>
      </c>
      <c r="I207" s="59">
        <f t="shared" si="179"/>
        <v>0</v>
      </c>
      <c r="J207" s="59">
        <f t="shared" si="179"/>
        <v>0</v>
      </c>
      <c r="K207" s="40">
        <f t="shared" si="174"/>
        <v>0</v>
      </c>
      <c r="L207" s="59">
        <f>+L208</f>
        <v>421921519786</v>
      </c>
      <c r="M207" s="323">
        <f t="shared" si="172"/>
        <v>4.6145853913034988E-2</v>
      </c>
      <c r="N207" s="59">
        <f t="shared" ref="N207:W209" si="180">+N208</f>
        <v>0</v>
      </c>
      <c r="O207" s="59">
        <f t="shared" si="180"/>
        <v>112290365804</v>
      </c>
      <c r="P207" s="59">
        <f t="shared" si="180"/>
        <v>309631153982</v>
      </c>
      <c r="Q207" s="59">
        <f t="shared" si="180"/>
        <v>112290365804</v>
      </c>
      <c r="R207" s="59">
        <f t="shared" si="180"/>
        <v>309631153982</v>
      </c>
      <c r="S207" s="59">
        <f t="shared" si="180"/>
        <v>0</v>
      </c>
      <c r="T207" s="59">
        <f t="shared" si="180"/>
        <v>112290365804</v>
      </c>
      <c r="U207" s="59">
        <f t="shared" si="180"/>
        <v>0</v>
      </c>
      <c r="V207" s="59">
        <f t="shared" si="180"/>
        <v>112290365804</v>
      </c>
      <c r="W207" s="59">
        <f t="shared" si="180"/>
        <v>0</v>
      </c>
      <c r="X207" s="176">
        <f t="shared" si="176"/>
        <v>0.26614040891053398</v>
      </c>
      <c r="Y207" s="176">
        <f t="shared" si="177"/>
        <v>0.26614040891053398</v>
      </c>
      <c r="Z207" s="176">
        <f t="shared" si="178"/>
        <v>0.26614040891053398</v>
      </c>
      <c r="AA207" s="176">
        <f t="shared" si="168"/>
        <v>1</v>
      </c>
      <c r="AB207" s="176">
        <f t="shared" si="169"/>
        <v>1</v>
      </c>
    </row>
    <row r="208" spans="1:28" ht="93.75" customHeight="1" x14ac:dyDescent="0.25">
      <c r="A208" s="38" t="s">
        <v>547</v>
      </c>
      <c r="B208" s="32" t="s">
        <v>37</v>
      </c>
      <c r="C208" s="32">
        <v>10</v>
      </c>
      <c r="D208" s="32" t="s">
        <v>38</v>
      </c>
      <c r="E208" s="39" t="s">
        <v>257</v>
      </c>
      <c r="F208" s="59">
        <f t="shared" si="179"/>
        <v>421921519786</v>
      </c>
      <c r="G208" s="59">
        <f t="shared" si="179"/>
        <v>0</v>
      </c>
      <c r="H208" s="59">
        <f t="shared" si="179"/>
        <v>0</v>
      </c>
      <c r="I208" s="59">
        <f t="shared" si="179"/>
        <v>0</v>
      </c>
      <c r="J208" s="59">
        <f t="shared" si="179"/>
        <v>0</v>
      </c>
      <c r="K208" s="40">
        <f t="shared" si="174"/>
        <v>0</v>
      </c>
      <c r="L208" s="59">
        <f>+L209</f>
        <v>421921519786</v>
      </c>
      <c r="M208" s="323">
        <f t="shared" si="172"/>
        <v>4.6145853913034988E-2</v>
      </c>
      <c r="N208" s="59">
        <f t="shared" si="180"/>
        <v>0</v>
      </c>
      <c r="O208" s="59">
        <f t="shared" si="180"/>
        <v>112290365804</v>
      </c>
      <c r="P208" s="59">
        <f t="shared" si="180"/>
        <v>309631153982</v>
      </c>
      <c r="Q208" s="59">
        <f t="shared" si="180"/>
        <v>112290365804</v>
      </c>
      <c r="R208" s="59">
        <f t="shared" si="180"/>
        <v>309631153982</v>
      </c>
      <c r="S208" s="59">
        <f t="shared" si="180"/>
        <v>0</v>
      </c>
      <c r="T208" s="59">
        <f t="shared" si="180"/>
        <v>112290365804</v>
      </c>
      <c r="U208" s="59">
        <f t="shared" si="180"/>
        <v>0</v>
      </c>
      <c r="V208" s="59">
        <f t="shared" si="180"/>
        <v>112290365804</v>
      </c>
      <c r="W208" s="59">
        <f t="shared" si="180"/>
        <v>0</v>
      </c>
      <c r="X208" s="176">
        <f t="shared" si="176"/>
        <v>0.26614040891053398</v>
      </c>
      <c r="Y208" s="176">
        <f t="shared" si="177"/>
        <v>0.26614040891053398</v>
      </c>
      <c r="Z208" s="176">
        <f t="shared" si="178"/>
        <v>0.26614040891053398</v>
      </c>
      <c r="AA208" s="176">
        <f t="shared" si="168"/>
        <v>1</v>
      </c>
      <c r="AB208" s="176">
        <f t="shared" si="169"/>
        <v>1</v>
      </c>
    </row>
    <row r="209" spans="1:28" ht="42" customHeight="1" x14ac:dyDescent="0.25">
      <c r="A209" s="38" t="s">
        <v>548</v>
      </c>
      <c r="B209" s="32" t="s">
        <v>37</v>
      </c>
      <c r="C209" s="32">
        <v>10</v>
      </c>
      <c r="D209" s="32" t="s">
        <v>38</v>
      </c>
      <c r="E209" s="39" t="s">
        <v>455</v>
      </c>
      <c r="F209" s="59">
        <f t="shared" si="179"/>
        <v>421921519786</v>
      </c>
      <c r="G209" s="59">
        <f t="shared" si="179"/>
        <v>0</v>
      </c>
      <c r="H209" s="59">
        <f t="shared" si="179"/>
        <v>0</v>
      </c>
      <c r="I209" s="59">
        <f t="shared" si="179"/>
        <v>0</v>
      </c>
      <c r="J209" s="59">
        <f t="shared" si="179"/>
        <v>0</v>
      </c>
      <c r="K209" s="40">
        <f t="shared" si="174"/>
        <v>0</v>
      </c>
      <c r="L209" s="59">
        <f>+L210</f>
        <v>421921519786</v>
      </c>
      <c r="M209" s="323">
        <f t="shared" si="172"/>
        <v>4.6145853913034988E-2</v>
      </c>
      <c r="N209" s="59">
        <f t="shared" si="180"/>
        <v>0</v>
      </c>
      <c r="O209" s="59">
        <f t="shared" si="180"/>
        <v>112290365804</v>
      </c>
      <c r="P209" s="59">
        <f t="shared" si="180"/>
        <v>309631153982</v>
      </c>
      <c r="Q209" s="59">
        <f t="shared" si="180"/>
        <v>112290365804</v>
      </c>
      <c r="R209" s="59">
        <f t="shared" si="180"/>
        <v>309631153982</v>
      </c>
      <c r="S209" s="59">
        <f t="shared" si="180"/>
        <v>0</v>
      </c>
      <c r="T209" s="59">
        <f t="shared" si="180"/>
        <v>112290365804</v>
      </c>
      <c r="U209" s="59">
        <f t="shared" si="180"/>
        <v>0</v>
      </c>
      <c r="V209" s="59">
        <f t="shared" si="180"/>
        <v>112290365804</v>
      </c>
      <c r="W209" s="59">
        <f t="shared" si="180"/>
        <v>0</v>
      </c>
      <c r="X209" s="176">
        <f t="shared" si="176"/>
        <v>0.26614040891053398</v>
      </c>
      <c r="Y209" s="176">
        <f t="shared" si="177"/>
        <v>0.26614040891053398</v>
      </c>
      <c r="Z209" s="176">
        <f t="shared" si="178"/>
        <v>0.26614040891053398</v>
      </c>
      <c r="AA209" s="176">
        <f t="shared" si="168"/>
        <v>1</v>
      </c>
      <c r="AB209" s="176">
        <f t="shared" si="169"/>
        <v>1</v>
      </c>
    </row>
    <row r="210" spans="1:28" ht="42" customHeight="1" x14ac:dyDescent="0.25">
      <c r="A210" s="42" t="s">
        <v>549</v>
      </c>
      <c r="B210" s="43" t="s">
        <v>37</v>
      </c>
      <c r="C210" s="43">
        <v>10</v>
      </c>
      <c r="D210" s="43" t="s">
        <v>38</v>
      </c>
      <c r="E210" s="44" t="s">
        <v>268</v>
      </c>
      <c r="F210" s="45">
        <v>421921519786</v>
      </c>
      <c r="G210" s="45">
        <v>0</v>
      </c>
      <c r="H210" s="45">
        <v>0</v>
      </c>
      <c r="I210" s="45">
        <v>0</v>
      </c>
      <c r="J210" s="45">
        <v>0</v>
      </c>
      <c r="K210" s="45">
        <f t="shared" si="174"/>
        <v>0</v>
      </c>
      <c r="L210" s="46">
        <f>+F210+K210</f>
        <v>421921519786</v>
      </c>
      <c r="M210" s="86">
        <f t="shared" si="172"/>
        <v>4.6145853913034988E-2</v>
      </c>
      <c r="N210" s="45">
        <v>0</v>
      </c>
      <c r="O210" s="45">
        <v>112290365804</v>
      </c>
      <c r="P210" s="45">
        <f>L210-O210</f>
        <v>309631153982</v>
      </c>
      <c r="Q210" s="45">
        <v>112290365804</v>
      </c>
      <c r="R210" s="45">
        <f>+L210-Q210</f>
        <v>309631153982</v>
      </c>
      <c r="S210" s="45">
        <f>O210-Q210</f>
        <v>0</v>
      </c>
      <c r="T210" s="45">
        <v>112290365804</v>
      </c>
      <c r="U210" s="45">
        <f>+Q210-T210</f>
        <v>0</v>
      </c>
      <c r="V210" s="45">
        <v>112290365804</v>
      </c>
      <c r="W210" s="48">
        <f>+T210-V210</f>
        <v>0</v>
      </c>
      <c r="X210" s="54">
        <f t="shared" si="176"/>
        <v>0.26614040891053398</v>
      </c>
      <c r="Y210" s="54">
        <f t="shared" si="177"/>
        <v>0.26614040891053398</v>
      </c>
      <c r="Z210" s="54">
        <f t="shared" si="178"/>
        <v>0.26614040891053398</v>
      </c>
      <c r="AA210" s="54">
        <f t="shared" si="168"/>
        <v>1</v>
      </c>
      <c r="AB210" s="54">
        <f t="shared" si="169"/>
        <v>1</v>
      </c>
    </row>
    <row r="211" spans="1:28" ht="84.75" customHeight="1" x14ac:dyDescent="0.25">
      <c r="A211" s="38" t="s">
        <v>550</v>
      </c>
      <c r="B211" s="32" t="s">
        <v>37</v>
      </c>
      <c r="C211" s="32">
        <v>10</v>
      </c>
      <c r="D211" s="32" t="s">
        <v>38</v>
      </c>
      <c r="E211" s="39" t="s">
        <v>551</v>
      </c>
      <c r="F211" s="59">
        <f t="shared" ref="F211:J213" si="181">+F212</f>
        <v>61846862223</v>
      </c>
      <c r="G211" s="59">
        <f t="shared" si="181"/>
        <v>0</v>
      </c>
      <c r="H211" s="59">
        <f t="shared" si="181"/>
        <v>0</v>
      </c>
      <c r="I211" s="59">
        <f t="shared" si="181"/>
        <v>0</v>
      </c>
      <c r="J211" s="59">
        <f t="shared" si="181"/>
        <v>0</v>
      </c>
      <c r="K211" s="40">
        <f t="shared" si="174"/>
        <v>0</v>
      </c>
      <c r="L211" s="59">
        <f>+L212</f>
        <v>61846862223</v>
      </c>
      <c r="M211" s="323">
        <f t="shared" si="172"/>
        <v>6.7642348998214327E-3</v>
      </c>
      <c r="N211" s="59">
        <f t="shared" ref="N211:W213" si="182">+N212</f>
        <v>0</v>
      </c>
      <c r="O211" s="59">
        <f t="shared" si="182"/>
        <v>14484696692</v>
      </c>
      <c r="P211" s="59">
        <f t="shared" si="182"/>
        <v>47362165531</v>
      </c>
      <c r="Q211" s="59">
        <f t="shared" si="182"/>
        <v>14484696692</v>
      </c>
      <c r="R211" s="59">
        <f t="shared" si="182"/>
        <v>47362165531</v>
      </c>
      <c r="S211" s="59">
        <f t="shared" si="182"/>
        <v>0</v>
      </c>
      <c r="T211" s="59">
        <f t="shared" si="182"/>
        <v>14484696692</v>
      </c>
      <c r="U211" s="59">
        <f t="shared" si="182"/>
        <v>0</v>
      </c>
      <c r="V211" s="59">
        <f t="shared" si="182"/>
        <v>14484696692</v>
      </c>
      <c r="W211" s="59">
        <f t="shared" si="182"/>
        <v>0</v>
      </c>
      <c r="X211" s="176">
        <f t="shared" si="176"/>
        <v>0.2342026122485053</v>
      </c>
      <c r="Y211" s="176">
        <f t="shared" si="177"/>
        <v>0.2342026122485053</v>
      </c>
      <c r="Z211" s="176">
        <f t="shared" si="178"/>
        <v>0.2342026122485053</v>
      </c>
      <c r="AA211" s="176">
        <f t="shared" si="168"/>
        <v>1</v>
      </c>
      <c r="AB211" s="176">
        <f t="shared" si="169"/>
        <v>1</v>
      </c>
    </row>
    <row r="212" spans="1:28" ht="84.75" customHeight="1" x14ac:dyDescent="0.25">
      <c r="A212" s="38" t="s">
        <v>552</v>
      </c>
      <c r="B212" s="32" t="s">
        <v>37</v>
      </c>
      <c r="C212" s="32">
        <v>10</v>
      </c>
      <c r="D212" s="32" t="s">
        <v>38</v>
      </c>
      <c r="E212" s="39" t="s">
        <v>257</v>
      </c>
      <c r="F212" s="59">
        <f t="shared" si="181"/>
        <v>61846862223</v>
      </c>
      <c r="G212" s="59">
        <f t="shared" si="181"/>
        <v>0</v>
      </c>
      <c r="H212" s="59">
        <f t="shared" si="181"/>
        <v>0</v>
      </c>
      <c r="I212" s="59">
        <f t="shared" si="181"/>
        <v>0</v>
      </c>
      <c r="J212" s="59">
        <f t="shared" si="181"/>
        <v>0</v>
      </c>
      <c r="K212" s="40">
        <f t="shared" si="174"/>
        <v>0</v>
      </c>
      <c r="L212" s="59">
        <f>+L213</f>
        <v>61846862223</v>
      </c>
      <c r="M212" s="323">
        <f t="shared" si="172"/>
        <v>6.7642348998214327E-3</v>
      </c>
      <c r="N212" s="59">
        <f t="shared" si="182"/>
        <v>0</v>
      </c>
      <c r="O212" s="59">
        <f t="shared" si="182"/>
        <v>14484696692</v>
      </c>
      <c r="P212" s="59">
        <f t="shared" si="182"/>
        <v>47362165531</v>
      </c>
      <c r="Q212" s="59">
        <f t="shared" si="182"/>
        <v>14484696692</v>
      </c>
      <c r="R212" s="59">
        <f t="shared" si="182"/>
        <v>47362165531</v>
      </c>
      <c r="S212" s="59">
        <f t="shared" si="182"/>
        <v>0</v>
      </c>
      <c r="T212" s="59">
        <f t="shared" si="182"/>
        <v>14484696692</v>
      </c>
      <c r="U212" s="59">
        <f t="shared" si="182"/>
        <v>0</v>
      </c>
      <c r="V212" s="59">
        <f t="shared" si="182"/>
        <v>14484696692</v>
      </c>
      <c r="W212" s="59">
        <f t="shared" si="182"/>
        <v>0</v>
      </c>
      <c r="X212" s="176">
        <f t="shared" si="176"/>
        <v>0.2342026122485053</v>
      </c>
      <c r="Y212" s="176">
        <f t="shared" si="177"/>
        <v>0.2342026122485053</v>
      </c>
      <c r="Z212" s="176">
        <f t="shared" si="178"/>
        <v>0.2342026122485053</v>
      </c>
      <c r="AA212" s="176">
        <f t="shared" si="168"/>
        <v>1</v>
      </c>
      <c r="AB212" s="176">
        <f t="shared" si="169"/>
        <v>1</v>
      </c>
    </row>
    <row r="213" spans="1:28" ht="42" customHeight="1" x14ac:dyDescent="0.25">
      <c r="A213" s="38" t="s">
        <v>553</v>
      </c>
      <c r="B213" s="32" t="s">
        <v>37</v>
      </c>
      <c r="C213" s="32">
        <v>10</v>
      </c>
      <c r="D213" s="32" t="s">
        <v>38</v>
      </c>
      <c r="E213" s="39" t="s">
        <v>455</v>
      </c>
      <c r="F213" s="59">
        <f t="shared" si="181"/>
        <v>61846862223</v>
      </c>
      <c r="G213" s="59">
        <f t="shared" si="181"/>
        <v>0</v>
      </c>
      <c r="H213" s="59">
        <f t="shared" si="181"/>
        <v>0</v>
      </c>
      <c r="I213" s="59">
        <f t="shared" si="181"/>
        <v>0</v>
      </c>
      <c r="J213" s="59">
        <f t="shared" si="181"/>
        <v>0</v>
      </c>
      <c r="K213" s="40">
        <f t="shared" si="174"/>
        <v>0</v>
      </c>
      <c r="L213" s="59">
        <f>+L214</f>
        <v>61846862223</v>
      </c>
      <c r="M213" s="323">
        <f t="shared" si="172"/>
        <v>6.7642348998214327E-3</v>
      </c>
      <c r="N213" s="59">
        <f t="shared" si="182"/>
        <v>0</v>
      </c>
      <c r="O213" s="59">
        <f t="shared" si="182"/>
        <v>14484696692</v>
      </c>
      <c r="P213" s="59">
        <f t="shared" si="182"/>
        <v>47362165531</v>
      </c>
      <c r="Q213" s="59">
        <f t="shared" si="182"/>
        <v>14484696692</v>
      </c>
      <c r="R213" s="59">
        <f t="shared" si="182"/>
        <v>47362165531</v>
      </c>
      <c r="S213" s="59">
        <f t="shared" si="182"/>
        <v>0</v>
      </c>
      <c r="T213" s="59">
        <f t="shared" si="182"/>
        <v>14484696692</v>
      </c>
      <c r="U213" s="59">
        <f t="shared" si="182"/>
        <v>0</v>
      </c>
      <c r="V213" s="59">
        <f t="shared" si="182"/>
        <v>14484696692</v>
      </c>
      <c r="W213" s="59">
        <f t="shared" si="182"/>
        <v>0</v>
      </c>
      <c r="X213" s="176">
        <f t="shared" si="176"/>
        <v>0.2342026122485053</v>
      </c>
      <c r="Y213" s="176">
        <f t="shared" si="177"/>
        <v>0.2342026122485053</v>
      </c>
      <c r="Z213" s="176">
        <f t="shared" si="178"/>
        <v>0.2342026122485053</v>
      </c>
      <c r="AA213" s="176">
        <f t="shared" si="168"/>
        <v>1</v>
      </c>
      <c r="AB213" s="176">
        <f t="shared" si="169"/>
        <v>1</v>
      </c>
    </row>
    <row r="214" spans="1:28" ht="42" customHeight="1" x14ac:dyDescent="0.25">
      <c r="A214" s="42" t="s">
        <v>554</v>
      </c>
      <c r="B214" s="43" t="s">
        <v>37</v>
      </c>
      <c r="C214" s="43">
        <v>10</v>
      </c>
      <c r="D214" s="43" t="s">
        <v>38</v>
      </c>
      <c r="E214" s="44" t="s">
        <v>268</v>
      </c>
      <c r="F214" s="45">
        <v>61846862223</v>
      </c>
      <c r="G214" s="45">
        <v>0</v>
      </c>
      <c r="H214" s="45">
        <v>0</v>
      </c>
      <c r="I214" s="45">
        <v>0</v>
      </c>
      <c r="J214" s="45">
        <v>0</v>
      </c>
      <c r="K214" s="45">
        <f t="shared" si="174"/>
        <v>0</v>
      </c>
      <c r="L214" s="46">
        <f>+F214+K214</f>
        <v>61846862223</v>
      </c>
      <c r="M214" s="86">
        <f t="shared" si="172"/>
        <v>6.7642348998214327E-3</v>
      </c>
      <c r="N214" s="45">
        <v>0</v>
      </c>
      <c r="O214" s="45">
        <v>14484696692</v>
      </c>
      <c r="P214" s="45">
        <f>L214-O214</f>
        <v>47362165531</v>
      </c>
      <c r="Q214" s="45">
        <v>14484696692</v>
      </c>
      <c r="R214" s="45">
        <f>+L214-Q214</f>
        <v>47362165531</v>
      </c>
      <c r="S214" s="45">
        <f>O214-Q214</f>
        <v>0</v>
      </c>
      <c r="T214" s="45">
        <v>14484696692</v>
      </c>
      <c r="U214" s="45">
        <f>+Q214-T214</f>
        <v>0</v>
      </c>
      <c r="V214" s="45">
        <v>14484696692</v>
      </c>
      <c r="W214" s="48">
        <f>+T214-V214</f>
        <v>0</v>
      </c>
      <c r="X214" s="54">
        <f t="shared" si="176"/>
        <v>0.2342026122485053</v>
      </c>
      <c r="Y214" s="54">
        <f t="shared" si="177"/>
        <v>0.2342026122485053</v>
      </c>
      <c r="Z214" s="54">
        <f t="shared" si="178"/>
        <v>0.2342026122485053</v>
      </c>
      <c r="AA214" s="54">
        <f t="shared" si="168"/>
        <v>1</v>
      </c>
      <c r="AB214" s="54">
        <f t="shared" si="169"/>
        <v>1</v>
      </c>
    </row>
    <row r="215" spans="1:28" ht="87.75" customHeight="1" x14ac:dyDescent="0.25">
      <c r="A215" s="70" t="s">
        <v>555</v>
      </c>
      <c r="B215" s="135" t="s">
        <v>37</v>
      </c>
      <c r="C215" s="32">
        <v>10</v>
      </c>
      <c r="D215" s="32" t="s">
        <v>38</v>
      </c>
      <c r="E215" s="72" t="s">
        <v>556</v>
      </c>
      <c r="F215" s="60">
        <f t="shared" ref="F215:J217" si="183">+F216</f>
        <v>2576582587</v>
      </c>
      <c r="G215" s="60">
        <f t="shared" si="183"/>
        <v>0</v>
      </c>
      <c r="H215" s="60">
        <f t="shared" si="183"/>
        <v>0</v>
      </c>
      <c r="I215" s="60">
        <f t="shared" si="183"/>
        <v>0</v>
      </c>
      <c r="J215" s="59">
        <f t="shared" si="183"/>
        <v>0</v>
      </c>
      <c r="K215" s="40">
        <f t="shared" si="174"/>
        <v>0</v>
      </c>
      <c r="L215" s="59">
        <f>+L216</f>
        <v>2576582587</v>
      </c>
      <c r="M215" s="323">
        <f t="shared" si="172"/>
        <v>2.8180265304997369E-4</v>
      </c>
      <c r="N215" s="60">
        <f t="shared" ref="N215:W217" si="184">+N216</f>
        <v>0</v>
      </c>
      <c r="O215" s="60">
        <f t="shared" si="184"/>
        <v>300000</v>
      </c>
      <c r="P215" s="59">
        <f t="shared" si="184"/>
        <v>2576282587</v>
      </c>
      <c r="Q215" s="59">
        <f t="shared" si="184"/>
        <v>15104.44</v>
      </c>
      <c r="R215" s="59">
        <f t="shared" si="184"/>
        <v>2576567482.5599999</v>
      </c>
      <c r="S215" s="59">
        <f t="shared" si="184"/>
        <v>284895.56</v>
      </c>
      <c r="T215" s="59">
        <f t="shared" si="184"/>
        <v>0</v>
      </c>
      <c r="U215" s="59">
        <f t="shared" si="184"/>
        <v>15104.44</v>
      </c>
      <c r="V215" s="59">
        <f t="shared" si="184"/>
        <v>0</v>
      </c>
      <c r="W215" s="59">
        <f t="shared" si="184"/>
        <v>0</v>
      </c>
      <c r="X215" s="176">
        <f t="shared" si="176"/>
        <v>5.8621990524226109E-6</v>
      </c>
      <c r="Y215" s="176">
        <f t="shared" si="177"/>
        <v>0</v>
      </c>
      <c r="Z215" s="176">
        <f t="shared" si="178"/>
        <v>0</v>
      </c>
      <c r="AA215" s="176">
        <f t="shared" si="168"/>
        <v>0</v>
      </c>
      <c r="AB215" s="176" t="s">
        <v>40</v>
      </c>
    </row>
    <row r="216" spans="1:28" ht="87.75" customHeight="1" x14ac:dyDescent="0.25">
      <c r="A216" s="70" t="s">
        <v>557</v>
      </c>
      <c r="B216" s="135" t="s">
        <v>37</v>
      </c>
      <c r="C216" s="32">
        <v>10</v>
      </c>
      <c r="D216" s="32" t="s">
        <v>38</v>
      </c>
      <c r="E216" s="39" t="s">
        <v>257</v>
      </c>
      <c r="F216" s="60">
        <f t="shared" si="183"/>
        <v>2576582587</v>
      </c>
      <c r="G216" s="60">
        <f t="shared" si="183"/>
        <v>0</v>
      </c>
      <c r="H216" s="60">
        <f t="shared" si="183"/>
        <v>0</v>
      </c>
      <c r="I216" s="60">
        <f t="shared" si="183"/>
        <v>0</v>
      </c>
      <c r="J216" s="59">
        <f t="shared" si="183"/>
        <v>0</v>
      </c>
      <c r="K216" s="40">
        <f t="shared" si="174"/>
        <v>0</v>
      </c>
      <c r="L216" s="59">
        <f>+L217</f>
        <v>2576582587</v>
      </c>
      <c r="M216" s="323">
        <f t="shared" si="172"/>
        <v>2.8180265304997369E-4</v>
      </c>
      <c r="N216" s="60">
        <f t="shared" si="184"/>
        <v>0</v>
      </c>
      <c r="O216" s="60">
        <f t="shared" si="184"/>
        <v>300000</v>
      </c>
      <c r="P216" s="59">
        <f t="shared" si="184"/>
        <v>2576282587</v>
      </c>
      <c r="Q216" s="59">
        <f t="shared" si="184"/>
        <v>15104.44</v>
      </c>
      <c r="R216" s="59">
        <f t="shared" si="184"/>
        <v>2576567482.5599999</v>
      </c>
      <c r="S216" s="59">
        <f t="shared" si="184"/>
        <v>284895.56</v>
      </c>
      <c r="T216" s="59">
        <f t="shared" si="184"/>
        <v>0</v>
      </c>
      <c r="U216" s="59">
        <f t="shared" si="184"/>
        <v>15104.44</v>
      </c>
      <c r="V216" s="59">
        <f t="shared" si="184"/>
        <v>0</v>
      </c>
      <c r="W216" s="59">
        <f t="shared" si="184"/>
        <v>0</v>
      </c>
      <c r="X216" s="176">
        <f t="shared" si="176"/>
        <v>5.8621990524226109E-6</v>
      </c>
      <c r="Y216" s="176">
        <f t="shared" si="177"/>
        <v>0</v>
      </c>
      <c r="Z216" s="176">
        <f t="shared" si="178"/>
        <v>0</v>
      </c>
      <c r="AA216" s="176">
        <f t="shared" si="168"/>
        <v>0</v>
      </c>
      <c r="AB216" s="176" t="s">
        <v>40</v>
      </c>
    </row>
    <row r="217" spans="1:28" ht="60" customHeight="1" x14ac:dyDescent="0.25">
      <c r="A217" s="70" t="s">
        <v>558</v>
      </c>
      <c r="B217" s="135" t="s">
        <v>37</v>
      </c>
      <c r="C217" s="32">
        <v>10</v>
      </c>
      <c r="D217" s="32" t="s">
        <v>38</v>
      </c>
      <c r="E217" s="72" t="s">
        <v>455</v>
      </c>
      <c r="F217" s="60">
        <f t="shared" si="183"/>
        <v>2576582587</v>
      </c>
      <c r="G217" s="60">
        <f t="shared" si="183"/>
        <v>0</v>
      </c>
      <c r="H217" s="60">
        <f t="shared" si="183"/>
        <v>0</v>
      </c>
      <c r="I217" s="60">
        <f t="shared" si="183"/>
        <v>0</v>
      </c>
      <c r="J217" s="59">
        <f t="shared" si="183"/>
        <v>0</v>
      </c>
      <c r="K217" s="40">
        <f t="shared" si="174"/>
        <v>0</v>
      </c>
      <c r="L217" s="59">
        <f>+L218</f>
        <v>2576582587</v>
      </c>
      <c r="M217" s="323">
        <f t="shared" si="172"/>
        <v>2.8180265304997369E-4</v>
      </c>
      <c r="N217" s="60">
        <f t="shared" si="184"/>
        <v>0</v>
      </c>
      <c r="O217" s="60">
        <f t="shared" si="184"/>
        <v>300000</v>
      </c>
      <c r="P217" s="59">
        <f t="shared" si="184"/>
        <v>2576282587</v>
      </c>
      <c r="Q217" s="59">
        <f t="shared" si="184"/>
        <v>15104.44</v>
      </c>
      <c r="R217" s="59">
        <f t="shared" si="184"/>
        <v>2576567482.5599999</v>
      </c>
      <c r="S217" s="59">
        <f t="shared" si="184"/>
        <v>284895.56</v>
      </c>
      <c r="T217" s="59">
        <f t="shared" si="184"/>
        <v>0</v>
      </c>
      <c r="U217" s="59">
        <f t="shared" si="184"/>
        <v>15104.44</v>
      </c>
      <c r="V217" s="59">
        <f t="shared" si="184"/>
        <v>0</v>
      </c>
      <c r="W217" s="59">
        <f t="shared" si="184"/>
        <v>0</v>
      </c>
      <c r="X217" s="176">
        <f t="shared" si="176"/>
        <v>5.8621990524226109E-6</v>
      </c>
      <c r="Y217" s="176">
        <f t="shared" si="177"/>
        <v>0</v>
      </c>
      <c r="Z217" s="176">
        <f t="shared" si="178"/>
        <v>0</v>
      </c>
      <c r="AA217" s="176">
        <f t="shared" si="168"/>
        <v>0</v>
      </c>
      <c r="AB217" s="176" t="s">
        <v>40</v>
      </c>
    </row>
    <row r="218" spans="1:28" ht="42" customHeight="1" x14ac:dyDescent="0.25">
      <c r="A218" s="337" t="s">
        <v>559</v>
      </c>
      <c r="B218" s="148" t="s">
        <v>37</v>
      </c>
      <c r="C218" s="43">
        <v>10</v>
      </c>
      <c r="D218" s="43" t="s">
        <v>38</v>
      </c>
      <c r="E218" s="44" t="s">
        <v>268</v>
      </c>
      <c r="F218" s="45">
        <v>2576582587</v>
      </c>
      <c r="G218" s="45">
        <v>0</v>
      </c>
      <c r="H218" s="45">
        <v>0</v>
      </c>
      <c r="I218" s="45">
        <v>0</v>
      </c>
      <c r="J218" s="45">
        <v>0</v>
      </c>
      <c r="K218" s="45">
        <f t="shared" si="174"/>
        <v>0</v>
      </c>
      <c r="L218" s="46">
        <f>+F218+K218</f>
        <v>2576582587</v>
      </c>
      <c r="M218" s="86">
        <f t="shared" si="172"/>
        <v>2.8180265304997369E-4</v>
      </c>
      <c r="N218" s="45">
        <v>0</v>
      </c>
      <c r="O218" s="45">
        <v>300000</v>
      </c>
      <c r="P218" s="45">
        <f>L218-O218</f>
        <v>2576282587</v>
      </c>
      <c r="Q218" s="45">
        <v>15104.44</v>
      </c>
      <c r="R218" s="45">
        <f>+L218-Q218</f>
        <v>2576567482.5599999</v>
      </c>
      <c r="S218" s="45">
        <f>O218-Q218</f>
        <v>284895.56</v>
      </c>
      <c r="T218" s="45">
        <v>0</v>
      </c>
      <c r="U218" s="45">
        <f>+Q218-T218</f>
        <v>15104.44</v>
      </c>
      <c r="V218" s="45">
        <v>0</v>
      </c>
      <c r="W218" s="48">
        <f>+T218-V218</f>
        <v>0</v>
      </c>
      <c r="X218" s="54">
        <f t="shared" si="176"/>
        <v>5.8621990524226109E-6</v>
      </c>
      <c r="Y218" s="54">
        <f t="shared" si="177"/>
        <v>0</v>
      </c>
      <c r="Z218" s="54">
        <f t="shared" si="178"/>
        <v>0</v>
      </c>
      <c r="AA218" s="54">
        <f t="shared" si="168"/>
        <v>0</v>
      </c>
      <c r="AB218" s="54" t="s">
        <v>560</v>
      </c>
    </row>
    <row r="219" spans="1:28" ht="99" customHeight="1" x14ac:dyDescent="0.25">
      <c r="A219" s="70" t="s">
        <v>561</v>
      </c>
      <c r="B219" s="135" t="s">
        <v>37</v>
      </c>
      <c r="C219" s="32">
        <v>10</v>
      </c>
      <c r="D219" s="32" t="s">
        <v>38</v>
      </c>
      <c r="E219" s="72" t="s">
        <v>562</v>
      </c>
      <c r="F219" s="60">
        <f t="shared" ref="F219:J221" si="185">+F220</f>
        <v>340140614334</v>
      </c>
      <c r="G219" s="60">
        <f t="shared" si="185"/>
        <v>0</v>
      </c>
      <c r="H219" s="60">
        <f t="shared" si="185"/>
        <v>0</v>
      </c>
      <c r="I219" s="60">
        <f t="shared" si="185"/>
        <v>0</v>
      </c>
      <c r="J219" s="59">
        <f t="shared" si="185"/>
        <v>0</v>
      </c>
      <c r="K219" s="40">
        <f t="shared" si="174"/>
        <v>0</v>
      </c>
      <c r="L219" s="59">
        <f>+L220</f>
        <v>340140614334</v>
      </c>
      <c r="M219" s="323">
        <f t="shared" si="172"/>
        <v>3.7201418659346508E-2</v>
      </c>
      <c r="N219" s="60">
        <f t="shared" ref="N219:W221" si="186">+N220</f>
        <v>0</v>
      </c>
      <c r="O219" s="60">
        <f t="shared" si="186"/>
        <v>34020083601</v>
      </c>
      <c r="P219" s="59">
        <f t="shared" si="186"/>
        <v>306120530733</v>
      </c>
      <c r="Q219" s="59">
        <f t="shared" si="186"/>
        <v>34020083601</v>
      </c>
      <c r="R219" s="59">
        <f t="shared" si="186"/>
        <v>306120530733</v>
      </c>
      <c r="S219" s="59">
        <f t="shared" si="186"/>
        <v>0</v>
      </c>
      <c r="T219" s="59">
        <f t="shared" si="186"/>
        <v>34020083601</v>
      </c>
      <c r="U219" s="59">
        <f t="shared" si="186"/>
        <v>0</v>
      </c>
      <c r="V219" s="59">
        <f t="shared" si="186"/>
        <v>34020083601</v>
      </c>
      <c r="W219" s="59">
        <f t="shared" si="186"/>
        <v>0</v>
      </c>
      <c r="X219" s="176">
        <f t="shared" si="176"/>
        <v>0.10001770493538913</v>
      </c>
      <c r="Y219" s="176">
        <f t="shared" si="177"/>
        <v>0.10001770493538913</v>
      </c>
      <c r="Z219" s="176">
        <f t="shared" si="178"/>
        <v>0.10001770493538913</v>
      </c>
      <c r="AA219" s="176">
        <f t="shared" si="168"/>
        <v>1</v>
      </c>
      <c r="AB219" s="176">
        <f t="shared" si="169"/>
        <v>1</v>
      </c>
    </row>
    <row r="220" spans="1:28" ht="99" customHeight="1" x14ac:dyDescent="0.25">
      <c r="A220" s="70" t="s">
        <v>563</v>
      </c>
      <c r="B220" s="135" t="s">
        <v>37</v>
      </c>
      <c r="C220" s="32">
        <v>10</v>
      </c>
      <c r="D220" s="32" t="s">
        <v>38</v>
      </c>
      <c r="E220" s="39" t="s">
        <v>257</v>
      </c>
      <c r="F220" s="60">
        <f t="shared" si="185"/>
        <v>340140614334</v>
      </c>
      <c r="G220" s="60">
        <f t="shared" si="185"/>
        <v>0</v>
      </c>
      <c r="H220" s="60">
        <f t="shared" si="185"/>
        <v>0</v>
      </c>
      <c r="I220" s="60">
        <f t="shared" si="185"/>
        <v>0</v>
      </c>
      <c r="J220" s="59">
        <f t="shared" si="185"/>
        <v>0</v>
      </c>
      <c r="K220" s="40">
        <f t="shared" si="174"/>
        <v>0</v>
      </c>
      <c r="L220" s="59">
        <f>+L221</f>
        <v>340140614334</v>
      </c>
      <c r="M220" s="323">
        <f t="shared" si="172"/>
        <v>3.7201418659346508E-2</v>
      </c>
      <c r="N220" s="60">
        <f t="shared" si="186"/>
        <v>0</v>
      </c>
      <c r="O220" s="60">
        <f t="shared" si="186"/>
        <v>34020083601</v>
      </c>
      <c r="P220" s="59">
        <f t="shared" si="186"/>
        <v>306120530733</v>
      </c>
      <c r="Q220" s="59">
        <f t="shared" si="186"/>
        <v>34020083601</v>
      </c>
      <c r="R220" s="59">
        <f t="shared" si="186"/>
        <v>306120530733</v>
      </c>
      <c r="S220" s="59">
        <f t="shared" si="186"/>
        <v>0</v>
      </c>
      <c r="T220" s="59">
        <f t="shared" si="186"/>
        <v>34020083601</v>
      </c>
      <c r="U220" s="59">
        <f t="shared" si="186"/>
        <v>0</v>
      </c>
      <c r="V220" s="59">
        <f t="shared" si="186"/>
        <v>34020083601</v>
      </c>
      <c r="W220" s="59">
        <f t="shared" si="186"/>
        <v>0</v>
      </c>
      <c r="X220" s="176">
        <f t="shared" si="176"/>
        <v>0.10001770493538913</v>
      </c>
      <c r="Y220" s="176">
        <f t="shared" si="177"/>
        <v>0.10001770493538913</v>
      </c>
      <c r="Z220" s="176">
        <f t="shared" si="178"/>
        <v>0.10001770493538913</v>
      </c>
      <c r="AA220" s="176">
        <f t="shared" si="168"/>
        <v>1</v>
      </c>
      <c r="AB220" s="176">
        <f t="shared" si="169"/>
        <v>1</v>
      </c>
    </row>
    <row r="221" spans="1:28" ht="42" customHeight="1" x14ac:dyDescent="0.25">
      <c r="A221" s="70" t="s">
        <v>564</v>
      </c>
      <c r="B221" s="135" t="s">
        <v>37</v>
      </c>
      <c r="C221" s="32">
        <v>10</v>
      </c>
      <c r="D221" s="32" t="s">
        <v>38</v>
      </c>
      <c r="E221" s="72" t="s">
        <v>455</v>
      </c>
      <c r="F221" s="60">
        <f t="shared" si="185"/>
        <v>340140614334</v>
      </c>
      <c r="G221" s="60">
        <f t="shared" si="185"/>
        <v>0</v>
      </c>
      <c r="H221" s="60">
        <f t="shared" si="185"/>
        <v>0</v>
      </c>
      <c r="I221" s="60">
        <f t="shared" si="185"/>
        <v>0</v>
      </c>
      <c r="J221" s="59">
        <f t="shared" si="185"/>
        <v>0</v>
      </c>
      <c r="K221" s="40">
        <f t="shared" si="174"/>
        <v>0</v>
      </c>
      <c r="L221" s="59">
        <f>+L222</f>
        <v>340140614334</v>
      </c>
      <c r="M221" s="323">
        <f t="shared" si="172"/>
        <v>3.7201418659346508E-2</v>
      </c>
      <c r="N221" s="60">
        <f t="shared" si="186"/>
        <v>0</v>
      </c>
      <c r="O221" s="60">
        <f t="shared" si="186"/>
        <v>34020083601</v>
      </c>
      <c r="P221" s="59">
        <f t="shared" si="186"/>
        <v>306120530733</v>
      </c>
      <c r="Q221" s="59">
        <f t="shared" si="186"/>
        <v>34020083601</v>
      </c>
      <c r="R221" s="59">
        <f t="shared" si="186"/>
        <v>306120530733</v>
      </c>
      <c r="S221" s="59">
        <f t="shared" si="186"/>
        <v>0</v>
      </c>
      <c r="T221" s="59">
        <f t="shared" si="186"/>
        <v>34020083601</v>
      </c>
      <c r="U221" s="59">
        <f t="shared" si="186"/>
        <v>0</v>
      </c>
      <c r="V221" s="59">
        <f t="shared" si="186"/>
        <v>34020083601</v>
      </c>
      <c r="W221" s="59">
        <f t="shared" si="186"/>
        <v>0</v>
      </c>
      <c r="X221" s="176">
        <f t="shared" si="176"/>
        <v>0.10001770493538913</v>
      </c>
      <c r="Y221" s="176">
        <f t="shared" si="177"/>
        <v>0.10001770493538913</v>
      </c>
      <c r="Z221" s="176">
        <f t="shared" si="178"/>
        <v>0.10001770493538913</v>
      </c>
      <c r="AA221" s="176">
        <f t="shared" si="168"/>
        <v>1</v>
      </c>
      <c r="AB221" s="176">
        <f t="shared" si="169"/>
        <v>1</v>
      </c>
    </row>
    <row r="222" spans="1:28" ht="42" customHeight="1" x14ac:dyDescent="0.25">
      <c r="A222" s="337" t="s">
        <v>565</v>
      </c>
      <c r="B222" s="148" t="s">
        <v>37</v>
      </c>
      <c r="C222" s="43">
        <v>10</v>
      </c>
      <c r="D222" s="43" t="s">
        <v>38</v>
      </c>
      <c r="E222" s="44" t="s">
        <v>268</v>
      </c>
      <c r="F222" s="45">
        <v>340140614334</v>
      </c>
      <c r="G222" s="45">
        <v>0</v>
      </c>
      <c r="H222" s="45">
        <v>0</v>
      </c>
      <c r="I222" s="45">
        <v>0</v>
      </c>
      <c r="J222" s="45">
        <v>0</v>
      </c>
      <c r="K222" s="45">
        <f t="shared" si="174"/>
        <v>0</v>
      </c>
      <c r="L222" s="46">
        <f>+F222+K222</f>
        <v>340140614334</v>
      </c>
      <c r="M222" s="86">
        <f t="shared" si="172"/>
        <v>3.7201418659346508E-2</v>
      </c>
      <c r="N222" s="45">
        <v>0</v>
      </c>
      <c r="O222" s="45">
        <v>34020083601</v>
      </c>
      <c r="P222" s="45">
        <f>L222-O222</f>
        <v>306120530733</v>
      </c>
      <c r="Q222" s="45">
        <v>34020083601</v>
      </c>
      <c r="R222" s="45">
        <f>+L222-Q222</f>
        <v>306120530733</v>
      </c>
      <c r="S222" s="45">
        <f>O222-Q222</f>
        <v>0</v>
      </c>
      <c r="T222" s="45">
        <v>34020083601</v>
      </c>
      <c r="U222" s="45">
        <f>+Q222-T222</f>
        <v>0</v>
      </c>
      <c r="V222" s="45">
        <v>34020083601</v>
      </c>
      <c r="W222" s="48">
        <f>+T222-V222</f>
        <v>0</v>
      </c>
      <c r="X222" s="54">
        <f t="shared" si="176"/>
        <v>0.10001770493538913</v>
      </c>
      <c r="Y222" s="54">
        <f t="shared" si="177"/>
        <v>0.10001770493538913</v>
      </c>
      <c r="Z222" s="54">
        <f t="shared" si="178"/>
        <v>0.10001770493538913</v>
      </c>
      <c r="AA222" s="54">
        <f t="shared" si="168"/>
        <v>1</v>
      </c>
      <c r="AB222" s="54">
        <f t="shared" si="169"/>
        <v>1</v>
      </c>
    </row>
    <row r="223" spans="1:28" ht="88.5" customHeight="1" x14ac:dyDescent="0.25">
      <c r="A223" s="70" t="s">
        <v>566</v>
      </c>
      <c r="B223" s="135" t="s">
        <v>37</v>
      </c>
      <c r="C223" s="32">
        <v>10</v>
      </c>
      <c r="D223" s="32" t="s">
        <v>38</v>
      </c>
      <c r="E223" s="72" t="s">
        <v>567</v>
      </c>
      <c r="F223" s="60">
        <f t="shared" ref="F223:J229" si="187">+F224</f>
        <v>166529436860</v>
      </c>
      <c r="G223" s="60">
        <f t="shared" si="187"/>
        <v>0</v>
      </c>
      <c r="H223" s="60">
        <f t="shared" si="187"/>
        <v>0</v>
      </c>
      <c r="I223" s="60">
        <f t="shared" si="187"/>
        <v>0</v>
      </c>
      <c r="J223" s="59">
        <f t="shared" si="187"/>
        <v>0</v>
      </c>
      <c r="K223" s="40">
        <f t="shared" si="174"/>
        <v>0</v>
      </c>
      <c r="L223" s="59">
        <f>+L224</f>
        <v>166529436860</v>
      </c>
      <c r="M223" s="323">
        <f t="shared" si="172"/>
        <v>1.8213441849231158E-2</v>
      </c>
      <c r="N223" s="60">
        <f t="shared" ref="N223:W229" si="188">+N224</f>
        <v>0</v>
      </c>
      <c r="O223" s="60">
        <f t="shared" si="188"/>
        <v>25380894495</v>
      </c>
      <c r="P223" s="59">
        <f t="shared" si="188"/>
        <v>141148542365</v>
      </c>
      <c r="Q223" s="59">
        <f t="shared" si="188"/>
        <v>25380894495</v>
      </c>
      <c r="R223" s="59">
        <f t="shared" si="188"/>
        <v>141148542365</v>
      </c>
      <c r="S223" s="59">
        <f t="shared" si="188"/>
        <v>0</v>
      </c>
      <c r="T223" s="59">
        <f t="shared" si="188"/>
        <v>25380894495</v>
      </c>
      <c r="U223" s="59">
        <f t="shared" si="188"/>
        <v>0</v>
      </c>
      <c r="V223" s="59">
        <f t="shared" si="188"/>
        <v>25380894495</v>
      </c>
      <c r="W223" s="59">
        <f t="shared" si="188"/>
        <v>0</v>
      </c>
      <c r="X223" s="176">
        <f t="shared" si="176"/>
        <v>0.15241085884616015</v>
      </c>
      <c r="Y223" s="176">
        <f t="shared" si="177"/>
        <v>0.15241085884616015</v>
      </c>
      <c r="Z223" s="176">
        <f t="shared" si="178"/>
        <v>0.15241085884616015</v>
      </c>
      <c r="AA223" s="176">
        <f t="shared" si="168"/>
        <v>1</v>
      </c>
      <c r="AB223" s="176">
        <f t="shared" si="169"/>
        <v>1</v>
      </c>
    </row>
    <row r="224" spans="1:28" ht="88.5" customHeight="1" x14ac:dyDescent="0.25">
      <c r="A224" s="70" t="s">
        <v>568</v>
      </c>
      <c r="B224" s="135" t="s">
        <v>37</v>
      </c>
      <c r="C224" s="32">
        <v>10</v>
      </c>
      <c r="D224" s="32" t="s">
        <v>38</v>
      </c>
      <c r="E224" s="39" t="s">
        <v>257</v>
      </c>
      <c r="F224" s="60">
        <f t="shared" si="187"/>
        <v>166529436860</v>
      </c>
      <c r="G224" s="60">
        <f t="shared" si="187"/>
        <v>0</v>
      </c>
      <c r="H224" s="60">
        <f t="shared" si="187"/>
        <v>0</v>
      </c>
      <c r="I224" s="60">
        <f t="shared" si="187"/>
        <v>0</v>
      </c>
      <c r="J224" s="59">
        <f t="shared" si="187"/>
        <v>0</v>
      </c>
      <c r="K224" s="40">
        <f t="shared" si="174"/>
        <v>0</v>
      </c>
      <c r="L224" s="59">
        <f>+L225</f>
        <v>166529436860</v>
      </c>
      <c r="M224" s="323">
        <f t="shared" si="172"/>
        <v>1.8213441849231158E-2</v>
      </c>
      <c r="N224" s="60">
        <f t="shared" si="188"/>
        <v>0</v>
      </c>
      <c r="O224" s="60">
        <f t="shared" si="188"/>
        <v>25380894495</v>
      </c>
      <c r="P224" s="59">
        <f t="shared" si="188"/>
        <v>141148542365</v>
      </c>
      <c r="Q224" s="59">
        <f t="shared" si="188"/>
        <v>25380894495</v>
      </c>
      <c r="R224" s="59">
        <f t="shared" si="188"/>
        <v>141148542365</v>
      </c>
      <c r="S224" s="59">
        <f t="shared" si="188"/>
        <v>0</v>
      </c>
      <c r="T224" s="59">
        <f t="shared" si="188"/>
        <v>25380894495</v>
      </c>
      <c r="U224" s="59">
        <f t="shared" si="188"/>
        <v>0</v>
      </c>
      <c r="V224" s="59">
        <f t="shared" si="188"/>
        <v>25380894495</v>
      </c>
      <c r="W224" s="59">
        <f t="shared" si="188"/>
        <v>0</v>
      </c>
      <c r="X224" s="176">
        <f t="shared" si="176"/>
        <v>0.15241085884616015</v>
      </c>
      <c r="Y224" s="176">
        <f t="shared" si="177"/>
        <v>0.15241085884616015</v>
      </c>
      <c r="Z224" s="176">
        <f t="shared" si="178"/>
        <v>0.15241085884616015</v>
      </c>
      <c r="AA224" s="176">
        <f t="shared" si="168"/>
        <v>1</v>
      </c>
      <c r="AB224" s="176">
        <f t="shared" si="169"/>
        <v>1</v>
      </c>
    </row>
    <row r="225" spans="1:28" ht="42" customHeight="1" x14ac:dyDescent="0.25">
      <c r="A225" s="70" t="s">
        <v>569</v>
      </c>
      <c r="B225" s="135" t="s">
        <v>37</v>
      </c>
      <c r="C225" s="32">
        <v>10</v>
      </c>
      <c r="D225" s="32" t="s">
        <v>38</v>
      </c>
      <c r="E225" s="72" t="s">
        <v>455</v>
      </c>
      <c r="F225" s="60">
        <f t="shared" si="187"/>
        <v>166529436860</v>
      </c>
      <c r="G225" s="60">
        <f t="shared" si="187"/>
        <v>0</v>
      </c>
      <c r="H225" s="60">
        <f t="shared" si="187"/>
        <v>0</v>
      </c>
      <c r="I225" s="60">
        <f t="shared" si="187"/>
        <v>0</v>
      </c>
      <c r="J225" s="59">
        <f t="shared" si="187"/>
        <v>0</v>
      </c>
      <c r="K225" s="40">
        <f t="shared" si="174"/>
        <v>0</v>
      </c>
      <c r="L225" s="59">
        <f>+L226</f>
        <v>166529436860</v>
      </c>
      <c r="M225" s="323">
        <f t="shared" si="172"/>
        <v>1.8213441849231158E-2</v>
      </c>
      <c r="N225" s="60">
        <f t="shared" si="188"/>
        <v>0</v>
      </c>
      <c r="O225" s="60">
        <f t="shared" si="188"/>
        <v>25380894495</v>
      </c>
      <c r="P225" s="59">
        <f t="shared" si="188"/>
        <v>141148542365</v>
      </c>
      <c r="Q225" s="59">
        <f t="shared" si="188"/>
        <v>25380894495</v>
      </c>
      <c r="R225" s="59">
        <f t="shared" si="188"/>
        <v>141148542365</v>
      </c>
      <c r="S225" s="59">
        <f t="shared" si="188"/>
        <v>0</v>
      </c>
      <c r="T225" s="59">
        <f t="shared" si="188"/>
        <v>25380894495</v>
      </c>
      <c r="U225" s="59">
        <f t="shared" si="188"/>
        <v>0</v>
      </c>
      <c r="V225" s="59">
        <f t="shared" si="188"/>
        <v>25380894495</v>
      </c>
      <c r="W225" s="59">
        <f t="shared" si="188"/>
        <v>0</v>
      </c>
      <c r="X225" s="176">
        <f t="shared" si="176"/>
        <v>0.15241085884616015</v>
      </c>
      <c r="Y225" s="176">
        <f t="shared" si="177"/>
        <v>0.15241085884616015</v>
      </c>
      <c r="Z225" s="176">
        <f t="shared" si="178"/>
        <v>0.15241085884616015</v>
      </c>
      <c r="AA225" s="176">
        <f t="shared" si="168"/>
        <v>1</v>
      </c>
      <c r="AB225" s="176">
        <f t="shared" si="169"/>
        <v>1</v>
      </c>
    </row>
    <row r="226" spans="1:28" ht="42" customHeight="1" x14ac:dyDescent="0.25">
      <c r="A226" s="337" t="s">
        <v>570</v>
      </c>
      <c r="B226" s="148" t="s">
        <v>37</v>
      </c>
      <c r="C226" s="43">
        <v>10</v>
      </c>
      <c r="D226" s="43" t="s">
        <v>38</v>
      </c>
      <c r="E226" s="44" t="s">
        <v>268</v>
      </c>
      <c r="F226" s="45">
        <v>166529436860</v>
      </c>
      <c r="G226" s="45">
        <v>0</v>
      </c>
      <c r="H226" s="45">
        <v>0</v>
      </c>
      <c r="I226" s="45">
        <v>0</v>
      </c>
      <c r="J226" s="45">
        <v>0</v>
      </c>
      <c r="K226" s="45">
        <f t="shared" si="174"/>
        <v>0</v>
      </c>
      <c r="L226" s="46">
        <f>+F226+K226</f>
        <v>166529436860</v>
      </c>
      <c r="M226" s="86">
        <f t="shared" si="172"/>
        <v>1.8213441849231158E-2</v>
      </c>
      <c r="N226" s="45">
        <v>0</v>
      </c>
      <c r="O226" s="45">
        <v>25380894495</v>
      </c>
      <c r="P226" s="45">
        <f>L226-O226</f>
        <v>141148542365</v>
      </c>
      <c r="Q226" s="45">
        <v>25380894495</v>
      </c>
      <c r="R226" s="45">
        <f>+L226-Q226</f>
        <v>141148542365</v>
      </c>
      <c r="S226" s="45">
        <f>O226-Q226</f>
        <v>0</v>
      </c>
      <c r="T226" s="45">
        <v>25380894495</v>
      </c>
      <c r="U226" s="45">
        <f>+Q226-T226</f>
        <v>0</v>
      </c>
      <c r="V226" s="45">
        <v>25380894495</v>
      </c>
      <c r="W226" s="48">
        <f>+T226-V226</f>
        <v>0</v>
      </c>
      <c r="X226" s="54">
        <f t="shared" si="176"/>
        <v>0.15241085884616015</v>
      </c>
      <c r="Y226" s="54">
        <f t="shared" si="177"/>
        <v>0.15241085884616015</v>
      </c>
      <c r="Z226" s="54">
        <f t="shared" si="178"/>
        <v>0.15241085884616015</v>
      </c>
      <c r="AA226" s="54">
        <f t="shared" si="168"/>
        <v>1</v>
      </c>
      <c r="AB226" s="54">
        <f t="shared" si="169"/>
        <v>1</v>
      </c>
    </row>
    <row r="227" spans="1:28" ht="88.5" customHeight="1" x14ac:dyDescent="0.25">
      <c r="A227" s="70" t="s">
        <v>571</v>
      </c>
      <c r="B227" s="135" t="s">
        <v>37</v>
      </c>
      <c r="C227" s="32">
        <v>10</v>
      </c>
      <c r="D227" s="32" t="s">
        <v>38</v>
      </c>
      <c r="E227" s="72" t="s">
        <v>572</v>
      </c>
      <c r="F227" s="60">
        <f t="shared" si="187"/>
        <v>1188179608443</v>
      </c>
      <c r="G227" s="60">
        <f t="shared" si="187"/>
        <v>0</v>
      </c>
      <c r="H227" s="60">
        <f t="shared" si="187"/>
        <v>0</v>
      </c>
      <c r="I227" s="60">
        <f t="shared" si="187"/>
        <v>0</v>
      </c>
      <c r="J227" s="59">
        <f t="shared" si="187"/>
        <v>0</v>
      </c>
      <c r="K227" s="40">
        <f t="shared" si="174"/>
        <v>0</v>
      </c>
      <c r="L227" s="59">
        <f>+L228</f>
        <v>1188179608443</v>
      </c>
      <c r="M227" s="323">
        <f t="shared" si="172"/>
        <v>0.12995204098967866</v>
      </c>
      <c r="N227" s="60">
        <f t="shared" si="188"/>
        <v>0</v>
      </c>
      <c r="O227" s="60">
        <f t="shared" si="188"/>
        <v>0</v>
      </c>
      <c r="P227" s="59">
        <f t="shared" si="188"/>
        <v>1188179608443</v>
      </c>
      <c r="Q227" s="59">
        <f t="shared" si="188"/>
        <v>0</v>
      </c>
      <c r="R227" s="59">
        <f t="shared" si="188"/>
        <v>1188179608443</v>
      </c>
      <c r="S227" s="59">
        <f t="shared" si="188"/>
        <v>0</v>
      </c>
      <c r="T227" s="59">
        <f t="shared" si="188"/>
        <v>0</v>
      </c>
      <c r="U227" s="59">
        <f t="shared" si="188"/>
        <v>0</v>
      </c>
      <c r="V227" s="59">
        <f t="shared" si="188"/>
        <v>0</v>
      </c>
      <c r="W227" s="59">
        <f t="shared" si="188"/>
        <v>0</v>
      </c>
      <c r="X227" s="176">
        <f t="shared" si="176"/>
        <v>0</v>
      </c>
      <c r="Y227" s="176">
        <f t="shared" si="177"/>
        <v>0</v>
      </c>
      <c r="Z227" s="176">
        <f t="shared" si="178"/>
        <v>0</v>
      </c>
      <c r="AA227" s="176" t="s">
        <v>40</v>
      </c>
      <c r="AB227" s="176" t="s">
        <v>40</v>
      </c>
    </row>
    <row r="228" spans="1:28" ht="88.5" customHeight="1" x14ac:dyDescent="0.25">
      <c r="A228" s="70" t="s">
        <v>573</v>
      </c>
      <c r="B228" s="135" t="s">
        <v>37</v>
      </c>
      <c r="C228" s="32">
        <v>10</v>
      </c>
      <c r="D228" s="32" t="s">
        <v>38</v>
      </c>
      <c r="E228" s="39" t="s">
        <v>574</v>
      </c>
      <c r="F228" s="60">
        <f t="shared" si="187"/>
        <v>1188179608443</v>
      </c>
      <c r="G228" s="60">
        <f t="shared" si="187"/>
        <v>0</v>
      </c>
      <c r="H228" s="60">
        <f t="shared" si="187"/>
        <v>0</v>
      </c>
      <c r="I228" s="60">
        <f t="shared" si="187"/>
        <v>0</v>
      </c>
      <c r="J228" s="59">
        <f t="shared" si="187"/>
        <v>0</v>
      </c>
      <c r="K228" s="40">
        <f t="shared" si="174"/>
        <v>0</v>
      </c>
      <c r="L228" s="59">
        <f>+L229</f>
        <v>1188179608443</v>
      </c>
      <c r="M228" s="323">
        <f t="shared" si="172"/>
        <v>0.12995204098967866</v>
      </c>
      <c r="N228" s="60">
        <f t="shared" si="188"/>
        <v>0</v>
      </c>
      <c r="O228" s="60">
        <f t="shared" si="188"/>
        <v>0</v>
      </c>
      <c r="P228" s="59">
        <f t="shared" si="188"/>
        <v>1188179608443</v>
      </c>
      <c r="Q228" s="59">
        <f t="shared" si="188"/>
        <v>0</v>
      </c>
      <c r="R228" s="59">
        <f t="shared" si="188"/>
        <v>1188179608443</v>
      </c>
      <c r="S228" s="59">
        <f t="shared" si="188"/>
        <v>0</v>
      </c>
      <c r="T228" s="59">
        <f t="shared" si="188"/>
        <v>0</v>
      </c>
      <c r="U228" s="59">
        <f t="shared" si="188"/>
        <v>0</v>
      </c>
      <c r="V228" s="59">
        <f t="shared" si="188"/>
        <v>0</v>
      </c>
      <c r="W228" s="59">
        <f t="shared" si="188"/>
        <v>0</v>
      </c>
      <c r="X228" s="176">
        <f t="shared" si="176"/>
        <v>0</v>
      </c>
      <c r="Y228" s="176">
        <f t="shared" si="177"/>
        <v>0</v>
      </c>
      <c r="Z228" s="176">
        <f t="shared" si="178"/>
        <v>0</v>
      </c>
      <c r="AA228" s="176" t="s">
        <v>40</v>
      </c>
      <c r="AB228" s="176" t="s">
        <v>40</v>
      </c>
    </row>
    <row r="229" spans="1:28" ht="42" customHeight="1" x14ac:dyDescent="0.25">
      <c r="A229" s="70" t="s">
        <v>575</v>
      </c>
      <c r="B229" s="135" t="s">
        <v>37</v>
      </c>
      <c r="C229" s="32">
        <v>10</v>
      </c>
      <c r="D229" s="32" t="s">
        <v>38</v>
      </c>
      <c r="E229" s="72" t="s">
        <v>455</v>
      </c>
      <c r="F229" s="60">
        <f t="shared" si="187"/>
        <v>1188179608443</v>
      </c>
      <c r="G229" s="60">
        <f t="shared" si="187"/>
        <v>0</v>
      </c>
      <c r="H229" s="60">
        <f t="shared" si="187"/>
        <v>0</v>
      </c>
      <c r="I229" s="60">
        <f t="shared" si="187"/>
        <v>0</v>
      </c>
      <c r="J229" s="59">
        <f t="shared" si="187"/>
        <v>0</v>
      </c>
      <c r="K229" s="40">
        <f t="shared" si="174"/>
        <v>0</v>
      </c>
      <c r="L229" s="59">
        <f>+L230</f>
        <v>1188179608443</v>
      </c>
      <c r="M229" s="323">
        <f t="shared" si="172"/>
        <v>0.12995204098967866</v>
      </c>
      <c r="N229" s="60">
        <f t="shared" si="188"/>
        <v>0</v>
      </c>
      <c r="O229" s="60">
        <f t="shared" si="188"/>
        <v>0</v>
      </c>
      <c r="P229" s="59">
        <f t="shared" si="188"/>
        <v>1188179608443</v>
      </c>
      <c r="Q229" s="59">
        <f t="shared" si="188"/>
        <v>0</v>
      </c>
      <c r="R229" s="59">
        <f t="shared" si="188"/>
        <v>1188179608443</v>
      </c>
      <c r="S229" s="59">
        <f t="shared" si="188"/>
        <v>0</v>
      </c>
      <c r="T229" s="59">
        <f t="shared" si="188"/>
        <v>0</v>
      </c>
      <c r="U229" s="59">
        <f t="shared" si="188"/>
        <v>0</v>
      </c>
      <c r="V229" s="59">
        <f t="shared" si="188"/>
        <v>0</v>
      </c>
      <c r="W229" s="59">
        <f t="shared" si="188"/>
        <v>0</v>
      </c>
      <c r="X229" s="176">
        <f t="shared" si="176"/>
        <v>0</v>
      </c>
      <c r="Y229" s="176">
        <f t="shared" si="177"/>
        <v>0</v>
      </c>
      <c r="Z229" s="176">
        <f t="shared" si="178"/>
        <v>0</v>
      </c>
      <c r="AA229" s="176" t="s">
        <v>40</v>
      </c>
      <c r="AB229" s="176" t="s">
        <v>40</v>
      </c>
    </row>
    <row r="230" spans="1:28" ht="42" customHeight="1" x14ac:dyDescent="0.25">
      <c r="A230" s="337" t="s">
        <v>576</v>
      </c>
      <c r="B230" s="148" t="s">
        <v>37</v>
      </c>
      <c r="C230" s="43">
        <v>10</v>
      </c>
      <c r="D230" s="43" t="s">
        <v>38</v>
      </c>
      <c r="E230" s="44" t="s">
        <v>268</v>
      </c>
      <c r="F230" s="45">
        <v>1188179608443</v>
      </c>
      <c r="G230" s="45">
        <v>0</v>
      </c>
      <c r="H230" s="45">
        <v>0</v>
      </c>
      <c r="I230" s="45">
        <v>0</v>
      </c>
      <c r="J230" s="45">
        <v>0</v>
      </c>
      <c r="K230" s="45">
        <f t="shared" si="174"/>
        <v>0</v>
      </c>
      <c r="L230" s="46">
        <f>+F230+K230</f>
        <v>1188179608443</v>
      </c>
      <c r="M230" s="86">
        <f t="shared" si="172"/>
        <v>0.12995204098967866</v>
      </c>
      <c r="N230" s="45">
        <v>0</v>
      </c>
      <c r="O230" s="45">
        <v>0</v>
      </c>
      <c r="P230" s="45">
        <f>L230-O230</f>
        <v>1188179608443</v>
      </c>
      <c r="Q230" s="45">
        <v>0</v>
      </c>
      <c r="R230" s="45">
        <f>+L230-Q230</f>
        <v>1188179608443</v>
      </c>
      <c r="S230" s="45">
        <f>O230-Q230</f>
        <v>0</v>
      </c>
      <c r="T230" s="45">
        <v>0</v>
      </c>
      <c r="U230" s="45">
        <f>+Q230-T230</f>
        <v>0</v>
      </c>
      <c r="V230" s="45">
        <v>0</v>
      </c>
      <c r="W230" s="48">
        <f>+T230-V230</f>
        <v>0</v>
      </c>
      <c r="X230" s="54">
        <f t="shared" si="176"/>
        <v>0</v>
      </c>
      <c r="Y230" s="54">
        <f t="shared" si="177"/>
        <v>0</v>
      </c>
      <c r="Z230" s="54">
        <f t="shared" si="178"/>
        <v>0</v>
      </c>
      <c r="AA230" s="54" t="s">
        <v>40</v>
      </c>
      <c r="AB230" s="54" t="s">
        <v>40</v>
      </c>
    </row>
    <row r="231" spans="1:28" ht="42" customHeight="1" x14ac:dyDescent="0.25">
      <c r="A231" s="38" t="s">
        <v>258</v>
      </c>
      <c r="B231" s="32" t="s">
        <v>37</v>
      </c>
      <c r="C231" s="32">
        <v>10</v>
      </c>
      <c r="D231" s="32" t="s">
        <v>38</v>
      </c>
      <c r="E231" s="72" t="s">
        <v>259</v>
      </c>
      <c r="F231" s="59">
        <f>+F232</f>
        <v>4034524599</v>
      </c>
      <c r="G231" s="59">
        <f>+G232</f>
        <v>0</v>
      </c>
      <c r="H231" s="59">
        <f>+H232</f>
        <v>0</v>
      </c>
      <c r="I231" s="59">
        <f>+I232</f>
        <v>0</v>
      </c>
      <c r="J231" s="59">
        <f>+J232</f>
        <v>0</v>
      </c>
      <c r="K231" s="40">
        <f t="shared" si="174"/>
        <v>0</v>
      </c>
      <c r="L231" s="59">
        <f>+L232</f>
        <v>4034524599</v>
      </c>
      <c r="M231" s="318">
        <f t="shared" si="172"/>
        <v>4.4125879819647369E-4</v>
      </c>
      <c r="N231" s="59">
        <f t="shared" ref="N231:W231" si="189">+N232</f>
        <v>0</v>
      </c>
      <c r="O231" s="59">
        <f>+O232</f>
        <v>1990383378</v>
      </c>
      <c r="P231" s="59">
        <f t="shared" si="189"/>
        <v>2044141221</v>
      </c>
      <c r="Q231" s="59">
        <f t="shared" si="189"/>
        <v>996735589.85000002</v>
      </c>
      <c r="R231" s="59">
        <f t="shared" si="189"/>
        <v>3037789009.1499996</v>
      </c>
      <c r="S231" s="59">
        <f t="shared" si="189"/>
        <v>993647788.14999998</v>
      </c>
      <c r="T231" s="59">
        <f t="shared" si="189"/>
        <v>26581131.289999999</v>
      </c>
      <c r="U231" s="59">
        <f t="shared" si="189"/>
        <v>970154458.56000006</v>
      </c>
      <c r="V231" s="59">
        <f t="shared" si="189"/>
        <v>26358118.289999999</v>
      </c>
      <c r="W231" s="59">
        <f t="shared" si="189"/>
        <v>223013</v>
      </c>
      <c r="X231" s="176">
        <f t="shared" si="176"/>
        <v>0.24705155846541413</v>
      </c>
      <c r="Y231" s="176">
        <f t="shared" si="177"/>
        <v>6.5884172069711547E-3</v>
      </c>
      <c r="Z231" s="176">
        <f t="shared" si="178"/>
        <v>6.5331410537274055E-3</v>
      </c>
      <c r="AA231" s="176">
        <f t="shared" ref="AA231:AA292" si="190">+T231/Q231</f>
        <v>2.6668187190948229E-2</v>
      </c>
      <c r="AB231" s="176">
        <f t="shared" ref="AB231:AB236" si="191">+V231/T231</f>
        <v>0.99161010125690552</v>
      </c>
    </row>
    <row r="232" spans="1:28" ht="42" customHeight="1" x14ac:dyDescent="0.25">
      <c r="A232" s="38" t="s">
        <v>260</v>
      </c>
      <c r="B232" s="32" t="s">
        <v>37</v>
      </c>
      <c r="C232" s="32">
        <v>10</v>
      </c>
      <c r="D232" s="32" t="s">
        <v>38</v>
      </c>
      <c r="E232" s="39" t="s">
        <v>255</v>
      </c>
      <c r="F232" s="59">
        <f>+F233+F237</f>
        <v>4034524599</v>
      </c>
      <c r="G232" s="59">
        <f>+G233+G237</f>
        <v>0</v>
      </c>
      <c r="H232" s="59">
        <f>+H233+H237</f>
        <v>0</v>
      </c>
      <c r="I232" s="59">
        <f>+I233+I237</f>
        <v>0</v>
      </c>
      <c r="J232" s="59">
        <f>+J233+J237</f>
        <v>0</v>
      </c>
      <c r="K232" s="40">
        <f t="shared" si="174"/>
        <v>0</v>
      </c>
      <c r="L232" s="59">
        <f>+L233+L237</f>
        <v>4034524599</v>
      </c>
      <c r="M232" s="318">
        <f t="shared" si="172"/>
        <v>4.4125879819647369E-4</v>
      </c>
      <c r="N232" s="59">
        <f t="shared" ref="N232:W232" si="192">+N233+N237</f>
        <v>0</v>
      </c>
      <c r="O232" s="59">
        <f>+O233+O237</f>
        <v>1990383378</v>
      </c>
      <c r="P232" s="59">
        <f t="shared" si="192"/>
        <v>2044141221</v>
      </c>
      <c r="Q232" s="59">
        <f t="shared" si="192"/>
        <v>996735589.85000002</v>
      </c>
      <c r="R232" s="59">
        <f t="shared" si="192"/>
        <v>3037789009.1499996</v>
      </c>
      <c r="S232" s="59">
        <f t="shared" si="192"/>
        <v>993647788.14999998</v>
      </c>
      <c r="T232" s="59">
        <f t="shared" si="192"/>
        <v>26581131.289999999</v>
      </c>
      <c r="U232" s="59">
        <f t="shared" si="192"/>
        <v>970154458.56000006</v>
      </c>
      <c r="V232" s="59">
        <f t="shared" si="192"/>
        <v>26358118.289999999</v>
      </c>
      <c r="W232" s="59">
        <f t="shared" si="192"/>
        <v>223013</v>
      </c>
      <c r="X232" s="176">
        <f t="shared" si="176"/>
        <v>0.24705155846541413</v>
      </c>
      <c r="Y232" s="176">
        <f t="shared" si="177"/>
        <v>6.5884172069711547E-3</v>
      </c>
      <c r="Z232" s="176">
        <f t="shared" si="178"/>
        <v>6.5331410537274055E-3</v>
      </c>
      <c r="AA232" s="176">
        <f t="shared" si="190"/>
        <v>2.6668187190948229E-2</v>
      </c>
      <c r="AB232" s="176">
        <f t="shared" si="191"/>
        <v>0.99161010125690552</v>
      </c>
    </row>
    <row r="233" spans="1:28" s="6" customFormat="1" ht="63.75" customHeight="1" x14ac:dyDescent="0.25">
      <c r="A233" s="38" t="s">
        <v>261</v>
      </c>
      <c r="B233" s="32" t="s">
        <v>37</v>
      </c>
      <c r="C233" s="32">
        <v>10</v>
      </c>
      <c r="D233" s="32" t="s">
        <v>38</v>
      </c>
      <c r="E233" s="39" t="s">
        <v>262</v>
      </c>
      <c r="F233" s="59">
        <f t="shared" ref="F233:J235" si="193">+F234</f>
        <v>2634524599</v>
      </c>
      <c r="G233" s="59">
        <f t="shared" si="193"/>
        <v>0</v>
      </c>
      <c r="H233" s="59">
        <f t="shared" si="193"/>
        <v>0</v>
      </c>
      <c r="I233" s="59">
        <f t="shared" si="193"/>
        <v>0</v>
      </c>
      <c r="J233" s="59">
        <f t="shared" si="193"/>
        <v>0</v>
      </c>
      <c r="K233" s="40">
        <f t="shared" si="174"/>
        <v>0</v>
      </c>
      <c r="L233" s="59">
        <f>+L234</f>
        <v>2634524599</v>
      </c>
      <c r="M233" s="318">
        <f t="shared" si="172"/>
        <v>2.8813981172947284E-4</v>
      </c>
      <c r="N233" s="59">
        <f t="shared" ref="N233:W235" si="194">+N234</f>
        <v>0</v>
      </c>
      <c r="O233" s="59">
        <f t="shared" si="194"/>
        <v>1990283378</v>
      </c>
      <c r="P233" s="59">
        <f t="shared" si="194"/>
        <v>644241221</v>
      </c>
      <c r="Q233" s="59">
        <f t="shared" si="194"/>
        <v>996711348.39999998</v>
      </c>
      <c r="R233" s="59">
        <f t="shared" si="194"/>
        <v>1637813250.5999999</v>
      </c>
      <c r="S233" s="59">
        <f t="shared" si="194"/>
        <v>993572029.60000002</v>
      </c>
      <c r="T233" s="59">
        <f t="shared" si="194"/>
        <v>26581131.289999999</v>
      </c>
      <c r="U233" s="59">
        <f t="shared" si="194"/>
        <v>970130217.11000001</v>
      </c>
      <c r="V233" s="59">
        <f t="shared" si="194"/>
        <v>26358118.289999999</v>
      </c>
      <c r="W233" s="59">
        <f t="shared" si="194"/>
        <v>223013</v>
      </c>
      <c r="X233" s="176">
        <f t="shared" si="176"/>
        <v>0.37832683315172949</v>
      </c>
      <c r="Y233" s="176">
        <f t="shared" si="177"/>
        <v>1.0089536191876719E-2</v>
      </c>
      <c r="Z233" s="176">
        <f t="shared" si="178"/>
        <v>1.0004886004862086E-2</v>
      </c>
      <c r="AA233" s="176">
        <f t="shared" si="190"/>
        <v>2.6668835799522235E-2</v>
      </c>
      <c r="AB233" s="176">
        <f t="shared" si="191"/>
        <v>0.99161010125690552</v>
      </c>
    </row>
    <row r="234" spans="1:28" s="6" customFormat="1" ht="63.75" customHeight="1" x14ac:dyDescent="0.25">
      <c r="A234" s="38" t="s">
        <v>577</v>
      </c>
      <c r="B234" s="32" t="s">
        <v>37</v>
      </c>
      <c r="C234" s="32">
        <v>10</v>
      </c>
      <c r="D234" s="32" t="s">
        <v>38</v>
      </c>
      <c r="E234" s="39" t="s">
        <v>264</v>
      </c>
      <c r="F234" s="59">
        <f t="shared" si="193"/>
        <v>2634524599</v>
      </c>
      <c r="G234" s="59">
        <f t="shared" si="193"/>
        <v>0</v>
      </c>
      <c r="H234" s="59">
        <f t="shared" si="193"/>
        <v>0</v>
      </c>
      <c r="I234" s="59">
        <f t="shared" si="193"/>
        <v>0</v>
      </c>
      <c r="J234" s="59">
        <f t="shared" si="193"/>
        <v>0</v>
      </c>
      <c r="K234" s="40">
        <f t="shared" si="174"/>
        <v>0</v>
      </c>
      <c r="L234" s="59">
        <f>+L235</f>
        <v>2634524599</v>
      </c>
      <c r="M234" s="318">
        <f t="shared" si="172"/>
        <v>2.8813981172947284E-4</v>
      </c>
      <c r="N234" s="59">
        <f t="shared" si="194"/>
        <v>0</v>
      </c>
      <c r="O234" s="59">
        <f t="shared" si="194"/>
        <v>1990283378</v>
      </c>
      <c r="P234" s="59">
        <f t="shared" si="194"/>
        <v>644241221</v>
      </c>
      <c r="Q234" s="59">
        <f t="shared" si="194"/>
        <v>996711348.39999998</v>
      </c>
      <c r="R234" s="59">
        <f t="shared" si="194"/>
        <v>1637813250.5999999</v>
      </c>
      <c r="S234" s="59">
        <f t="shared" si="194"/>
        <v>993572029.60000002</v>
      </c>
      <c r="T234" s="59">
        <f t="shared" si="194"/>
        <v>26581131.289999999</v>
      </c>
      <c r="U234" s="59">
        <f t="shared" si="194"/>
        <v>970130217.11000001</v>
      </c>
      <c r="V234" s="59">
        <f t="shared" si="194"/>
        <v>26358118.289999999</v>
      </c>
      <c r="W234" s="59">
        <f t="shared" si="194"/>
        <v>223013</v>
      </c>
      <c r="X234" s="176">
        <f t="shared" si="176"/>
        <v>0.37832683315172949</v>
      </c>
      <c r="Y234" s="176">
        <f t="shared" si="177"/>
        <v>1.0089536191876719E-2</v>
      </c>
      <c r="Z234" s="176">
        <f t="shared" si="178"/>
        <v>1.0004886004862086E-2</v>
      </c>
      <c r="AA234" s="176">
        <f t="shared" si="190"/>
        <v>2.6668835799522235E-2</v>
      </c>
      <c r="AB234" s="176">
        <f t="shared" si="191"/>
        <v>0.99161010125690552</v>
      </c>
    </row>
    <row r="235" spans="1:28" ht="42" customHeight="1" x14ac:dyDescent="0.25">
      <c r="A235" s="38" t="s">
        <v>578</v>
      </c>
      <c r="B235" s="32" t="s">
        <v>37</v>
      </c>
      <c r="C235" s="32">
        <v>10</v>
      </c>
      <c r="D235" s="32" t="s">
        <v>38</v>
      </c>
      <c r="E235" s="72" t="s">
        <v>266</v>
      </c>
      <c r="F235" s="59">
        <f t="shared" si="193"/>
        <v>2634524599</v>
      </c>
      <c r="G235" s="59">
        <f t="shared" si="193"/>
        <v>0</v>
      </c>
      <c r="H235" s="59">
        <f t="shared" si="193"/>
        <v>0</v>
      </c>
      <c r="I235" s="59">
        <f t="shared" si="193"/>
        <v>0</v>
      </c>
      <c r="J235" s="59">
        <f t="shared" si="193"/>
        <v>0</v>
      </c>
      <c r="K235" s="40">
        <f t="shared" si="174"/>
        <v>0</v>
      </c>
      <c r="L235" s="59">
        <f>+L236</f>
        <v>2634524599</v>
      </c>
      <c r="M235" s="318">
        <f t="shared" si="172"/>
        <v>2.8813981172947284E-4</v>
      </c>
      <c r="N235" s="59">
        <f t="shared" si="194"/>
        <v>0</v>
      </c>
      <c r="O235" s="59">
        <f t="shared" si="194"/>
        <v>1990283378</v>
      </c>
      <c r="P235" s="59">
        <f t="shared" si="194"/>
        <v>644241221</v>
      </c>
      <c r="Q235" s="59">
        <f t="shared" si="194"/>
        <v>996711348.39999998</v>
      </c>
      <c r="R235" s="59">
        <f t="shared" si="194"/>
        <v>1637813250.5999999</v>
      </c>
      <c r="S235" s="59">
        <f t="shared" si="194"/>
        <v>993572029.60000002</v>
      </c>
      <c r="T235" s="59">
        <f t="shared" si="194"/>
        <v>26581131.289999999</v>
      </c>
      <c r="U235" s="59">
        <f t="shared" si="194"/>
        <v>970130217.11000001</v>
      </c>
      <c r="V235" s="59">
        <f t="shared" si="194"/>
        <v>26358118.289999999</v>
      </c>
      <c r="W235" s="59">
        <f t="shared" si="194"/>
        <v>223013</v>
      </c>
      <c r="X235" s="176">
        <f t="shared" si="176"/>
        <v>0.37832683315172949</v>
      </c>
      <c r="Y235" s="176">
        <f t="shared" si="177"/>
        <v>1.0089536191876719E-2</v>
      </c>
      <c r="Z235" s="176">
        <f t="shared" si="178"/>
        <v>1.0004886004862086E-2</v>
      </c>
      <c r="AA235" s="176">
        <f t="shared" si="190"/>
        <v>2.6668835799522235E-2</v>
      </c>
      <c r="AB235" s="176">
        <f t="shared" si="191"/>
        <v>0.99161010125690552</v>
      </c>
    </row>
    <row r="236" spans="1:28" ht="42" customHeight="1" x14ac:dyDescent="0.25">
      <c r="A236" s="42" t="s">
        <v>579</v>
      </c>
      <c r="B236" s="43" t="s">
        <v>37</v>
      </c>
      <c r="C236" s="43">
        <v>10</v>
      </c>
      <c r="D236" s="43" t="s">
        <v>38</v>
      </c>
      <c r="E236" s="44" t="s">
        <v>268</v>
      </c>
      <c r="F236" s="45">
        <v>2634524599</v>
      </c>
      <c r="G236" s="45">
        <v>0</v>
      </c>
      <c r="H236" s="45">
        <v>0</v>
      </c>
      <c r="I236" s="45">
        <v>0</v>
      </c>
      <c r="J236" s="45">
        <v>0</v>
      </c>
      <c r="K236" s="45">
        <f t="shared" si="174"/>
        <v>0</v>
      </c>
      <c r="L236" s="46">
        <f>+F236+K236</f>
        <v>2634524599</v>
      </c>
      <c r="M236" s="47">
        <f t="shared" si="172"/>
        <v>2.8813981172947284E-4</v>
      </c>
      <c r="N236" s="45">
        <v>0</v>
      </c>
      <c r="O236" s="45">
        <v>1990283378</v>
      </c>
      <c r="P236" s="45">
        <f>L236-O236</f>
        <v>644241221</v>
      </c>
      <c r="Q236" s="45">
        <v>996711348.39999998</v>
      </c>
      <c r="R236" s="45">
        <f>+L236-Q236</f>
        <v>1637813250.5999999</v>
      </c>
      <c r="S236" s="45">
        <f>O236-Q236</f>
        <v>993572029.60000002</v>
      </c>
      <c r="T236" s="45">
        <v>26581131.289999999</v>
      </c>
      <c r="U236" s="45">
        <f>+Q236-T236</f>
        <v>970130217.11000001</v>
      </c>
      <c r="V236" s="45">
        <v>26358118.289999999</v>
      </c>
      <c r="W236" s="48">
        <f>+T236-V236</f>
        <v>223013</v>
      </c>
      <c r="X236" s="54">
        <f t="shared" si="176"/>
        <v>0.37832683315172949</v>
      </c>
      <c r="Y236" s="54">
        <f t="shared" si="177"/>
        <v>1.0089536191876719E-2</v>
      </c>
      <c r="Z236" s="54">
        <f t="shared" si="178"/>
        <v>1.0004886004862086E-2</v>
      </c>
      <c r="AA236" s="54">
        <f t="shared" si="190"/>
        <v>2.6668835799522235E-2</v>
      </c>
      <c r="AB236" s="54">
        <f t="shared" si="191"/>
        <v>0.99161010125690552</v>
      </c>
    </row>
    <row r="237" spans="1:28" s="6" customFormat="1" ht="63.75" customHeight="1" x14ac:dyDescent="0.25">
      <c r="A237" s="38" t="s">
        <v>269</v>
      </c>
      <c r="B237" s="32" t="s">
        <v>37</v>
      </c>
      <c r="C237" s="32">
        <v>10</v>
      </c>
      <c r="D237" s="32" t="s">
        <v>38</v>
      </c>
      <c r="E237" s="39" t="s">
        <v>270</v>
      </c>
      <c r="F237" s="59">
        <f t="shared" ref="F237:J239" si="195">+F238</f>
        <v>1400000000</v>
      </c>
      <c r="G237" s="59">
        <f t="shared" si="195"/>
        <v>0</v>
      </c>
      <c r="H237" s="59">
        <f t="shared" si="195"/>
        <v>0</v>
      </c>
      <c r="I237" s="59">
        <f t="shared" si="195"/>
        <v>0</v>
      </c>
      <c r="J237" s="59">
        <f t="shared" si="195"/>
        <v>0</v>
      </c>
      <c r="K237" s="40">
        <f t="shared" si="174"/>
        <v>0</v>
      </c>
      <c r="L237" s="59">
        <f>+L238</f>
        <v>1400000000</v>
      </c>
      <c r="M237" s="318">
        <f t="shared" si="172"/>
        <v>1.5311898646700088E-4</v>
      </c>
      <c r="N237" s="59">
        <f t="shared" ref="N237:W239" si="196">+N238</f>
        <v>0</v>
      </c>
      <c r="O237" s="59">
        <f t="shared" si="196"/>
        <v>100000</v>
      </c>
      <c r="P237" s="59">
        <f t="shared" si="196"/>
        <v>1399900000</v>
      </c>
      <c r="Q237" s="59">
        <f t="shared" si="196"/>
        <v>24241.45</v>
      </c>
      <c r="R237" s="59">
        <f t="shared" si="196"/>
        <v>1399975758.55</v>
      </c>
      <c r="S237" s="59">
        <f t="shared" si="196"/>
        <v>75758.55</v>
      </c>
      <c r="T237" s="59">
        <f t="shared" si="196"/>
        <v>0</v>
      </c>
      <c r="U237" s="59">
        <f t="shared" si="196"/>
        <v>24241.45</v>
      </c>
      <c r="V237" s="59">
        <f t="shared" si="196"/>
        <v>0</v>
      </c>
      <c r="W237" s="59">
        <f t="shared" si="196"/>
        <v>0</v>
      </c>
      <c r="X237" s="176">
        <f t="shared" si="176"/>
        <v>1.7315321428571428E-5</v>
      </c>
      <c r="Y237" s="176">
        <f t="shared" si="177"/>
        <v>0</v>
      </c>
      <c r="Z237" s="176">
        <f t="shared" si="178"/>
        <v>0</v>
      </c>
      <c r="AA237" s="176">
        <f t="shared" si="190"/>
        <v>0</v>
      </c>
      <c r="AB237" s="176" t="s">
        <v>40</v>
      </c>
    </row>
    <row r="238" spans="1:28" s="6" customFormat="1" ht="60" customHeight="1" x14ac:dyDescent="0.25">
      <c r="A238" s="38" t="s">
        <v>580</v>
      </c>
      <c r="B238" s="32" t="s">
        <v>37</v>
      </c>
      <c r="C238" s="32">
        <v>10</v>
      </c>
      <c r="D238" s="32" t="s">
        <v>38</v>
      </c>
      <c r="E238" s="39" t="s">
        <v>264</v>
      </c>
      <c r="F238" s="59">
        <f t="shared" si="195"/>
        <v>1400000000</v>
      </c>
      <c r="G238" s="59">
        <f t="shared" si="195"/>
        <v>0</v>
      </c>
      <c r="H238" s="59">
        <f t="shared" si="195"/>
        <v>0</v>
      </c>
      <c r="I238" s="59">
        <f t="shared" si="195"/>
        <v>0</v>
      </c>
      <c r="J238" s="59">
        <f t="shared" si="195"/>
        <v>0</v>
      </c>
      <c r="K238" s="40">
        <f t="shared" si="174"/>
        <v>0</v>
      </c>
      <c r="L238" s="59">
        <f>+L239</f>
        <v>1400000000</v>
      </c>
      <c r="M238" s="318">
        <f t="shared" si="172"/>
        <v>1.5311898646700088E-4</v>
      </c>
      <c r="N238" s="59">
        <f t="shared" si="196"/>
        <v>0</v>
      </c>
      <c r="O238" s="59">
        <f t="shared" si="196"/>
        <v>100000</v>
      </c>
      <c r="P238" s="59">
        <f t="shared" si="196"/>
        <v>1399900000</v>
      </c>
      <c r="Q238" s="59">
        <f t="shared" si="196"/>
        <v>24241.45</v>
      </c>
      <c r="R238" s="59">
        <f t="shared" si="196"/>
        <v>1399975758.55</v>
      </c>
      <c r="S238" s="59">
        <f t="shared" si="196"/>
        <v>75758.55</v>
      </c>
      <c r="T238" s="59">
        <f t="shared" si="196"/>
        <v>0</v>
      </c>
      <c r="U238" s="59">
        <f t="shared" si="196"/>
        <v>24241.45</v>
      </c>
      <c r="V238" s="59">
        <f t="shared" si="196"/>
        <v>0</v>
      </c>
      <c r="W238" s="59">
        <f t="shared" si="196"/>
        <v>0</v>
      </c>
      <c r="X238" s="176">
        <f t="shared" si="176"/>
        <v>1.7315321428571428E-5</v>
      </c>
      <c r="Y238" s="176">
        <f t="shared" si="177"/>
        <v>0</v>
      </c>
      <c r="Z238" s="176">
        <f t="shared" si="178"/>
        <v>0</v>
      </c>
      <c r="AA238" s="176">
        <f t="shared" si="190"/>
        <v>0</v>
      </c>
      <c r="AB238" s="176" t="s">
        <v>40</v>
      </c>
    </row>
    <row r="239" spans="1:28" ht="42" customHeight="1" x14ac:dyDescent="0.25">
      <c r="A239" s="38" t="s">
        <v>581</v>
      </c>
      <c r="B239" s="32" t="s">
        <v>37</v>
      </c>
      <c r="C239" s="32">
        <v>10</v>
      </c>
      <c r="D239" s="32" t="s">
        <v>38</v>
      </c>
      <c r="E239" s="72" t="s">
        <v>266</v>
      </c>
      <c r="F239" s="59">
        <f t="shared" si="195"/>
        <v>1400000000</v>
      </c>
      <c r="G239" s="59">
        <f t="shared" si="195"/>
        <v>0</v>
      </c>
      <c r="H239" s="59">
        <f t="shared" si="195"/>
        <v>0</v>
      </c>
      <c r="I239" s="59">
        <f t="shared" si="195"/>
        <v>0</v>
      </c>
      <c r="J239" s="59">
        <f t="shared" si="195"/>
        <v>0</v>
      </c>
      <c r="K239" s="40">
        <f t="shared" si="174"/>
        <v>0</v>
      </c>
      <c r="L239" s="59">
        <f>+L240</f>
        <v>1400000000</v>
      </c>
      <c r="M239" s="318">
        <f t="shared" si="172"/>
        <v>1.5311898646700088E-4</v>
      </c>
      <c r="N239" s="59">
        <f t="shared" si="196"/>
        <v>0</v>
      </c>
      <c r="O239" s="59">
        <f t="shared" si="196"/>
        <v>100000</v>
      </c>
      <c r="P239" s="59">
        <f t="shared" si="196"/>
        <v>1399900000</v>
      </c>
      <c r="Q239" s="59">
        <f t="shared" si="196"/>
        <v>24241.45</v>
      </c>
      <c r="R239" s="59">
        <f t="shared" si="196"/>
        <v>1399975758.55</v>
      </c>
      <c r="S239" s="59">
        <f t="shared" si="196"/>
        <v>75758.55</v>
      </c>
      <c r="T239" s="59">
        <f t="shared" si="196"/>
        <v>0</v>
      </c>
      <c r="U239" s="59">
        <f t="shared" si="196"/>
        <v>24241.45</v>
      </c>
      <c r="V239" s="59">
        <f t="shared" si="196"/>
        <v>0</v>
      </c>
      <c r="W239" s="59">
        <f t="shared" si="196"/>
        <v>0</v>
      </c>
      <c r="X239" s="176">
        <f t="shared" si="176"/>
        <v>1.7315321428571428E-5</v>
      </c>
      <c r="Y239" s="176">
        <f t="shared" si="177"/>
        <v>0</v>
      </c>
      <c r="Z239" s="176">
        <f t="shared" si="178"/>
        <v>0</v>
      </c>
      <c r="AA239" s="176">
        <f t="shared" si="190"/>
        <v>0</v>
      </c>
      <c r="AB239" s="176" t="s">
        <v>40</v>
      </c>
    </row>
    <row r="240" spans="1:28" ht="42" customHeight="1" x14ac:dyDescent="0.25">
      <c r="A240" s="42" t="s">
        <v>582</v>
      </c>
      <c r="B240" s="43" t="s">
        <v>37</v>
      </c>
      <c r="C240" s="43">
        <v>10</v>
      </c>
      <c r="D240" s="43" t="s">
        <v>38</v>
      </c>
      <c r="E240" s="44" t="s">
        <v>268</v>
      </c>
      <c r="F240" s="45">
        <v>1400000000</v>
      </c>
      <c r="G240" s="45">
        <v>0</v>
      </c>
      <c r="H240" s="45">
        <v>0</v>
      </c>
      <c r="I240" s="45">
        <v>0</v>
      </c>
      <c r="J240" s="45">
        <v>0</v>
      </c>
      <c r="K240" s="45">
        <f t="shared" si="174"/>
        <v>0</v>
      </c>
      <c r="L240" s="46">
        <f>+F240+K240</f>
        <v>1400000000</v>
      </c>
      <c r="M240" s="47">
        <f t="shared" si="172"/>
        <v>1.5311898646700088E-4</v>
      </c>
      <c r="N240" s="45">
        <v>0</v>
      </c>
      <c r="O240" s="45">
        <v>100000</v>
      </c>
      <c r="P240" s="45">
        <f>L240-O240</f>
        <v>1399900000</v>
      </c>
      <c r="Q240" s="45">
        <v>24241.45</v>
      </c>
      <c r="R240" s="45">
        <f>+L240-Q240</f>
        <v>1399975758.55</v>
      </c>
      <c r="S240" s="45">
        <f>O240-Q240</f>
        <v>75758.55</v>
      </c>
      <c r="T240" s="45">
        <v>0</v>
      </c>
      <c r="U240" s="45">
        <f>+Q240-T240</f>
        <v>24241.45</v>
      </c>
      <c r="V240" s="45">
        <v>0</v>
      </c>
      <c r="W240" s="48">
        <f>+T240-V240</f>
        <v>0</v>
      </c>
      <c r="X240" s="54">
        <f t="shared" si="176"/>
        <v>1.7315321428571428E-5</v>
      </c>
      <c r="Y240" s="54">
        <f t="shared" si="177"/>
        <v>0</v>
      </c>
      <c r="Z240" s="54">
        <f t="shared" si="178"/>
        <v>0</v>
      </c>
      <c r="AA240" s="54">
        <f t="shared" si="190"/>
        <v>0</v>
      </c>
      <c r="AB240" s="54" t="s">
        <v>40</v>
      </c>
    </row>
    <row r="241" spans="1:28" s="6" customFormat="1" ht="42" customHeight="1" x14ac:dyDescent="0.25">
      <c r="A241" s="38" t="s">
        <v>274</v>
      </c>
      <c r="B241" s="32" t="s">
        <v>37</v>
      </c>
      <c r="C241" s="32">
        <v>10</v>
      </c>
      <c r="D241" s="32" t="s">
        <v>38</v>
      </c>
      <c r="E241" s="39" t="s">
        <v>275</v>
      </c>
      <c r="F241" s="59">
        <f t="shared" ref="F241:W242" si="197">+F243</f>
        <v>6000000000</v>
      </c>
      <c r="G241" s="59">
        <f t="shared" si="197"/>
        <v>0</v>
      </c>
      <c r="H241" s="59">
        <f t="shared" si="197"/>
        <v>0</v>
      </c>
      <c r="I241" s="59">
        <f t="shared" si="197"/>
        <v>0</v>
      </c>
      <c r="J241" s="59">
        <f t="shared" si="197"/>
        <v>0</v>
      </c>
      <c r="K241" s="40">
        <f t="shared" si="174"/>
        <v>0</v>
      </c>
      <c r="L241" s="59">
        <f>+L243</f>
        <v>6000000000</v>
      </c>
      <c r="M241" s="318">
        <f t="shared" si="172"/>
        <v>6.5622422771571809E-4</v>
      </c>
      <c r="N241" s="59">
        <f t="shared" ref="N241:W241" si="198">+N243</f>
        <v>0</v>
      </c>
      <c r="O241" s="59">
        <f t="shared" si="198"/>
        <v>1033674399</v>
      </c>
      <c r="P241" s="59">
        <f t="shared" si="198"/>
        <v>4966325601</v>
      </c>
      <c r="Q241" s="59">
        <f t="shared" si="198"/>
        <v>929748099.22000003</v>
      </c>
      <c r="R241" s="59">
        <f t="shared" si="198"/>
        <v>5070251900.7800007</v>
      </c>
      <c r="S241" s="59">
        <f t="shared" si="198"/>
        <v>103926299.77999999</v>
      </c>
      <c r="T241" s="59">
        <f t="shared" si="198"/>
        <v>31924606.850000001</v>
      </c>
      <c r="U241" s="59">
        <f t="shared" si="198"/>
        <v>897823492.37</v>
      </c>
      <c r="V241" s="59">
        <f t="shared" si="198"/>
        <v>31924606.850000001</v>
      </c>
      <c r="W241" s="59">
        <f t="shared" si="198"/>
        <v>0</v>
      </c>
      <c r="X241" s="176">
        <f t="shared" si="176"/>
        <v>0.15495801653666666</v>
      </c>
      <c r="Y241" s="176">
        <f t="shared" si="177"/>
        <v>5.320767808333334E-3</v>
      </c>
      <c r="Z241" s="176">
        <f t="shared" si="178"/>
        <v>5.320767808333334E-3</v>
      </c>
      <c r="AA241" s="176">
        <f t="shared" si="190"/>
        <v>3.4336834758557436E-2</v>
      </c>
      <c r="AB241" s="176">
        <f t="shared" ref="AB241" si="199">+V241/T241</f>
        <v>1</v>
      </c>
    </row>
    <row r="242" spans="1:28" s="120" customFormat="1" ht="42" customHeight="1" x14ac:dyDescent="0.25">
      <c r="A242" s="70" t="s">
        <v>274</v>
      </c>
      <c r="B242" s="71" t="s">
        <v>41</v>
      </c>
      <c r="C242" s="71">
        <v>20</v>
      </c>
      <c r="D242" s="71" t="s">
        <v>38</v>
      </c>
      <c r="E242" s="72" t="s">
        <v>275</v>
      </c>
      <c r="F242" s="62">
        <f>+F244</f>
        <v>128057209397</v>
      </c>
      <c r="G242" s="62">
        <f t="shared" si="197"/>
        <v>0</v>
      </c>
      <c r="H242" s="62">
        <f t="shared" si="197"/>
        <v>0</v>
      </c>
      <c r="I242" s="62">
        <f t="shared" si="197"/>
        <v>0</v>
      </c>
      <c r="J242" s="62">
        <f t="shared" si="197"/>
        <v>0</v>
      </c>
      <c r="K242" s="41">
        <f t="shared" si="174"/>
        <v>0</v>
      </c>
      <c r="L242" s="62">
        <f t="shared" si="197"/>
        <v>128057209397</v>
      </c>
      <c r="M242" s="338">
        <f t="shared" si="172"/>
        <v>1.4005707223329387E-2</v>
      </c>
      <c r="N242" s="62">
        <f t="shared" si="197"/>
        <v>0</v>
      </c>
      <c r="O242" s="62">
        <f t="shared" si="197"/>
        <v>128057209397</v>
      </c>
      <c r="P242" s="62">
        <f t="shared" si="197"/>
        <v>0</v>
      </c>
      <c r="Q242" s="62">
        <f t="shared" si="197"/>
        <v>79788857362</v>
      </c>
      <c r="R242" s="62">
        <f t="shared" si="197"/>
        <v>48268352035</v>
      </c>
      <c r="S242" s="62">
        <f t="shared" si="197"/>
        <v>48268352035</v>
      </c>
      <c r="T242" s="62">
        <f t="shared" si="197"/>
        <v>0</v>
      </c>
      <c r="U242" s="62">
        <f t="shared" si="197"/>
        <v>79788857362</v>
      </c>
      <c r="V242" s="62">
        <f t="shared" si="197"/>
        <v>0</v>
      </c>
      <c r="W242" s="62">
        <f t="shared" si="197"/>
        <v>0</v>
      </c>
      <c r="X242" s="176">
        <f t="shared" si="176"/>
        <v>0.623071967113077</v>
      </c>
      <c r="Y242" s="176">
        <f t="shared" si="177"/>
        <v>0</v>
      </c>
      <c r="Z242" s="176">
        <f t="shared" si="178"/>
        <v>0</v>
      </c>
      <c r="AA242" s="176">
        <f t="shared" si="190"/>
        <v>0</v>
      </c>
      <c r="AB242" s="176" t="s">
        <v>40</v>
      </c>
    </row>
    <row r="243" spans="1:28" ht="42" customHeight="1" x14ac:dyDescent="0.25">
      <c r="A243" s="38" t="s">
        <v>276</v>
      </c>
      <c r="B243" s="32" t="s">
        <v>37</v>
      </c>
      <c r="C243" s="32">
        <v>10</v>
      </c>
      <c r="D243" s="32" t="s">
        <v>38</v>
      </c>
      <c r="E243" s="39" t="s">
        <v>255</v>
      </c>
      <c r="F243" s="59">
        <f>+F245+F255</f>
        <v>6000000000</v>
      </c>
      <c r="G243" s="59">
        <f>+G245+G255</f>
        <v>0</v>
      </c>
      <c r="H243" s="59">
        <f>+H245+H255</f>
        <v>0</v>
      </c>
      <c r="I243" s="59">
        <f>+I245+I255</f>
        <v>0</v>
      </c>
      <c r="J243" s="59">
        <f>+J245+J255</f>
        <v>0</v>
      </c>
      <c r="K243" s="40">
        <f t="shared" si="174"/>
        <v>0</v>
      </c>
      <c r="L243" s="59">
        <f>+L245+L255</f>
        <v>6000000000</v>
      </c>
      <c r="M243" s="323">
        <f t="shared" si="172"/>
        <v>6.5622422771571809E-4</v>
      </c>
      <c r="N243" s="59">
        <f t="shared" ref="N243:W243" si="200">+N245+N255</f>
        <v>0</v>
      </c>
      <c r="O243" s="59">
        <f>+O245+O255</f>
        <v>1033674399</v>
      </c>
      <c r="P243" s="59">
        <f t="shared" si="200"/>
        <v>4966325601</v>
      </c>
      <c r="Q243" s="59">
        <f t="shared" si="200"/>
        <v>929748099.22000003</v>
      </c>
      <c r="R243" s="59">
        <f t="shared" si="200"/>
        <v>5070251900.7800007</v>
      </c>
      <c r="S243" s="59">
        <f t="shared" si="200"/>
        <v>103926299.77999999</v>
      </c>
      <c r="T243" s="59">
        <f t="shared" si="200"/>
        <v>31924606.850000001</v>
      </c>
      <c r="U243" s="59">
        <f t="shared" si="200"/>
        <v>897823492.37</v>
      </c>
      <c r="V243" s="59">
        <f t="shared" si="200"/>
        <v>31924606.850000001</v>
      </c>
      <c r="W243" s="59">
        <f t="shared" si="200"/>
        <v>0</v>
      </c>
      <c r="X243" s="176">
        <f t="shared" si="176"/>
        <v>0.15495801653666666</v>
      </c>
      <c r="Y243" s="176">
        <f t="shared" si="177"/>
        <v>5.320767808333334E-3</v>
      </c>
      <c r="Z243" s="176">
        <f t="shared" si="178"/>
        <v>5.320767808333334E-3</v>
      </c>
      <c r="AA243" s="176">
        <f t="shared" si="190"/>
        <v>3.4336834758557436E-2</v>
      </c>
      <c r="AB243" s="176">
        <f t="shared" ref="AB243" si="201">+V243/T243</f>
        <v>1</v>
      </c>
    </row>
    <row r="244" spans="1:28" ht="42" customHeight="1" x14ac:dyDescent="0.25">
      <c r="A244" s="38" t="s">
        <v>276</v>
      </c>
      <c r="B244" s="32" t="s">
        <v>41</v>
      </c>
      <c r="C244" s="32">
        <v>20</v>
      </c>
      <c r="D244" s="32" t="s">
        <v>38</v>
      </c>
      <c r="E244" s="39" t="s">
        <v>255</v>
      </c>
      <c r="F244" s="121">
        <f>+F246</f>
        <v>128057209397</v>
      </c>
      <c r="G244" s="59">
        <f>+G248</f>
        <v>0</v>
      </c>
      <c r="H244" s="59">
        <f>+H248</f>
        <v>0</v>
      </c>
      <c r="I244" s="59">
        <f>+I248</f>
        <v>0</v>
      </c>
      <c r="J244" s="59">
        <f>+J248</f>
        <v>0</v>
      </c>
      <c r="K244" s="40">
        <f t="shared" si="174"/>
        <v>0</v>
      </c>
      <c r="L244" s="59">
        <f>+L248</f>
        <v>128057209397</v>
      </c>
      <c r="M244" s="323">
        <f t="shared" si="172"/>
        <v>1.4005707223329387E-2</v>
      </c>
      <c r="N244" s="121">
        <f t="shared" ref="N244:W244" si="202">+N248</f>
        <v>0</v>
      </c>
      <c r="O244" s="59">
        <f>+O248</f>
        <v>128057209397</v>
      </c>
      <c r="P244" s="59">
        <f t="shared" si="202"/>
        <v>0</v>
      </c>
      <c r="Q244" s="59">
        <f t="shared" si="202"/>
        <v>79788857362</v>
      </c>
      <c r="R244" s="59">
        <f t="shared" si="202"/>
        <v>48268352035</v>
      </c>
      <c r="S244" s="59">
        <f t="shared" si="202"/>
        <v>48268352035</v>
      </c>
      <c r="T244" s="59">
        <f t="shared" si="202"/>
        <v>0</v>
      </c>
      <c r="U244" s="59">
        <f t="shared" si="202"/>
        <v>79788857362</v>
      </c>
      <c r="V244" s="59">
        <f t="shared" si="202"/>
        <v>0</v>
      </c>
      <c r="W244" s="59">
        <f t="shared" si="202"/>
        <v>0</v>
      </c>
      <c r="X244" s="176">
        <f t="shared" si="176"/>
        <v>0.623071967113077</v>
      </c>
      <c r="Y244" s="176">
        <f t="shared" si="177"/>
        <v>0</v>
      </c>
      <c r="Z244" s="176">
        <f t="shared" si="178"/>
        <v>0</v>
      </c>
      <c r="AA244" s="176">
        <f t="shared" si="190"/>
        <v>0</v>
      </c>
      <c r="AB244" s="176" t="s">
        <v>40</v>
      </c>
    </row>
    <row r="245" spans="1:28" ht="68.25" customHeight="1" x14ac:dyDescent="0.25">
      <c r="A245" s="38" t="s">
        <v>277</v>
      </c>
      <c r="B245" s="32" t="s">
        <v>37</v>
      </c>
      <c r="C245" s="32">
        <v>10</v>
      </c>
      <c r="D245" s="32" t="s">
        <v>38</v>
      </c>
      <c r="E245" s="39" t="s">
        <v>278</v>
      </c>
      <c r="F245" s="59">
        <f t="shared" ref="F245:J247" si="203">+F247</f>
        <v>4000000000</v>
      </c>
      <c r="G245" s="59">
        <f t="shared" si="203"/>
        <v>0</v>
      </c>
      <c r="H245" s="59">
        <f t="shared" si="203"/>
        <v>0</v>
      </c>
      <c r="I245" s="59">
        <f t="shared" si="203"/>
        <v>0</v>
      </c>
      <c r="J245" s="59">
        <f t="shared" si="203"/>
        <v>0</v>
      </c>
      <c r="K245" s="40">
        <f t="shared" si="174"/>
        <v>0</v>
      </c>
      <c r="L245" s="59">
        <f>+L247</f>
        <v>4000000000</v>
      </c>
      <c r="M245" s="318">
        <f t="shared" si="172"/>
        <v>4.3748281847714538E-4</v>
      </c>
      <c r="N245" s="59">
        <f t="shared" ref="N245:W247" si="204">+N247</f>
        <v>0</v>
      </c>
      <c r="O245" s="59">
        <f t="shared" si="204"/>
        <v>65000</v>
      </c>
      <c r="P245" s="59">
        <f t="shared" si="204"/>
        <v>3999935000</v>
      </c>
      <c r="Q245" s="59">
        <f t="shared" si="204"/>
        <v>12972.49</v>
      </c>
      <c r="R245" s="59">
        <f t="shared" si="204"/>
        <v>3999987027.5100002</v>
      </c>
      <c r="S245" s="59">
        <f t="shared" si="204"/>
        <v>52027.51</v>
      </c>
      <c r="T245" s="59">
        <f t="shared" si="204"/>
        <v>0</v>
      </c>
      <c r="U245" s="59">
        <f t="shared" si="204"/>
        <v>12972.49</v>
      </c>
      <c r="V245" s="59">
        <f t="shared" si="204"/>
        <v>0</v>
      </c>
      <c r="W245" s="59">
        <f t="shared" si="204"/>
        <v>0</v>
      </c>
      <c r="X245" s="176">
        <f t="shared" si="176"/>
        <v>3.2431224999999998E-6</v>
      </c>
      <c r="Y245" s="176">
        <f t="shared" si="177"/>
        <v>0</v>
      </c>
      <c r="Z245" s="176">
        <f t="shared" si="178"/>
        <v>0</v>
      </c>
      <c r="AA245" s="176">
        <f t="shared" si="190"/>
        <v>0</v>
      </c>
      <c r="AB245" s="176" t="s">
        <v>40</v>
      </c>
    </row>
    <row r="246" spans="1:28" ht="67.5" customHeight="1" x14ac:dyDescent="0.25">
      <c r="A246" s="38" t="s">
        <v>277</v>
      </c>
      <c r="B246" s="32" t="s">
        <v>41</v>
      </c>
      <c r="C246" s="32">
        <v>20</v>
      </c>
      <c r="D246" s="32" t="s">
        <v>38</v>
      </c>
      <c r="E246" s="72" t="s">
        <v>278</v>
      </c>
      <c r="F246" s="59">
        <f>+F248</f>
        <v>128057209397</v>
      </c>
      <c r="G246" s="59">
        <f t="shared" si="203"/>
        <v>0</v>
      </c>
      <c r="H246" s="59">
        <f t="shared" si="203"/>
        <v>0</v>
      </c>
      <c r="I246" s="59">
        <f t="shared" si="203"/>
        <v>0</v>
      </c>
      <c r="J246" s="59">
        <f t="shared" si="203"/>
        <v>0</v>
      </c>
      <c r="K246" s="40">
        <f t="shared" si="174"/>
        <v>0</v>
      </c>
      <c r="L246" s="59">
        <f>+L248</f>
        <v>128057209397</v>
      </c>
      <c r="M246" s="323">
        <f t="shared" si="172"/>
        <v>1.4005707223329387E-2</v>
      </c>
      <c r="N246" s="59">
        <f t="shared" si="204"/>
        <v>0</v>
      </c>
      <c r="O246" s="59">
        <f t="shared" si="204"/>
        <v>128057209397</v>
      </c>
      <c r="P246" s="59">
        <f t="shared" si="204"/>
        <v>0</v>
      </c>
      <c r="Q246" s="59">
        <f t="shared" si="204"/>
        <v>79788857362</v>
      </c>
      <c r="R246" s="59">
        <f t="shared" si="204"/>
        <v>48268352035</v>
      </c>
      <c r="S246" s="59">
        <f t="shared" si="204"/>
        <v>48268352035</v>
      </c>
      <c r="T246" s="59">
        <f t="shared" si="204"/>
        <v>0</v>
      </c>
      <c r="U246" s="59">
        <f t="shared" si="204"/>
        <v>79788857362</v>
      </c>
      <c r="V246" s="59">
        <f t="shared" si="204"/>
        <v>0</v>
      </c>
      <c r="W246" s="59">
        <f t="shared" si="204"/>
        <v>0</v>
      </c>
      <c r="X246" s="176">
        <f t="shared" si="176"/>
        <v>0.623071967113077</v>
      </c>
      <c r="Y246" s="176">
        <f t="shared" si="177"/>
        <v>0</v>
      </c>
      <c r="Z246" s="176">
        <f t="shared" si="178"/>
        <v>0</v>
      </c>
      <c r="AA246" s="176">
        <f t="shared" si="190"/>
        <v>0</v>
      </c>
      <c r="AB246" s="176" t="s">
        <v>40</v>
      </c>
    </row>
    <row r="247" spans="1:28" ht="140.25" customHeight="1" x14ac:dyDescent="0.25">
      <c r="A247" s="38" t="s">
        <v>583</v>
      </c>
      <c r="B247" s="32" t="s">
        <v>37</v>
      </c>
      <c r="C247" s="32">
        <v>10</v>
      </c>
      <c r="D247" s="32" t="s">
        <v>38</v>
      </c>
      <c r="E247" s="39" t="s">
        <v>280</v>
      </c>
      <c r="F247" s="59">
        <f t="shared" si="203"/>
        <v>4000000000</v>
      </c>
      <c r="G247" s="59">
        <f t="shared" si="203"/>
        <v>0</v>
      </c>
      <c r="H247" s="59">
        <f t="shared" si="203"/>
        <v>0</v>
      </c>
      <c r="I247" s="59">
        <f t="shared" si="203"/>
        <v>0</v>
      </c>
      <c r="J247" s="59">
        <f t="shared" si="203"/>
        <v>0</v>
      </c>
      <c r="K247" s="40">
        <f t="shared" si="174"/>
        <v>0</v>
      </c>
      <c r="L247" s="59">
        <f>+L249</f>
        <v>4000000000</v>
      </c>
      <c r="M247" s="318">
        <f t="shared" si="172"/>
        <v>4.3748281847714538E-4</v>
      </c>
      <c r="N247" s="59">
        <f t="shared" si="204"/>
        <v>0</v>
      </c>
      <c r="O247" s="59">
        <f t="shared" si="204"/>
        <v>65000</v>
      </c>
      <c r="P247" s="59">
        <f t="shared" si="204"/>
        <v>3999935000</v>
      </c>
      <c r="Q247" s="59">
        <f t="shared" si="204"/>
        <v>12972.49</v>
      </c>
      <c r="R247" s="59">
        <f t="shared" si="204"/>
        <v>3999987027.5100002</v>
      </c>
      <c r="S247" s="59">
        <f t="shared" si="204"/>
        <v>52027.51</v>
      </c>
      <c r="T247" s="59">
        <f t="shared" si="204"/>
        <v>0</v>
      </c>
      <c r="U247" s="59">
        <f t="shared" si="204"/>
        <v>12972.49</v>
      </c>
      <c r="V247" s="59">
        <f t="shared" si="204"/>
        <v>0</v>
      </c>
      <c r="W247" s="59">
        <f t="shared" si="204"/>
        <v>0</v>
      </c>
      <c r="X247" s="176">
        <f t="shared" si="176"/>
        <v>3.2431224999999998E-6</v>
      </c>
      <c r="Y247" s="176">
        <f t="shared" si="177"/>
        <v>0</v>
      </c>
      <c r="Z247" s="176">
        <f t="shared" si="178"/>
        <v>0</v>
      </c>
      <c r="AA247" s="176">
        <f t="shared" si="190"/>
        <v>0</v>
      </c>
      <c r="AB247" s="176" t="s">
        <v>40</v>
      </c>
    </row>
    <row r="248" spans="1:28" ht="140.25" customHeight="1" x14ac:dyDescent="0.25">
      <c r="A248" s="38" t="s">
        <v>583</v>
      </c>
      <c r="B248" s="32" t="s">
        <v>41</v>
      </c>
      <c r="C248" s="32">
        <v>20</v>
      </c>
      <c r="D248" s="32" t="s">
        <v>38</v>
      </c>
      <c r="E248" s="39" t="s">
        <v>280</v>
      </c>
      <c r="F248" s="59">
        <f>+F251+F253</f>
        <v>128057209397</v>
      </c>
      <c r="G248" s="59">
        <f>+G251+G253</f>
        <v>0</v>
      </c>
      <c r="H248" s="59">
        <f>+H251+H253</f>
        <v>0</v>
      </c>
      <c r="I248" s="59">
        <f>+I251+I253</f>
        <v>0</v>
      </c>
      <c r="J248" s="59">
        <f>+J251+J253</f>
        <v>0</v>
      </c>
      <c r="K248" s="40">
        <f t="shared" si="174"/>
        <v>0</v>
      </c>
      <c r="L248" s="59">
        <f>+L251+L253</f>
        <v>128057209397</v>
      </c>
      <c r="M248" s="323">
        <f t="shared" si="172"/>
        <v>1.4005707223329387E-2</v>
      </c>
      <c r="N248" s="59">
        <f t="shared" ref="N248:W248" si="205">+N251+N253</f>
        <v>0</v>
      </c>
      <c r="O248" s="59">
        <f>+O251+O253</f>
        <v>128057209397</v>
      </c>
      <c r="P248" s="59">
        <f t="shared" si="205"/>
        <v>0</v>
      </c>
      <c r="Q248" s="59">
        <f t="shared" si="205"/>
        <v>79788857362</v>
      </c>
      <c r="R248" s="59">
        <f t="shared" si="205"/>
        <v>48268352035</v>
      </c>
      <c r="S248" s="59">
        <f t="shared" si="205"/>
        <v>48268352035</v>
      </c>
      <c r="T248" s="59">
        <f t="shared" si="205"/>
        <v>0</v>
      </c>
      <c r="U248" s="59">
        <f t="shared" si="205"/>
        <v>79788857362</v>
      </c>
      <c r="V248" s="59">
        <f t="shared" si="205"/>
        <v>0</v>
      </c>
      <c r="W248" s="59">
        <f t="shared" si="205"/>
        <v>0</v>
      </c>
      <c r="X248" s="176">
        <f t="shared" si="176"/>
        <v>0.623071967113077</v>
      </c>
      <c r="Y248" s="176">
        <f t="shared" si="177"/>
        <v>0</v>
      </c>
      <c r="Z248" s="176">
        <f t="shared" si="178"/>
        <v>0</v>
      </c>
      <c r="AA248" s="176">
        <f t="shared" si="190"/>
        <v>0</v>
      </c>
      <c r="AB248" s="176" t="s">
        <v>40</v>
      </c>
    </row>
    <row r="249" spans="1:28" ht="42" customHeight="1" x14ac:dyDescent="0.25">
      <c r="A249" s="38" t="s">
        <v>584</v>
      </c>
      <c r="B249" s="32" t="s">
        <v>37</v>
      </c>
      <c r="C249" s="32">
        <v>10</v>
      </c>
      <c r="D249" s="32" t="s">
        <v>38</v>
      </c>
      <c r="E249" s="39" t="s">
        <v>282</v>
      </c>
      <c r="F249" s="59">
        <f>+F250</f>
        <v>4000000000</v>
      </c>
      <c r="G249" s="59">
        <f>+G250</f>
        <v>0</v>
      </c>
      <c r="H249" s="59">
        <f>+H250</f>
        <v>0</v>
      </c>
      <c r="I249" s="59">
        <f>+I250</f>
        <v>0</v>
      </c>
      <c r="J249" s="59">
        <f>+J250</f>
        <v>0</v>
      </c>
      <c r="K249" s="40">
        <f t="shared" si="174"/>
        <v>0</v>
      </c>
      <c r="L249" s="59">
        <f>+L250</f>
        <v>4000000000</v>
      </c>
      <c r="M249" s="318">
        <f t="shared" si="172"/>
        <v>4.3748281847714538E-4</v>
      </c>
      <c r="N249" s="59">
        <f t="shared" ref="N249:W249" si="206">+N250</f>
        <v>0</v>
      </c>
      <c r="O249" s="59">
        <f>+O250</f>
        <v>65000</v>
      </c>
      <c r="P249" s="59">
        <f t="shared" si="206"/>
        <v>3999935000</v>
      </c>
      <c r="Q249" s="59">
        <f t="shared" si="206"/>
        <v>12972.49</v>
      </c>
      <c r="R249" s="59">
        <f t="shared" si="206"/>
        <v>3999987027.5100002</v>
      </c>
      <c r="S249" s="59">
        <f t="shared" si="206"/>
        <v>52027.51</v>
      </c>
      <c r="T249" s="59">
        <f t="shared" si="206"/>
        <v>0</v>
      </c>
      <c r="U249" s="59">
        <f t="shared" si="206"/>
        <v>12972.49</v>
      </c>
      <c r="V249" s="59">
        <f t="shared" si="206"/>
        <v>0</v>
      </c>
      <c r="W249" s="59">
        <f t="shared" si="206"/>
        <v>0</v>
      </c>
      <c r="X249" s="176">
        <f t="shared" si="176"/>
        <v>3.2431224999999998E-6</v>
      </c>
      <c r="Y249" s="176">
        <f t="shared" si="177"/>
        <v>0</v>
      </c>
      <c r="Z249" s="176">
        <f t="shared" si="178"/>
        <v>0</v>
      </c>
      <c r="AA249" s="176">
        <f t="shared" si="190"/>
        <v>0</v>
      </c>
      <c r="AB249" s="176" t="s">
        <v>40</v>
      </c>
    </row>
    <row r="250" spans="1:28" ht="42" customHeight="1" x14ac:dyDescent="0.25">
      <c r="A250" s="42" t="s">
        <v>585</v>
      </c>
      <c r="B250" s="43" t="s">
        <v>37</v>
      </c>
      <c r="C250" s="43">
        <v>10</v>
      </c>
      <c r="D250" s="43" t="s">
        <v>38</v>
      </c>
      <c r="E250" s="44" t="s">
        <v>268</v>
      </c>
      <c r="F250" s="45">
        <v>4000000000</v>
      </c>
      <c r="G250" s="45">
        <v>0</v>
      </c>
      <c r="H250" s="45">
        <v>0</v>
      </c>
      <c r="I250" s="45">
        <v>0</v>
      </c>
      <c r="J250" s="45">
        <v>0</v>
      </c>
      <c r="K250" s="45"/>
      <c r="L250" s="45">
        <v>4000000000</v>
      </c>
      <c r="M250" s="47">
        <f t="shared" si="172"/>
        <v>4.3748281847714538E-4</v>
      </c>
      <c r="N250" s="45">
        <v>0</v>
      </c>
      <c r="O250" s="45">
        <v>65000</v>
      </c>
      <c r="P250" s="45">
        <f>L250-O250</f>
        <v>3999935000</v>
      </c>
      <c r="Q250" s="45">
        <v>12972.49</v>
      </c>
      <c r="R250" s="45">
        <f>+L250-Q250</f>
        <v>3999987027.5100002</v>
      </c>
      <c r="S250" s="45">
        <f>O250-Q250</f>
        <v>52027.51</v>
      </c>
      <c r="T250" s="45">
        <v>0</v>
      </c>
      <c r="U250" s="45">
        <f>+Q250-T250</f>
        <v>12972.49</v>
      </c>
      <c r="V250" s="45">
        <v>0</v>
      </c>
      <c r="W250" s="48">
        <f>+T250-V250</f>
        <v>0</v>
      </c>
      <c r="X250" s="54">
        <f t="shared" si="176"/>
        <v>3.2431224999999998E-6</v>
      </c>
      <c r="Y250" s="54">
        <f t="shared" si="177"/>
        <v>0</v>
      </c>
      <c r="Z250" s="54">
        <f t="shared" si="178"/>
        <v>0</v>
      </c>
      <c r="AA250" s="54">
        <f t="shared" si="190"/>
        <v>0</v>
      </c>
      <c r="AB250" s="54" t="s">
        <v>40</v>
      </c>
    </row>
    <row r="251" spans="1:28" ht="42" customHeight="1" x14ac:dyDescent="0.25">
      <c r="A251" s="38" t="s">
        <v>584</v>
      </c>
      <c r="B251" s="32" t="s">
        <v>41</v>
      </c>
      <c r="C251" s="32">
        <v>20</v>
      </c>
      <c r="D251" s="32" t="s">
        <v>38</v>
      </c>
      <c r="E251" s="39" t="s">
        <v>282</v>
      </c>
      <c r="F251" s="59">
        <f>+F252</f>
        <v>123824871497</v>
      </c>
      <c r="G251" s="59">
        <f>+G252</f>
        <v>0</v>
      </c>
      <c r="H251" s="59">
        <f>+H252</f>
        <v>0</v>
      </c>
      <c r="I251" s="59">
        <f>+I252</f>
        <v>0</v>
      </c>
      <c r="J251" s="59">
        <f>+J252</f>
        <v>0</v>
      </c>
      <c r="K251" s="40">
        <f t="shared" ref="K251:K264" si="207">+G251-H251+I251-J251</f>
        <v>0</v>
      </c>
      <c r="L251" s="59">
        <f>+L252</f>
        <v>123824871497</v>
      </c>
      <c r="M251" s="323">
        <f t="shared" si="172"/>
        <v>1.3542813445019477E-2</v>
      </c>
      <c r="N251" s="59">
        <f t="shared" ref="N251:W251" si="208">+N252</f>
        <v>0</v>
      </c>
      <c r="O251" s="59">
        <f>+O252</f>
        <v>123824871497</v>
      </c>
      <c r="P251" s="59">
        <f t="shared" si="208"/>
        <v>0</v>
      </c>
      <c r="Q251" s="59">
        <f t="shared" si="208"/>
        <v>75556519462</v>
      </c>
      <c r="R251" s="59">
        <f t="shared" si="208"/>
        <v>48268352035</v>
      </c>
      <c r="S251" s="59">
        <f t="shared" si="208"/>
        <v>48268352035</v>
      </c>
      <c r="T251" s="59">
        <f t="shared" si="208"/>
        <v>0</v>
      </c>
      <c r="U251" s="59">
        <f t="shared" si="208"/>
        <v>75556519462</v>
      </c>
      <c r="V251" s="59">
        <f t="shared" si="208"/>
        <v>0</v>
      </c>
      <c r="W251" s="59">
        <f t="shared" si="208"/>
        <v>0</v>
      </c>
      <c r="X251" s="176">
        <f t="shared" si="176"/>
        <v>0.61018855540528916</v>
      </c>
      <c r="Y251" s="176">
        <f t="shared" si="177"/>
        <v>0</v>
      </c>
      <c r="Z251" s="176">
        <f t="shared" si="178"/>
        <v>0</v>
      </c>
      <c r="AA251" s="176">
        <f t="shared" si="190"/>
        <v>0</v>
      </c>
      <c r="AB251" s="176" t="s">
        <v>40</v>
      </c>
    </row>
    <row r="252" spans="1:28" ht="42" customHeight="1" x14ac:dyDescent="0.25">
      <c r="A252" s="42" t="s">
        <v>585</v>
      </c>
      <c r="B252" s="43" t="s">
        <v>41</v>
      </c>
      <c r="C252" s="43">
        <v>20</v>
      </c>
      <c r="D252" s="43" t="s">
        <v>38</v>
      </c>
      <c r="E252" s="42" t="s">
        <v>268</v>
      </c>
      <c r="F252" s="45">
        <v>123824871497</v>
      </c>
      <c r="G252" s="45">
        <v>0</v>
      </c>
      <c r="H252" s="45">
        <v>0</v>
      </c>
      <c r="I252" s="45">
        <v>0</v>
      </c>
      <c r="J252" s="45">
        <v>0</v>
      </c>
      <c r="K252" s="339">
        <f t="shared" si="207"/>
        <v>0</v>
      </c>
      <c r="L252" s="45">
        <v>123824871497</v>
      </c>
      <c r="M252" s="47">
        <f t="shared" si="172"/>
        <v>1.3542813445019477E-2</v>
      </c>
      <c r="N252" s="45">
        <v>0</v>
      </c>
      <c r="O252" s="45">
        <v>123824871497</v>
      </c>
      <c r="P252" s="45">
        <f>L252-O252</f>
        <v>0</v>
      </c>
      <c r="Q252" s="45">
        <v>75556519462</v>
      </c>
      <c r="R252" s="45">
        <f>+L252-Q252</f>
        <v>48268352035</v>
      </c>
      <c r="S252" s="45">
        <f>O252-Q252</f>
        <v>48268352035</v>
      </c>
      <c r="T252" s="45">
        <v>0</v>
      </c>
      <c r="U252" s="45">
        <f>+Q252-T252</f>
        <v>75556519462</v>
      </c>
      <c r="V252" s="45">
        <v>0</v>
      </c>
      <c r="W252" s="48">
        <f>+T252-V252</f>
        <v>0</v>
      </c>
      <c r="X252" s="54">
        <f t="shared" si="176"/>
        <v>0.61018855540528916</v>
      </c>
      <c r="Y252" s="54">
        <f t="shared" si="177"/>
        <v>0</v>
      </c>
      <c r="Z252" s="54">
        <f t="shared" si="178"/>
        <v>0</v>
      </c>
      <c r="AA252" s="54">
        <f t="shared" si="190"/>
        <v>0</v>
      </c>
      <c r="AB252" s="54" t="s">
        <v>40</v>
      </c>
    </row>
    <row r="253" spans="1:28" ht="42" customHeight="1" x14ac:dyDescent="0.25">
      <c r="A253" s="38" t="s">
        <v>586</v>
      </c>
      <c r="B253" s="32" t="s">
        <v>41</v>
      </c>
      <c r="C253" s="32">
        <v>20</v>
      </c>
      <c r="D253" s="32" t="s">
        <v>38</v>
      </c>
      <c r="E253" s="78" t="s">
        <v>285</v>
      </c>
      <c r="F253" s="59">
        <f>+F254</f>
        <v>4232337900</v>
      </c>
      <c r="G253" s="59">
        <f>+G254</f>
        <v>0</v>
      </c>
      <c r="H253" s="59">
        <f>+H254</f>
        <v>0</v>
      </c>
      <c r="I253" s="59">
        <f>+I254</f>
        <v>0</v>
      </c>
      <c r="J253" s="59">
        <f>+J254</f>
        <v>0</v>
      </c>
      <c r="K253" s="40">
        <f t="shared" si="207"/>
        <v>0</v>
      </c>
      <c r="L253" s="59">
        <f>+L254</f>
        <v>4232337900</v>
      </c>
      <c r="M253" s="323">
        <f t="shared" si="172"/>
        <v>4.6289377830991069E-4</v>
      </c>
      <c r="N253" s="59">
        <f t="shared" ref="N253:W253" si="209">+N254</f>
        <v>0</v>
      </c>
      <c r="O253" s="59">
        <f>+O254</f>
        <v>4232337900</v>
      </c>
      <c r="P253" s="59">
        <f t="shared" si="209"/>
        <v>0</v>
      </c>
      <c r="Q253" s="59">
        <f t="shared" si="209"/>
        <v>4232337900</v>
      </c>
      <c r="R253" s="59">
        <f t="shared" si="209"/>
        <v>0</v>
      </c>
      <c r="S253" s="59">
        <f t="shared" si="209"/>
        <v>0</v>
      </c>
      <c r="T253" s="59">
        <f t="shared" si="209"/>
        <v>0</v>
      </c>
      <c r="U253" s="59">
        <f t="shared" si="209"/>
        <v>4232337900</v>
      </c>
      <c r="V253" s="59">
        <f t="shared" si="209"/>
        <v>0</v>
      </c>
      <c r="W253" s="59">
        <f t="shared" si="209"/>
        <v>0</v>
      </c>
      <c r="X253" s="176">
        <f t="shared" si="176"/>
        <v>1</v>
      </c>
      <c r="Y253" s="176">
        <f t="shared" si="177"/>
        <v>0</v>
      </c>
      <c r="Z253" s="176">
        <f t="shared" si="178"/>
        <v>0</v>
      </c>
      <c r="AA253" s="176">
        <f t="shared" si="190"/>
        <v>0</v>
      </c>
      <c r="AB253" s="176" t="s">
        <v>40</v>
      </c>
    </row>
    <row r="254" spans="1:28" s="76" customFormat="1" ht="42" customHeight="1" x14ac:dyDescent="0.25">
      <c r="A254" s="337" t="s">
        <v>587</v>
      </c>
      <c r="B254" s="124" t="s">
        <v>41</v>
      </c>
      <c r="C254" s="124">
        <v>20</v>
      </c>
      <c r="D254" s="124" t="s">
        <v>38</v>
      </c>
      <c r="E254" s="77" t="s">
        <v>268</v>
      </c>
      <c r="F254" s="56">
        <v>4232337900</v>
      </c>
      <c r="G254" s="56">
        <v>0</v>
      </c>
      <c r="H254" s="56">
        <v>0</v>
      </c>
      <c r="I254" s="56">
        <v>0</v>
      </c>
      <c r="J254" s="56">
        <v>0</v>
      </c>
      <c r="K254" s="46">
        <f t="shared" si="207"/>
        <v>0</v>
      </c>
      <c r="L254" s="56">
        <v>4232337900</v>
      </c>
      <c r="M254" s="47">
        <f t="shared" si="172"/>
        <v>4.6289377830991069E-4</v>
      </c>
      <c r="N254" s="56">
        <v>0</v>
      </c>
      <c r="O254" s="45">
        <v>4232337900</v>
      </c>
      <c r="P254" s="45">
        <f>L254-O254</f>
        <v>0</v>
      </c>
      <c r="Q254" s="45">
        <v>4232337900</v>
      </c>
      <c r="R254" s="45">
        <f>+L254-Q254</f>
        <v>0</v>
      </c>
      <c r="S254" s="45">
        <f>O254-Q254</f>
        <v>0</v>
      </c>
      <c r="T254" s="45">
        <v>0</v>
      </c>
      <c r="U254" s="45">
        <f>+Q254-T254</f>
        <v>4232337900</v>
      </c>
      <c r="V254" s="45">
        <v>0</v>
      </c>
      <c r="W254" s="48">
        <f>+T254-V254</f>
        <v>0</v>
      </c>
      <c r="X254" s="54">
        <f t="shared" si="176"/>
        <v>1</v>
      </c>
      <c r="Y254" s="54">
        <f t="shared" si="177"/>
        <v>0</v>
      </c>
      <c r="Z254" s="54">
        <f t="shared" si="178"/>
        <v>0</v>
      </c>
      <c r="AA254" s="54">
        <f t="shared" si="190"/>
        <v>0</v>
      </c>
      <c r="AB254" s="54" t="s">
        <v>40</v>
      </c>
    </row>
    <row r="255" spans="1:28" ht="55.5" customHeight="1" x14ac:dyDescent="0.25">
      <c r="A255" s="38" t="s">
        <v>287</v>
      </c>
      <c r="B255" s="32" t="s">
        <v>37</v>
      </c>
      <c r="C255" s="32">
        <v>10</v>
      </c>
      <c r="D255" s="32" t="s">
        <v>38</v>
      </c>
      <c r="E255" s="39" t="s">
        <v>288</v>
      </c>
      <c r="F255" s="62">
        <f t="shared" ref="F255:J257" si="210">+F256</f>
        <v>2000000000</v>
      </c>
      <c r="G255" s="62">
        <f t="shared" si="210"/>
        <v>0</v>
      </c>
      <c r="H255" s="62">
        <f t="shared" si="210"/>
        <v>0</v>
      </c>
      <c r="I255" s="62">
        <f t="shared" si="210"/>
        <v>0</v>
      </c>
      <c r="J255" s="62">
        <f t="shared" si="210"/>
        <v>0</v>
      </c>
      <c r="K255" s="40">
        <f t="shared" si="207"/>
        <v>0</v>
      </c>
      <c r="L255" s="62">
        <f>+L256</f>
        <v>2000000000</v>
      </c>
      <c r="M255" s="318">
        <f t="shared" si="172"/>
        <v>2.1874140923857269E-4</v>
      </c>
      <c r="N255" s="62">
        <f t="shared" ref="N255:W257" si="211">+N256</f>
        <v>0</v>
      </c>
      <c r="O255" s="62">
        <f t="shared" si="211"/>
        <v>1033609399</v>
      </c>
      <c r="P255" s="62">
        <f t="shared" si="211"/>
        <v>966390601</v>
      </c>
      <c r="Q255" s="62">
        <f t="shared" si="211"/>
        <v>929735126.73000002</v>
      </c>
      <c r="R255" s="62">
        <f t="shared" si="211"/>
        <v>1070264873.27</v>
      </c>
      <c r="S255" s="62">
        <f t="shared" si="211"/>
        <v>103874272.26999998</v>
      </c>
      <c r="T255" s="62">
        <f t="shared" si="211"/>
        <v>31924606.850000001</v>
      </c>
      <c r="U255" s="62">
        <f t="shared" si="211"/>
        <v>897810519.88</v>
      </c>
      <c r="V255" s="62">
        <f t="shared" si="211"/>
        <v>31924606.850000001</v>
      </c>
      <c r="W255" s="62">
        <f t="shared" si="211"/>
        <v>0</v>
      </c>
      <c r="X255" s="176">
        <f t="shared" si="176"/>
        <v>0.46486756336500001</v>
      </c>
      <c r="Y255" s="176">
        <f t="shared" si="177"/>
        <v>1.5962303425000001E-2</v>
      </c>
      <c r="Z255" s="176">
        <f t="shared" si="178"/>
        <v>1.5962303425000001E-2</v>
      </c>
      <c r="AA255" s="176">
        <f t="shared" si="190"/>
        <v>3.4337313856563662E-2</v>
      </c>
      <c r="AB255" s="176">
        <f t="shared" ref="AB255:AB292" si="212">+V255/T255</f>
        <v>1</v>
      </c>
    </row>
    <row r="256" spans="1:28" ht="139.5" customHeight="1" x14ac:dyDescent="0.25">
      <c r="A256" s="38" t="s">
        <v>588</v>
      </c>
      <c r="B256" s="32" t="s">
        <v>37</v>
      </c>
      <c r="C256" s="32">
        <v>10</v>
      </c>
      <c r="D256" s="32" t="s">
        <v>38</v>
      </c>
      <c r="E256" s="39" t="s">
        <v>280</v>
      </c>
      <c r="F256" s="59">
        <f t="shared" si="210"/>
        <v>2000000000</v>
      </c>
      <c r="G256" s="59">
        <f t="shared" si="210"/>
        <v>0</v>
      </c>
      <c r="H256" s="59">
        <f t="shared" si="210"/>
        <v>0</v>
      </c>
      <c r="I256" s="59">
        <f t="shared" si="210"/>
        <v>0</v>
      </c>
      <c r="J256" s="59">
        <f t="shared" si="210"/>
        <v>0</v>
      </c>
      <c r="K256" s="40">
        <f t="shared" si="207"/>
        <v>0</v>
      </c>
      <c r="L256" s="59">
        <f>+L257</f>
        <v>2000000000</v>
      </c>
      <c r="M256" s="318">
        <f t="shared" si="172"/>
        <v>2.1874140923857269E-4</v>
      </c>
      <c r="N256" s="59">
        <f t="shared" si="211"/>
        <v>0</v>
      </c>
      <c r="O256" s="59">
        <f t="shared" si="211"/>
        <v>1033609399</v>
      </c>
      <c r="P256" s="59">
        <f t="shared" si="211"/>
        <v>966390601</v>
      </c>
      <c r="Q256" s="59">
        <f t="shared" si="211"/>
        <v>929735126.73000002</v>
      </c>
      <c r="R256" s="59">
        <f t="shared" si="211"/>
        <v>1070264873.27</v>
      </c>
      <c r="S256" s="59">
        <f t="shared" si="211"/>
        <v>103874272.26999998</v>
      </c>
      <c r="T256" s="59">
        <f t="shared" si="211"/>
        <v>31924606.850000001</v>
      </c>
      <c r="U256" s="59">
        <f t="shared" si="211"/>
        <v>897810519.88</v>
      </c>
      <c r="V256" s="59">
        <f t="shared" si="211"/>
        <v>31924606.850000001</v>
      </c>
      <c r="W256" s="59">
        <f t="shared" si="211"/>
        <v>0</v>
      </c>
      <c r="X256" s="176">
        <f t="shared" si="176"/>
        <v>0.46486756336500001</v>
      </c>
      <c r="Y256" s="176">
        <f t="shared" si="177"/>
        <v>1.5962303425000001E-2</v>
      </c>
      <c r="Z256" s="176">
        <f t="shared" si="178"/>
        <v>1.5962303425000001E-2</v>
      </c>
      <c r="AA256" s="176">
        <f t="shared" si="190"/>
        <v>3.4337313856563662E-2</v>
      </c>
      <c r="AB256" s="176">
        <f t="shared" si="212"/>
        <v>1</v>
      </c>
    </row>
    <row r="257" spans="1:28" ht="42" customHeight="1" x14ac:dyDescent="0.25">
      <c r="A257" s="38" t="s">
        <v>589</v>
      </c>
      <c r="B257" s="32" t="s">
        <v>37</v>
      </c>
      <c r="C257" s="32">
        <v>10</v>
      </c>
      <c r="D257" s="32" t="s">
        <v>38</v>
      </c>
      <c r="E257" s="39" t="s">
        <v>266</v>
      </c>
      <c r="F257" s="40">
        <f t="shared" si="210"/>
        <v>2000000000</v>
      </c>
      <c r="G257" s="40">
        <f t="shared" si="210"/>
        <v>0</v>
      </c>
      <c r="H257" s="40">
        <f t="shared" si="210"/>
        <v>0</v>
      </c>
      <c r="I257" s="40">
        <f t="shared" si="210"/>
        <v>0</v>
      </c>
      <c r="J257" s="40">
        <f t="shared" si="210"/>
        <v>0</v>
      </c>
      <c r="K257" s="40">
        <f t="shared" si="207"/>
        <v>0</v>
      </c>
      <c r="L257" s="40">
        <f>+L258</f>
        <v>2000000000</v>
      </c>
      <c r="M257" s="318">
        <f t="shared" si="172"/>
        <v>2.1874140923857269E-4</v>
      </c>
      <c r="N257" s="40">
        <f t="shared" si="211"/>
        <v>0</v>
      </c>
      <c r="O257" s="40">
        <f t="shared" si="211"/>
        <v>1033609399</v>
      </c>
      <c r="P257" s="40">
        <f t="shared" si="211"/>
        <v>966390601</v>
      </c>
      <c r="Q257" s="40">
        <f t="shared" si="211"/>
        <v>929735126.73000002</v>
      </c>
      <c r="R257" s="40">
        <f t="shared" si="211"/>
        <v>1070264873.27</v>
      </c>
      <c r="S257" s="40">
        <f t="shared" si="211"/>
        <v>103874272.26999998</v>
      </c>
      <c r="T257" s="40">
        <f t="shared" si="211"/>
        <v>31924606.850000001</v>
      </c>
      <c r="U257" s="40">
        <f t="shared" si="211"/>
        <v>897810519.88</v>
      </c>
      <c r="V257" s="40">
        <f t="shared" si="211"/>
        <v>31924606.850000001</v>
      </c>
      <c r="W257" s="40">
        <f t="shared" si="211"/>
        <v>0</v>
      </c>
      <c r="X257" s="176">
        <f t="shared" si="176"/>
        <v>0.46486756336500001</v>
      </c>
      <c r="Y257" s="176">
        <f t="shared" si="177"/>
        <v>1.5962303425000001E-2</v>
      </c>
      <c r="Z257" s="176">
        <f t="shared" si="178"/>
        <v>1.5962303425000001E-2</v>
      </c>
      <c r="AA257" s="176">
        <f t="shared" si="190"/>
        <v>3.4337313856563662E-2</v>
      </c>
      <c r="AB257" s="176">
        <f t="shared" si="212"/>
        <v>1</v>
      </c>
    </row>
    <row r="258" spans="1:28" s="133" customFormat="1" ht="42" customHeight="1" x14ac:dyDescent="0.25">
      <c r="A258" s="82" t="s">
        <v>590</v>
      </c>
      <c r="B258" s="83" t="s">
        <v>37</v>
      </c>
      <c r="C258" s="83">
        <v>10</v>
      </c>
      <c r="D258" s="83" t="s">
        <v>38</v>
      </c>
      <c r="E258" s="84" t="s">
        <v>268</v>
      </c>
      <c r="F258" s="126">
        <v>2000000000</v>
      </c>
      <c r="G258" s="127">
        <v>0</v>
      </c>
      <c r="H258" s="127">
        <v>0</v>
      </c>
      <c r="I258" s="127">
        <v>0</v>
      </c>
      <c r="J258" s="127">
        <v>0</v>
      </c>
      <c r="K258" s="126">
        <f t="shared" si="207"/>
        <v>0</v>
      </c>
      <c r="L258" s="128">
        <f>+F258+K258</f>
        <v>2000000000</v>
      </c>
      <c r="M258" s="129">
        <f t="shared" si="172"/>
        <v>2.1874140923857269E-4</v>
      </c>
      <c r="N258" s="126">
        <v>0</v>
      </c>
      <c r="O258" s="126">
        <v>1033609399</v>
      </c>
      <c r="P258" s="126">
        <f>L258-O258</f>
        <v>966390601</v>
      </c>
      <c r="Q258" s="126">
        <v>929735126.73000002</v>
      </c>
      <c r="R258" s="126">
        <f>+L258-Q258</f>
        <v>1070264873.27</v>
      </c>
      <c r="S258" s="126">
        <f>O258-Q258</f>
        <v>103874272.26999998</v>
      </c>
      <c r="T258" s="126">
        <v>31924606.850000001</v>
      </c>
      <c r="U258" s="126">
        <f>+Q258-T258</f>
        <v>897810519.88</v>
      </c>
      <c r="V258" s="126">
        <v>31924606.850000001</v>
      </c>
      <c r="W258" s="130">
        <f>+T258-V258</f>
        <v>0</v>
      </c>
      <c r="X258" s="340">
        <f t="shared" si="176"/>
        <v>0.46486756336500001</v>
      </c>
      <c r="Y258" s="340">
        <f t="shared" si="177"/>
        <v>1.5962303425000001E-2</v>
      </c>
      <c r="Z258" s="340">
        <f t="shared" si="178"/>
        <v>1.5962303425000001E-2</v>
      </c>
      <c r="AA258" s="340">
        <f t="shared" si="190"/>
        <v>3.4337313856563662E-2</v>
      </c>
      <c r="AB258" s="340">
        <f t="shared" si="212"/>
        <v>1</v>
      </c>
    </row>
    <row r="259" spans="1:28" ht="42" customHeight="1" x14ac:dyDescent="0.25">
      <c r="A259" s="38" t="s">
        <v>291</v>
      </c>
      <c r="B259" s="32" t="s">
        <v>37</v>
      </c>
      <c r="C259" s="32">
        <v>10</v>
      </c>
      <c r="D259" s="32" t="s">
        <v>38</v>
      </c>
      <c r="E259" s="39" t="s">
        <v>292</v>
      </c>
      <c r="F259" s="60">
        <f>+F260</f>
        <v>4104000000</v>
      </c>
      <c r="G259" s="60">
        <f>+G260</f>
        <v>0</v>
      </c>
      <c r="H259" s="60">
        <f>+H260</f>
        <v>0</v>
      </c>
      <c r="I259" s="60">
        <f>+I260</f>
        <v>0</v>
      </c>
      <c r="J259" s="60">
        <f>+J260</f>
        <v>0</v>
      </c>
      <c r="K259" s="40">
        <f t="shared" si="207"/>
        <v>0</v>
      </c>
      <c r="L259" s="60">
        <f>+L260</f>
        <v>4104000000</v>
      </c>
      <c r="M259" s="318">
        <f t="shared" si="172"/>
        <v>4.4885737175755116E-4</v>
      </c>
      <c r="N259" s="60">
        <f t="shared" ref="N259:W259" si="213">+N260</f>
        <v>0</v>
      </c>
      <c r="O259" s="60">
        <f>+O260</f>
        <v>1752974322</v>
      </c>
      <c r="P259" s="60">
        <f t="shared" si="213"/>
        <v>2351025678</v>
      </c>
      <c r="Q259" s="60">
        <f t="shared" si="213"/>
        <v>1456204173.1100001</v>
      </c>
      <c r="R259" s="60">
        <f t="shared" si="213"/>
        <v>2647795826.8899999</v>
      </c>
      <c r="S259" s="60">
        <f t="shared" si="213"/>
        <v>296770148.88999993</v>
      </c>
      <c r="T259" s="60">
        <f t="shared" si="213"/>
        <v>34161429.600000001</v>
      </c>
      <c r="U259" s="60">
        <f t="shared" si="213"/>
        <v>1422042743.5100002</v>
      </c>
      <c r="V259" s="60">
        <f t="shared" si="213"/>
        <v>34161429.600000001</v>
      </c>
      <c r="W259" s="60">
        <f t="shared" si="213"/>
        <v>0</v>
      </c>
      <c r="X259" s="176">
        <f t="shared" si="176"/>
        <v>0.3548255782431774</v>
      </c>
      <c r="Y259" s="176">
        <f t="shared" si="177"/>
        <v>8.3239350877192982E-3</v>
      </c>
      <c r="Z259" s="176">
        <f t="shared" si="178"/>
        <v>8.3239350877192982E-3</v>
      </c>
      <c r="AA259" s="176">
        <f t="shared" si="190"/>
        <v>2.345923067027187E-2</v>
      </c>
      <c r="AB259" s="176">
        <f t="shared" si="212"/>
        <v>1</v>
      </c>
    </row>
    <row r="260" spans="1:28" ht="42" customHeight="1" x14ac:dyDescent="0.25">
      <c r="A260" s="38" t="s">
        <v>293</v>
      </c>
      <c r="B260" s="32" t="s">
        <v>37</v>
      </c>
      <c r="C260" s="32">
        <v>10</v>
      </c>
      <c r="D260" s="32" t="s">
        <v>38</v>
      </c>
      <c r="E260" s="72" t="s">
        <v>255</v>
      </c>
      <c r="F260" s="60">
        <f>+F261+F265</f>
        <v>4104000000</v>
      </c>
      <c r="G260" s="60">
        <f>+G261+G265</f>
        <v>0</v>
      </c>
      <c r="H260" s="60">
        <f>+H261+H265</f>
        <v>0</v>
      </c>
      <c r="I260" s="60">
        <f>+I261+I265</f>
        <v>0</v>
      </c>
      <c r="J260" s="60">
        <f>+J261+J265</f>
        <v>0</v>
      </c>
      <c r="K260" s="40">
        <f t="shared" si="207"/>
        <v>0</v>
      </c>
      <c r="L260" s="60">
        <f>+L261+L265</f>
        <v>4104000000</v>
      </c>
      <c r="M260" s="318">
        <f t="shared" si="172"/>
        <v>4.4885737175755116E-4</v>
      </c>
      <c r="N260" s="60">
        <f t="shared" ref="N260:W260" si="214">+N261+N265</f>
        <v>0</v>
      </c>
      <c r="O260" s="60">
        <f>+O261+O265</f>
        <v>1752974322</v>
      </c>
      <c r="P260" s="60">
        <f t="shared" si="214"/>
        <v>2351025678</v>
      </c>
      <c r="Q260" s="60">
        <f t="shared" si="214"/>
        <v>1456204173.1100001</v>
      </c>
      <c r="R260" s="60">
        <f t="shared" si="214"/>
        <v>2647795826.8899999</v>
      </c>
      <c r="S260" s="60">
        <f t="shared" si="214"/>
        <v>296770148.88999993</v>
      </c>
      <c r="T260" s="60">
        <f t="shared" si="214"/>
        <v>34161429.600000001</v>
      </c>
      <c r="U260" s="60">
        <f t="shared" si="214"/>
        <v>1422042743.5100002</v>
      </c>
      <c r="V260" s="60">
        <f t="shared" si="214"/>
        <v>34161429.600000001</v>
      </c>
      <c r="W260" s="60">
        <f t="shared" si="214"/>
        <v>0</v>
      </c>
      <c r="X260" s="176">
        <f t="shared" si="176"/>
        <v>0.3548255782431774</v>
      </c>
      <c r="Y260" s="176">
        <f t="shared" si="177"/>
        <v>8.3239350877192982E-3</v>
      </c>
      <c r="Z260" s="176">
        <f t="shared" si="178"/>
        <v>8.3239350877192982E-3</v>
      </c>
      <c r="AA260" s="176">
        <f t="shared" si="190"/>
        <v>2.345923067027187E-2</v>
      </c>
      <c r="AB260" s="176">
        <f t="shared" si="212"/>
        <v>1</v>
      </c>
    </row>
    <row r="261" spans="1:28" ht="42" customHeight="1" x14ac:dyDescent="0.25">
      <c r="A261" s="38" t="s">
        <v>294</v>
      </c>
      <c r="B261" s="32" t="s">
        <v>37</v>
      </c>
      <c r="C261" s="32">
        <v>10</v>
      </c>
      <c r="D261" s="32" t="s">
        <v>38</v>
      </c>
      <c r="E261" s="39" t="s">
        <v>295</v>
      </c>
      <c r="F261" s="60">
        <f>F262</f>
        <v>800000000</v>
      </c>
      <c r="G261" s="60">
        <f>G262</f>
        <v>0</v>
      </c>
      <c r="H261" s="60">
        <f>H262</f>
        <v>0</v>
      </c>
      <c r="I261" s="60">
        <f>I262</f>
        <v>0</v>
      </c>
      <c r="J261" s="60">
        <f>J262</f>
        <v>0</v>
      </c>
      <c r="K261" s="40">
        <f t="shared" si="207"/>
        <v>0</v>
      </c>
      <c r="L261" s="60">
        <f>L262</f>
        <v>800000000</v>
      </c>
      <c r="M261" s="318">
        <f t="shared" si="172"/>
        <v>8.7496563695429083E-5</v>
      </c>
      <c r="N261" s="60">
        <f t="shared" ref="N261:W261" si="215">N262</f>
        <v>0</v>
      </c>
      <c r="O261" s="60">
        <f>O262</f>
        <v>65250000</v>
      </c>
      <c r="P261" s="60">
        <f t="shared" si="215"/>
        <v>734750000</v>
      </c>
      <c r="Q261" s="60">
        <f t="shared" si="215"/>
        <v>2390.21</v>
      </c>
      <c r="R261" s="60">
        <f t="shared" si="215"/>
        <v>799997609.78999996</v>
      </c>
      <c r="S261" s="60">
        <f t="shared" si="215"/>
        <v>65247609.789999999</v>
      </c>
      <c r="T261" s="60">
        <f t="shared" si="215"/>
        <v>0</v>
      </c>
      <c r="U261" s="60">
        <f t="shared" si="215"/>
        <v>2390.21</v>
      </c>
      <c r="V261" s="60">
        <f t="shared" si="215"/>
        <v>0</v>
      </c>
      <c r="W261" s="60">
        <f t="shared" si="215"/>
        <v>0</v>
      </c>
      <c r="X261" s="176">
        <f t="shared" si="176"/>
        <v>2.9877624999999999E-6</v>
      </c>
      <c r="Y261" s="176">
        <f t="shared" si="177"/>
        <v>0</v>
      </c>
      <c r="Z261" s="176">
        <f t="shared" si="178"/>
        <v>0</v>
      </c>
      <c r="AA261" s="176">
        <f t="shared" si="190"/>
        <v>0</v>
      </c>
      <c r="AB261" s="176" t="s">
        <v>40</v>
      </c>
    </row>
    <row r="262" spans="1:28" ht="63" customHeight="1" x14ac:dyDescent="0.25">
      <c r="A262" s="38" t="s">
        <v>591</v>
      </c>
      <c r="B262" s="32" t="s">
        <v>37</v>
      </c>
      <c r="C262" s="32">
        <v>10</v>
      </c>
      <c r="D262" s="32" t="s">
        <v>38</v>
      </c>
      <c r="E262" s="39" t="s">
        <v>264</v>
      </c>
      <c r="F262" s="60">
        <f t="shared" ref="F262:J263" si="216">+F263</f>
        <v>800000000</v>
      </c>
      <c r="G262" s="60">
        <f t="shared" si="216"/>
        <v>0</v>
      </c>
      <c r="H262" s="60">
        <f t="shared" si="216"/>
        <v>0</v>
      </c>
      <c r="I262" s="60">
        <f t="shared" si="216"/>
        <v>0</v>
      </c>
      <c r="J262" s="60">
        <f t="shared" si="216"/>
        <v>0</v>
      </c>
      <c r="K262" s="40">
        <f t="shared" si="207"/>
        <v>0</v>
      </c>
      <c r="L262" s="60">
        <f>+L263</f>
        <v>800000000</v>
      </c>
      <c r="M262" s="318">
        <f t="shared" si="172"/>
        <v>8.7496563695429083E-5</v>
      </c>
      <c r="N262" s="60">
        <f t="shared" ref="N262:W263" si="217">+N263</f>
        <v>0</v>
      </c>
      <c r="O262" s="60">
        <f t="shared" si="217"/>
        <v>65250000</v>
      </c>
      <c r="P262" s="60">
        <f t="shared" si="217"/>
        <v>734750000</v>
      </c>
      <c r="Q262" s="60">
        <f t="shared" si="217"/>
        <v>2390.21</v>
      </c>
      <c r="R262" s="60">
        <f t="shared" si="217"/>
        <v>799997609.78999996</v>
      </c>
      <c r="S262" s="60">
        <f t="shared" si="217"/>
        <v>65247609.789999999</v>
      </c>
      <c r="T262" s="60">
        <f t="shared" si="217"/>
        <v>0</v>
      </c>
      <c r="U262" s="60">
        <f t="shared" si="217"/>
        <v>2390.21</v>
      </c>
      <c r="V262" s="60">
        <f t="shared" si="217"/>
        <v>0</v>
      </c>
      <c r="W262" s="60">
        <f t="shared" si="217"/>
        <v>0</v>
      </c>
      <c r="X262" s="176">
        <f t="shared" si="176"/>
        <v>2.9877624999999999E-6</v>
      </c>
      <c r="Y262" s="176">
        <f t="shared" si="177"/>
        <v>0</v>
      </c>
      <c r="Z262" s="176">
        <f t="shared" si="178"/>
        <v>0</v>
      </c>
      <c r="AA262" s="176">
        <f t="shared" si="190"/>
        <v>0</v>
      </c>
      <c r="AB262" s="176" t="s">
        <v>40</v>
      </c>
    </row>
    <row r="263" spans="1:28" ht="42" customHeight="1" x14ac:dyDescent="0.25">
      <c r="A263" s="38" t="s">
        <v>592</v>
      </c>
      <c r="B263" s="32" t="s">
        <v>37</v>
      </c>
      <c r="C263" s="32">
        <v>10</v>
      </c>
      <c r="D263" s="32" t="s">
        <v>38</v>
      </c>
      <c r="E263" s="39" t="s">
        <v>298</v>
      </c>
      <c r="F263" s="60">
        <f t="shared" si="216"/>
        <v>800000000</v>
      </c>
      <c r="G263" s="60">
        <f t="shared" si="216"/>
        <v>0</v>
      </c>
      <c r="H263" s="60">
        <f t="shared" si="216"/>
        <v>0</v>
      </c>
      <c r="I263" s="60">
        <f t="shared" si="216"/>
        <v>0</v>
      </c>
      <c r="J263" s="60">
        <f t="shared" si="216"/>
        <v>0</v>
      </c>
      <c r="K263" s="59">
        <f t="shared" si="207"/>
        <v>0</v>
      </c>
      <c r="L263" s="60">
        <f>+L264</f>
        <v>800000000</v>
      </c>
      <c r="M263" s="318">
        <f t="shared" si="172"/>
        <v>8.7496563695429083E-5</v>
      </c>
      <c r="N263" s="60">
        <f t="shared" si="217"/>
        <v>0</v>
      </c>
      <c r="O263" s="60">
        <f t="shared" si="217"/>
        <v>65250000</v>
      </c>
      <c r="P263" s="60">
        <f t="shared" si="217"/>
        <v>734750000</v>
      </c>
      <c r="Q263" s="60">
        <f t="shared" si="217"/>
        <v>2390.21</v>
      </c>
      <c r="R263" s="60">
        <f t="shared" si="217"/>
        <v>799997609.78999996</v>
      </c>
      <c r="S263" s="60">
        <f t="shared" si="217"/>
        <v>65247609.789999999</v>
      </c>
      <c r="T263" s="60">
        <f t="shared" si="217"/>
        <v>0</v>
      </c>
      <c r="U263" s="60">
        <f t="shared" si="217"/>
        <v>2390.21</v>
      </c>
      <c r="V263" s="60">
        <f t="shared" si="217"/>
        <v>0</v>
      </c>
      <c r="W263" s="60">
        <f t="shared" si="217"/>
        <v>0</v>
      </c>
      <c r="X263" s="176">
        <f t="shared" si="176"/>
        <v>2.9877624999999999E-6</v>
      </c>
      <c r="Y263" s="176">
        <f t="shared" si="177"/>
        <v>0</v>
      </c>
      <c r="Z263" s="176">
        <f t="shared" si="178"/>
        <v>0</v>
      </c>
      <c r="AA263" s="176">
        <f t="shared" si="190"/>
        <v>0</v>
      </c>
      <c r="AB263" s="176" t="s">
        <v>40</v>
      </c>
    </row>
    <row r="264" spans="1:28" ht="42" customHeight="1" x14ac:dyDescent="0.25">
      <c r="A264" s="42" t="s">
        <v>593</v>
      </c>
      <c r="B264" s="43" t="s">
        <v>37</v>
      </c>
      <c r="C264" s="43">
        <v>10</v>
      </c>
      <c r="D264" s="43" t="s">
        <v>38</v>
      </c>
      <c r="E264" s="44" t="s">
        <v>268</v>
      </c>
      <c r="F264" s="45">
        <v>800000000</v>
      </c>
      <c r="G264" s="56">
        <v>0</v>
      </c>
      <c r="H264" s="56">
        <v>0</v>
      </c>
      <c r="I264" s="56">
        <v>0</v>
      </c>
      <c r="J264" s="56">
        <v>0</v>
      </c>
      <c r="K264" s="45">
        <f t="shared" si="207"/>
        <v>0</v>
      </c>
      <c r="L264" s="46">
        <f>+F264+K264</f>
        <v>800000000</v>
      </c>
      <c r="M264" s="47">
        <f t="shared" si="172"/>
        <v>8.7496563695429083E-5</v>
      </c>
      <c r="N264" s="45">
        <v>0</v>
      </c>
      <c r="O264" s="45">
        <v>65250000</v>
      </c>
      <c r="P264" s="45">
        <f>L264-O264</f>
        <v>734750000</v>
      </c>
      <c r="Q264" s="45">
        <v>2390.21</v>
      </c>
      <c r="R264" s="45">
        <f>+L264-Q264</f>
        <v>799997609.78999996</v>
      </c>
      <c r="S264" s="45">
        <f>O264-Q264</f>
        <v>65247609.789999999</v>
      </c>
      <c r="T264" s="45">
        <v>0</v>
      </c>
      <c r="U264" s="45">
        <f>+Q264-T264</f>
        <v>2390.21</v>
      </c>
      <c r="V264" s="45">
        <v>0</v>
      </c>
      <c r="W264" s="48">
        <f>+T264-V264</f>
        <v>0</v>
      </c>
      <c r="X264" s="54">
        <f t="shared" si="176"/>
        <v>2.9877624999999999E-6</v>
      </c>
      <c r="Y264" s="54">
        <f t="shared" si="177"/>
        <v>0</v>
      </c>
      <c r="Z264" s="54">
        <f t="shared" si="178"/>
        <v>0</v>
      </c>
      <c r="AA264" s="54">
        <f t="shared" si="190"/>
        <v>0</v>
      </c>
      <c r="AB264" s="54" t="s">
        <v>40</v>
      </c>
    </row>
    <row r="265" spans="1:28" ht="63.75" customHeight="1" x14ac:dyDescent="0.25">
      <c r="A265" s="38" t="s">
        <v>300</v>
      </c>
      <c r="B265" s="32" t="s">
        <v>37</v>
      </c>
      <c r="C265" s="32">
        <v>10</v>
      </c>
      <c r="D265" s="32" t="s">
        <v>38</v>
      </c>
      <c r="E265" s="39" t="s">
        <v>301</v>
      </c>
      <c r="F265" s="59">
        <f t="shared" ref="F265:K267" si="218">+F266</f>
        <v>3304000000</v>
      </c>
      <c r="G265" s="59">
        <f t="shared" si="218"/>
        <v>0</v>
      </c>
      <c r="H265" s="59">
        <f t="shared" si="218"/>
        <v>0</v>
      </c>
      <c r="I265" s="59">
        <f t="shared" si="218"/>
        <v>0</v>
      </c>
      <c r="J265" s="59">
        <f t="shared" si="218"/>
        <v>0</v>
      </c>
      <c r="K265" s="59">
        <f t="shared" si="218"/>
        <v>0</v>
      </c>
      <c r="L265" s="59">
        <f>+L266</f>
        <v>3304000000</v>
      </c>
      <c r="M265" s="318">
        <f t="shared" ref="M265:M306" si="219">L265/$L$307</f>
        <v>3.6136080806212212E-4</v>
      </c>
      <c r="N265" s="59">
        <f t="shared" ref="N265:W267" si="220">+N266</f>
        <v>0</v>
      </c>
      <c r="O265" s="59">
        <f t="shared" si="220"/>
        <v>1687724322</v>
      </c>
      <c r="P265" s="59">
        <f t="shared" si="220"/>
        <v>1616275678</v>
      </c>
      <c r="Q265" s="59">
        <f t="shared" si="220"/>
        <v>1456201782.9000001</v>
      </c>
      <c r="R265" s="59">
        <f t="shared" si="220"/>
        <v>1847798217.0999999</v>
      </c>
      <c r="S265" s="59">
        <f t="shared" si="220"/>
        <v>231522539.0999999</v>
      </c>
      <c r="T265" s="59">
        <f t="shared" si="220"/>
        <v>34161429.600000001</v>
      </c>
      <c r="U265" s="59">
        <f t="shared" si="220"/>
        <v>1422040353.3000002</v>
      </c>
      <c r="V265" s="59">
        <f t="shared" si="220"/>
        <v>34161429.600000001</v>
      </c>
      <c r="W265" s="59">
        <f t="shared" si="220"/>
        <v>0</v>
      </c>
      <c r="X265" s="176">
        <f t="shared" si="176"/>
        <v>0.44073903840799034</v>
      </c>
      <c r="Y265" s="176">
        <f t="shared" si="177"/>
        <v>1.0339415738498789E-2</v>
      </c>
      <c r="Z265" s="176">
        <f t="shared" si="178"/>
        <v>1.0339415738498789E-2</v>
      </c>
      <c r="AA265" s="176">
        <f t="shared" si="190"/>
        <v>2.3459269176259432E-2</v>
      </c>
      <c r="AB265" s="176">
        <f t="shared" si="212"/>
        <v>1</v>
      </c>
    </row>
    <row r="266" spans="1:28" ht="63.75" customHeight="1" x14ac:dyDescent="0.25">
      <c r="A266" s="38" t="s">
        <v>594</v>
      </c>
      <c r="B266" s="32" t="s">
        <v>37</v>
      </c>
      <c r="C266" s="32">
        <v>10</v>
      </c>
      <c r="D266" s="32" t="s">
        <v>38</v>
      </c>
      <c r="E266" s="39" t="s">
        <v>264</v>
      </c>
      <c r="F266" s="59">
        <f t="shared" si="218"/>
        <v>3304000000</v>
      </c>
      <c r="G266" s="59">
        <f t="shared" si="218"/>
        <v>0</v>
      </c>
      <c r="H266" s="59">
        <f t="shared" si="218"/>
        <v>0</v>
      </c>
      <c r="I266" s="59">
        <f t="shared" si="218"/>
        <v>0</v>
      </c>
      <c r="J266" s="59">
        <f t="shared" si="218"/>
        <v>0</v>
      </c>
      <c r="K266" s="59">
        <f t="shared" si="218"/>
        <v>0</v>
      </c>
      <c r="L266" s="59">
        <f>+L267</f>
        <v>3304000000</v>
      </c>
      <c r="M266" s="318">
        <f t="shared" si="219"/>
        <v>3.6136080806212212E-4</v>
      </c>
      <c r="N266" s="59">
        <f t="shared" si="220"/>
        <v>0</v>
      </c>
      <c r="O266" s="59">
        <f t="shared" si="220"/>
        <v>1687724322</v>
      </c>
      <c r="P266" s="59">
        <f t="shared" si="220"/>
        <v>1616275678</v>
      </c>
      <c r="Q266" s="59">
        <f t="shared" si="220"/>
        <v>1456201782.9000001</v>
      </c>
      <c r="R266" s="59">
        <f t="shared" si="220"/>
        <v>1847798217.0999999</v>
      </c>
      <c r="S266" s="59">
        <f t="shared" si="220"/>
        <v>231522539.0999999</v>
      </c>
      <c r="T266" s="59">
        <f t="shared" si="220"/>
        <v>34161429.600000001</v>
      </c>
      <c r="U266" s="59">
        <f t="shared" si="220"/>
        <v>1422040353.3000002</v>
      </c>
      <c r="V266" s="59">
        <f t="shared" si="220"/>
        <v>34161429.600000001</v>
      </c>
      <c r="W266" s="59">
        <f t="shared" si="220"/>
        <v>0</v>
      </c>
      <c r="X266" s="176">
        <f t="shared" si="176"/>
        <v>0.44073903840799034</v>
      </c>
      <c r="Y266" s="176">
        <f t="shared" si="177"/>
        <v>1.0339415738498789E-2</v>
      </c>
      <c r="Z266" s="176">
        <f t="shared" si="178"/>
        <v>1.0339415738498789E-2</v>
      </c>
      <c r="AA266" s="176">
        <f t="shared" si="190"/>
        <v>2.3459269176259432E-2</v>
      </c>
      <c r="AB266" s="176">
        <f t="shared" si="212"/>
        <v>1</v>
      </c>
    </row>
    <row r="267" spans="1:28" ht="42" customHeight="1" x14ac:dyDescent="0.25">
      <c r="A267" s="38" t="s">
        <v>595</v>
      </c>
      <c r="B267" s="32" t="s">
        <v>37</v>
      </c>
      <c r="C267" s="32">
        <v>10</v>
      </c>
      <c r="D267" s="32" t="s">
        <v>38</v>
      </c>
      <c r="E267" s="39" t="s">
        <v>266</v>
      </c>
      <c r="F267" s="59">
        <f t="shared" si="218"/>
        <v>3304000000</v>
      </c>
      <c r="G267" s="59">
        <f t="shared" si="218"/>
        <v>0</v>
      </c>
      <c r="H267" s="59">
        <f t="shared" si="218"/>
        <v>0</v>
      </c>
      <c r="I267" s="59">
        <f t="shared" si="218"/>
        <v>0</v>
      </c>
      <c r="J267" s="59">
        <f t="shared" si="218"/>
        <v>0</v>
      </c>
      <c r="K267" s="59">
        <f t="shared" si="218"/>
        <v>0</v>
      </c>
      <c r="L267" s="59">
        <f>+L268</f>
        <v>3304000000</v>
      </c>
      <c r="M267" s="318">
        <f t="shared" si="219"/>
        <v>3.6136080806212212E-4</v>
      </c>
      <c r="N267" s="59">
        <f t="shared" si="220"/>
        <v>0</v>
      </c>
      <c r="O267" s="59">
        <f t="shared" si="220"/>
        <v>1687724322</v>
      </c>
      <c r="P267" s="59">
        <f t="shared" si="220"/>
        <v>1616275678</v>
      </c>
      <c r="Q267" s="59">
        <f t="shared" si="220"/>
        <v>1456201782.9000001</v>
      </c>
      <c r="R267" s="59">
        <f t="shared" si="220"/>
        <v>1847798217.0999999</v>
      </c>
      <c r="S267" s="59">
        <f t="shared" si="220"/>
        <v>231522539.0999999</v>
      </c>
      <c r="T267" s="59">
        <f t="shared" si="220"/>
        <v>34161429.600000001</v>
      </c>
      <c r="U267" s="59">
        <f t="shared" si="220"/>
        <v>1422040353.3000002</v>
      </c>
      <c r="V267" s="59">
        <f t="shared" si="220"/>
        <v>34161429.600000001</v>
      </c>
      <c r="W267" s="59">
        <f t="shared" si="220"/>
        <v>0</v>
      </c>
      <c r="X267" s="176">
        <f t="shared" si="176"/>
        <v>0.44073903840799034</v>
      </c>
      <c r="Y267" s="176">
        <f t="shared" si="177"/>
        <v>1.0339415738498789E-2</v>
      </c>
      <c r="Z267" s="176">
        <f t="shared" si="178"/>
        <v>1.0339415738498789E-2</v>
      </c>
      <c r="AA267" s="176">
        <f t="shared" si="190"/>
        <v>2.3459269176259432E-2</v>
      </c>
      <c r="AB267" s="176">
        <f t="shared" si="212"/>
        <v>1</v>
      </c>
    </row>
    <row r="268" spans="1:28" ht="42" customHeight="1" x14ac:dyDescent="0.25">
      <c r="A268" s="42" t="s">
        <v>596</v>
      </c>
      <c r="B268" s="43" t="s">
        <v>37</v>
      </c>
      <c r="C268" s="43">
        <v>10</v>
      </c>
      <c r="D268" s="43" t="s">
        <v>38</v>
      </c>
      <c r="E268" s="44" t="s">
        <v>268</v>
      </c>
      <c r="F268" s="45">
        <v>3304000000</v>
      </c>
      <c r="G268" s="45">
        <v>0</v>
      </c>
      <c r="H268" s="45">
        <v>0</v>
      </c>
      <c r="I268" s="45">
        <v>0</v>
      </c>
      <c r="J268" s="45">
        <v>0</v>
      </c>
      <c r="K268" s="45">
        <f>+G268-H268+I268-J268</f>
        <v>0</v>
      </c>
      <c r="L268" s="46">
        <f>+F268+K268</f>
        <v>3304000000</v>
      </c>
      <c r="M268" s="47">
        <f t="shared" si="219"/>
        <v>3.6136080806212212E-4</v>
      </c>
      <c r="N268" s="45">
        <v>0</v>
      </c>
      <c r="O268" s="45">
        <v>1687724322</v>
      </c>
      <c r="P268" s="45">
        <f>L268-O268</f>
        <v>1616275678</v>
      </c>
      <c r="Q268" s="45">
        <v>1456201782.9000001</v>
      </c>
      <c r="R268" s="45">
        <f>+L268-Q268</f>
        <v>1847798217.0999999</v>
      </c>
      <c r="S268" s="45">
        <f>O268-Q268</f>
        <v>231522539.0999999</v>
      </c>
      <c r="T268" s="45">
        <v>34161429.600000001</v>
      </c>
      <c r="U268" s="45">
        <f>+Q268-T268</f>
        <v>1422040353.3000002</v>
      </c>
      <c r="V268" s="45">
        <v>34161429.600000001</v>
      </c>
      <c r="W268" s="48">
        <f>+T268-V268</f>
        <v>0</v>
      </c>
      <c r="X268" s="54">
        <f t="shared" ref="X268:X307" si="221">+Q268/L268</f>
        <v>0.44073903840799034</v>
      </c>
      <c r="Y268" s="54">
        <f t="shared" ref="Y268:Y307" si="222">+T268/L268</f>
        <v>1.0339415738498789E-2</v>
      </c>
      <c r="Z268" s="54">
        <f t="shared" ref="Z268:Z307" si="223">+V268/L268</f>
        <v>1.0339415738498789E-2</v>
      </c>
      <c r="AA268" s="54">
        <f t="shared" si="190"/>
        <v>2.3459269176259432E-2</v>
      </c>
      <c r="AB268" s="54">
        <f t="shared" si="212"/>
        <v>1</v>
      </c>
    </row>
    <row r="269" spans="1:28" ht="42" customHeight="1" x14ac:dyDescent="0.25">
      <c r="A269" s="38" t="s">
        <v>305</v>
      </c>
      <c r="B269" s="32" t="s">
        <v>37</v>
      </c>
      <c r="C269" s="32">
        <v>10</v>
      </c>
      <c r="D269" s="32" t="s">
        <v>38</v>
      </c>
      <c r="E269" s="39" t="s">
        <v>306</v>
      </c>
      <c r="F269" s="60">
        <f t="shared" ref="F269:K269" si="224">+F270</f>
        <v>94960668540</v>
      </c>
      <c r="G269" s="60">
        <f t="shared" si="224"/>
        <v>0</v>
      </c>
      <c r="H269" s="60">
        <f t="shared" si="224"/>
        <v>0</v>
      </c>
      <c r="I269" s="60">
        <f t="shared" si="224"/>
        <v>0</v>
      </c>
      <c r="J269" s="60">
        <f t="shared" si="224"/>
        <v>0</v>
      </c>
      <c r="K269" s="59">
        <f t="shared" si="224"/>
        <v>0</v>
      </c>
      <c r="L269" s="60">
        <f>+L270</f>
        <v>94960668540</v>
      </c>
      <c r="M269" s="318">
        <f t="shared" si="219"/>
        <v>1.0385915229338297E-2</v>
      </c>
      <c r="N269" s="60">
        <f t="shared" ref="N269:W269" si="225">+N270</f>
        <v>0</v>
      </c>
      <c r="O269" s="60">
        <f t="shared" si="225"/>
        <v>94247513161</v>
      </c>
      <c r="P269" s="60">
        <f t="shared" si="225"/>
        <v>713155379</v>
      </c>
      <c r="Q269" s="60">
        <f t="shared" si="225"/>
        <v>94147450661</v>
      </c>
      <c r="R269" s="60">
        <f t="shared" si="225"/>
        <v>813217879</v>
      </c>
      <c r="S269" s="60">
        <f t="shared" si="225"/>
        <v>100062500</v>
      </c>
      <c r="T269" s="60">
        <f t="shared" si="225"/>
        <v>6244583287</v>
      </c>
      <c r="U269" s="60">
        <f t="shared" si="225"/>
        <v>87902867374</v>
      </c>
      <c r="V269" s="60">
        <f t="shared" si="225"/>
        <v>14728440</v>
      </c>
      <c r="W269" s="60">
        <f t="shared" si="225"/>
        <v>6229854847</v>
      </c>
      <c r="X269" s="176">
        <f t="shared" si="221"/>
        <v>0.99143626628262993</v>
      </c>
      <c r="Y269" s="176">
        <f t="shared" si="222"/>
        <v>6.5759681171258952E-2</v>
      </c>
      <c r="Z269" s="176">
        <f t="shared" si="223"/>
        <v>1.551004244857015E-4</v>
      </c>
      <c r="AA269" s="176">
        <f t="shared" si="190"/>
        <v>6.6327693879732211E-2</v>
      </c>
      <c r="AB269" s="176">
        <f t="shared" si="212"/>
        <v>2.3585945327467615E-3</v>
      </c>
    </row>
    <row r="270" spans="1:28" ht="42" customHeight="1" x14ac:dyDescent="0.25">
      <c r="A270" s="38" t="s">
        <v>307</v>
      </c>
      <c r="B270" s="32" t="s">
        <v>37</v>
      </c>
      <c r="C270" s="32">
        <v>10</v>
      </c>
      <c r="D270" s="32" t="s">
        <v>38</v>
      </c>
      <c r="E270" s="72" t="s">
        <v>255</v>
      </c>
      <c r="F270" s="60">
        <f>+F271+F275</f>
        <v>94960668540</v>
      </c>
      <c r="G270" s="60">
        <f>+G271+G275</f>
        <v>0</v>
      </c>
      <c r="H270" s="60">
        <f>+H271+H275</f>
        <v>0</v>
      </c>
      <c r="I270" s="60">
        <f>+I271+I275</f>
        <v>0</v>
      </c>
      <c r="J270" s="60">
        <f>+J271+J275</f>
        <v>0</v>
      </c>
      <c r="K270" s="59">
        <f>+K271</f>
        <v>0</v>
      </c>
      <c r="L270" s="60">
        <f>+L271+L275</f>
        <v>94960668540</v>
      </c>
      <c r="M270" s="318">
        <f t="shared" si="219"/>
        <v>1.0385915229338297E-2</v>
      </c>
      <c r="N270" s="60">
        <f t="shared" ref="N270:W270" si="226">+N271+N275</f>
        <v>0</v>
      </c>
      <c r="O270" s="60">
        <f>+O271+O275</f>
        <v>94247513161</v>
      </c>
      <c r="P270" s="60">
        <f t="shared" si="226"/>
        <v>713155379</v>
      </c>
      <c r="Q270" s="60">
        <f t="shared" si="226"/>
        <v>94147450661</v>
      </c>
      <c r="R270" s="60">
        <f t="shared" si="226"/>
        <v>813217879</v>
      </c>
      <c r="S270" s="60">
        <f t="shared" si="226"/>
        <v>100062500</v>
      </c>
      <c r="T270" s="60">
        <f t="shared" si="226"/>
        <v>6244583287</v>
      </c>
      <c r="U270" s="60">
        <f t="shared" si="226"/>
        <v>87902867374</v>
      </c>
      <c r="V270" s="60">
        <f t="shared" si="226"/>
        <v>14728440</v>
      </c>
      <c r="W270" s="60">
        <f t="shared" si="226"/>
        <v>6229854847</v>
      </c>
      <c r="X270" s="176">
        <f t="shared" si="221"/>
        <v>0.99143626628262993</v>
      </c>
      <c r="Y270" s="176">
        <f t="shared" si="222"/>
        <v>6.5759681171258952E-2</v>
      </c>
      <c r="Z270" s="176">
        <f t="shared" si="223"/>
        <v>1.551004244857015E-4</v>
      </c>
      <c r="AA270" s="176">
        <f t="shared" si="190"/>
        <v>6.6327693879732211E-2</v>
      </c>
      <c r="AB270" s="176">
        <f t="shared" si="212"/>
        <v>2.3585945327467615E-3</v>
      </c>
    </row>
    <row r="271" spans="1:28" ht="42" customHeight="1" x14ac:dyDescent="0.25">
      <c r="A271" s="38" t="s">
        <v>308</v>
      </c>
      <c r="B271" s="32" t="s">
        <v>37</v>
      </c>
      <c r="C271" s="32">
        <v>10</v>
      </c>
      <c r="D271" s="32" t="s">
        <v>38</v>
      </c>
      <c r="E271" s="39" t="s">
        <v>309</v>
      </c>
      <c r="F271" s="60">
        <f t="shared" ref="F271:J273" si="227">+F272</f>
        <v>1200000000</v>
      </c>
      <c r="G271" s="60">
        <f t="shared" si="227"/>
        <v>0</v>
      </c>
      <c r="H271" s="60">
        <f t="shared" si="227"/>
        <v>0</v>
      </c>
      <c r="I271" s="60">
        <f t="shared" si="227"/>
        <v>0</v>
      </c>
      <c r="J271" s="60">
        <f t="shared" si="227"/>
        <v>0</v>
      </c>
      <c r="K271" s="59">
        <f>+K272</f>
        <v>0</v>
      </c>
      <c r="L271" s="60">
        <f>+L272</f>
        <v>1200000000</v>
      </c>
      <c r="M271" s="318">
        <f t="shared" si="219"/>
        <v>1.3124484554314362E-4</v>
      </c>
      <c r="N271" s="60">
        <f t="shared" ref="N271:W273" si="228">+N272</f>
        <v>0</v>
      </c>
      <c r="O271" s="60">
        <f t="shared" si="228"/>
        <v>486844621</v>
      </c>
      <c r="P271" s="60">
        <f t="shared" si="228"/>
        <v>713155379</v>
      </c>
      <c r="Q271" s="60">
        <f t="shared" si="228"/>
        <v>386782121</v>
      </c>
      <c r="R271" s="60">
        <f t="shared" si="228"/>
        <v>813217879</v>
      </c>
      <c r="S271" s="60">
        <f t="shared" si="228"/>
        <v>100062500</v>
      </c>
      <c r="T271" s="60">
        <f t="shared" si="228"/>
        <v>14728440</v>
      </c>
      <c r="U271" s="60">
        <f t="shared" si="228"/>
        <v>372053681</v>
      </c>
      <c r="V271" s="60">
        <f t="shared" si="228"/>
        <v>14728440</v>
      </c>
      <c r="W271" s="60">
        <f t="shared" si="228"/>
        <v>0</v>
      </c>
      <c r="X271" s="176">
        <f t="shared" si="221"/>
        <v>0.32231843416666667</v>
      </c>
      <c r="Y271" s="176">
        <f t="shared" si="222"/>
        <v>1.22737E-2</v>
      </c>
      <c r="Z271" s="176">
        <f t="shared" si="223"/>
        <v>1.22737E-2</v>
      </c>
      <c r="AA271" s="176">
        <f t="shared" si="190"/>
        <v>3.8079423014488308E-2</v>
      </c>
      <c r="AB271" s="176">
        <f t="shared" si="212"/>
        <v>1</v>
      </c>
    </row>
    <row r="272" spans="1:28" ht="80.25" customHeight="1" x14ac:dyDescent="0.25">
      <c r="A272" s="38" t="s">
        <v>597</v>
      </c>
      <c r="B272" s="32" t="s">
        <v>37</v>
      </c>
      <c r="C272" s="32">
        <v>10</v>
      </c>
      <c r="D272" s="32" t="s">
        <v>38</v>
      </c>
      <c r="E272" s="39" t="s">
        <v>311</v>
      </c>
      <c r="F272" s="60">
        <f t="shared" si="227"/>
        <v>1200000000</v>
      </c>
      <c r="G272" s="60">
        <f t="shared" si="227"/>
        <v>0</v>
      </c>
      <c r="H272" s="60">
        <f t="shared" si="227"/>
        <v>0</v>
      </c>
      <c r="I272" s="60">
        <f t="shared" si="227"/>
        <v>0</v>
      </c>
      <c r="J272" s="60">
        <f t="shared" si="227"/>
        <v>0</v>
      </c>
      <c r="K272" s="59">
        <f>+K273</f>
        <v>0</v>
      </c>
      <c r="L272" s="60">
        <f>+L273</f>
        <v>1200000000</v>
      </c>
      <c r="M272" s="318">
        <f t="shared" si="219"/>
        <v>1.3124484554314362E-4</v>
      </c>
      <c r="N272" s="60">
        <f t="shared" si="228"/>
        <v>0</v>
      </c>
      <c r="O272" s="60">
        <f t="shared" si="228"/>
        <v>486844621</v>
      </c>
      <c r="P272" s="60">
        <f t="shared" si="228"/>
        <v>713155379</v>
      </c>
      <c r="Q272" s="60">
        <f t="shared" si="228"/>
        <v>386782121</v>
      </c>
      <c r="R272" s="60">
        <f t="shared" si="228"/>
        <v>813217879</v>
      </c>
      <c r="S272" s="60">
        <f t="shared" si="228"/>
        <v>100062500</v>
      </c>
      <c r="T272" s="60">
        <f t="shared" si="228"/>
        <v>14728440</v>
      </c>
      <c r="U272" s="60">
        <f t="shared" si="228"/>
        <v>372053681</v>
      </c>
      <c r="V272" s="60">
        <f t="shared" si="228"/>
        <v>14728440</v>
      </c>
      <c r="W272" s="60">
        <f t="shared" si="228"/>
        <v>0</v>
      </c>
      <c r="X272" s="176">
        <f t="shared" si="221"/>
        <v>0.32231843416666667</v>
      </c>
      <c r="Y272" s="176">
        <f t="shared" si="222"/>
        <v>1.22737E-2</v>
      </c>
      <c r="Z272" s="176">
        <f t="shared" si="223"/>
        <v>1.22737E-2</v>
      </c>
      <c r="AA272" s="176">
        <f t="shared" si="190"/>
        <v>3.8079423014488308E-2</v>
      </c>
      <c r="AB272" s="176">
        <f t="shared" si="212"/>
        <v>1</v>
      </c>
    </row>
    <row r="273" spans="1:28" ht="42" customHeight="1" x14ac:dyDescent="0.25">
      <c r="A273" s="38" t="s">
        <v>598</v>
      </c>
      <c r="B273" s="32" t="s">
        <v>37</v>
      </c>
      <c r="C273" s="32">
        <v>10</v>
      </c>
      <c r="D273" s="32" t="s">
        <v>38</v>
      </c>
      <c r="E273" s="39" t="s">
        <v>313</v>
      </c>
      <c r="F273" s="60">
        <f t="shared" si="227"/>
        <v>1200000000</v>
      </c>
      <c r="G273" s="60">
        <f t="shared" si="227"/>
        <v>0</v>
      </c>
      <c r="H273" s="60">
        <f t="shared" si="227"/>
        <v>0</v>
      </c>
      <c r="I273" s="60">
        <f t="shared" si="227"/>
        <v>0</v>
      </c>
      <c r="J273" s="60">
        <f t="shared" si="227"/>
        <v>0</v>
      </c>
      <c r="K273" s="59">
        <f>+K274</f>
        <v>0</v>
      </c>
      <c r="L273" s="60">
        <f>+L274</f>
        <v>1200000000</v>
      </c>
      <c r="M273" s="318">
        <f t="shared" si="219"/>
        <v>1.3124484554314362E-4</v>
      </c>
      <c r="N273" s="60">
        <f t="shared" si="228"/>
        <v>0</v>
      </c>
      <c r="O273" s="60">
        <f t="shared" si="228"/>
        <v>486844621</v>
      </c>
      <c r="P273" s="60">
        <f t="shared" si="228"/>
        <v>713155379</v>
      </c>
      <c r="Q273" s="60">
        <f t="shared" si="228"/>
        <v>386782121</v>
      </c>
      <c r="R273" s="60">
        <f t="shared" si="228"/>
        <v>813217879</v>
      </c>
      <c r="S273" s="60">
        <f t="shared" si="228"/>
        <v>100062500</v>
      </c>
      <c r="T273" s="60">
        <f t="shared" si="228"/>
        <v>14728440</v>
      </c>
      <c r="U273" s="60">
        <f t="shared" si="228"/>
        <v>372053681</v>
      </c>
      <c r="V273" s="60">
        <f t="shared" si="228"/>
        <v>14728440</v>
      </c>
      <c r="W273" s="60">
        <f t="shared" si="228"/>
        <v>0</v>
      </c>
      <c r="X273" s="176">
        <f t="shared" si="221"/>
        <v>0.32231843416666667</v>
      </c>
      <c r="Y273" s="176">
        <f t="shared" si="222"/>
        <v>1.22737E-2</v>
      </c>
      <c r="Z273" s="176">
        <f t="shared" si="223"/>
        <v>1.22737E-2</v>
      </c>
      <c r="AA273" s="176">
        <f t="shared" si="190"/>
        <v>3.8079423014488308E-2</v>
      </c>
      <c r="AB273" s="176">
        <f t="shared" si="212"/>
        <v>1</v>
      </c>
    </row>
    <row r="274" spans="1:28" ht="42" customHeight="1" x14ac:dyDescent="0.25">
      <c r="A274" s="42" t="s">
        <v>599</v>
      </c>
      <c r="B274" s="43" t="s">
        <v>37</v>
      </c>
      <c r="C274" s="43">
        <v>10</v>
      </c>
      <c r="D274" s="43" t="s">
        <v>38</v>
      </c>
      <c r="E274" s="44" t="s">
        <v>268</v>
      </c>
      <c r="F274" s="45">
        <v>1200000000</v>
      </c>
      <c r="G274" s="45">
        <v>0</v>
      </c>
      <c r="H274" s="45">
        <v>0</v>
      </c>
      <c r="I274" s="45">
        <v>0</v>
      </c>
      <c r="J274" s="45">
        <v>0</v>
      </c>
      <c r="K274" s="45">
        <f>+G274-H274+I274-J274</f>
        <v>0</v>
      </c>
      <c r="L274" s="46">
        <f>+F274+K274</f>
        <v>1200000000</v>
      </c>
      <c r="M274" s="47">
        <f t="shared" si="219"/>
        <v>1.3124484554314362E-4</v>
      </c>
      <c r="N274" s="45">
        <v>0</v>
      </c>
      <c r="O274" s="45">
        <v>486844621</v>
      </c>
      <c r="P274" s="45">
        <f>L274-O274</f>
        <v>713155379</v>
      </c>
      <c r="Q274" s="45">
        <v>386782121</v>
      </c>
      <c r="R274" s="45">
        <f>+L274-Q274</f>
        <v>813217879</v>
      </c>
      <c r="S274" s="45">
        <f>O274-Q274</f>
        <v>100062500</v>
      </c>
      <c r="T274" s="45">
        <v>14728440</v>
      </c>
      <c r="U274" s="45">
        <f>+Q274-T274</f>
        <v>372053681</v>
      </c>
      <c r="V274" s="45">
        <v>14728440</v>
      </c>
      <c r="W274" s="48">
        <f>+T274-V274</f>
        <v>0</v>
      </c>
      <c r="X274" s="54">
        <f t="shared" si="221"/>
        <v>0.32231843416666667</v>
      </c>
      <c r="Y274" s="54">
        <f t="shared" si="222"/>
        <v>1.22737E-2</v>
      </c>
      <c r="Z274" s="54">
        <f t="shared" si="223"/>
        <v>1.22737E-2</v>
      </c>
      <c r="AA274" s="54">
        <f t="shared" si="190"/>
        <v>3.8079423014488308E-2</v>
      </c>
      <c r="AB274" s="54">
        <f t="shared" si="212"/>
        <v>1</v>
      </c>
    </row>
    <row r="275" spans="1:28" ht="61.5" customHeight="1" x14ac:dyDescent="0.25">
      <c r="A275" s="38" t="s">
        <v>315</v>
      </c>
      <c r="B275" s="32" t="s">
        <v>37</v>
      </c>
      <c r="C275" s="32">
        <v>10</v>
      </c>
      <c r="D275" s="32" t="s">
        <v>38</v>
      </c>
      <c r="E275" s="39" t="s">
        <v>316</v>
      </c>
      <c r="F275" s="60">
        <f t="shared" ref="F275:K277" si="229">+F276</f>
        <v>93760668540</v>
      </c>
      <c r="G275" s="60">
        <f t="shared" si="229"/>
        <v>0</v>
      </c>
      <c r="H275" s="60">
        <f t="shared" si="229"/>
        <v>0</v>
      </c>
      <c r="I275" s="60">
        <f t="shared" si="229"/>
        <v>0</v>
      </c>
      <c r="J275" s="60">
        <f t="shared" si="229"/>
        <v>0</v>
      </c>
      <c r="K275" s="59">
        <f t="shared" si="229"/>
        <v>0</v>
      </c>
      <c r="L275" s="60">
        <f>+L276</f>
        <v>93760668540</v>
      </c>
      <c r="M275" s="318">
        <f t="shared" si="219"/>
        <v>1.0254670383795154E-2</v>
      </c>
      <c r="N275" s="60">
        <f t="shared" ref="N275:W277" si="230">+N276</f>
        <v>0</v>
      </c>
      <c r="O275" s="60">
        <f t="shared" si="230"/>
        <v>93760668540</v>
      </c>
      <c r="P275" s="60">
        <f t="shared" si="230"/>
        <v>0</v>
      </c>
      <c r="Q275" s="60">
        <f t="shared" si="230"/>
        <v>93760668540</v>
      </c>
      <c r="R275" s="60">
        <f t="shared" si="230"/>
        <v>0</v>
      </c>
      <c r="S275" s="60">
        <f t="shared" si="230"/>
        <v>0</v>
      </c>
      <c r="T275" s="60">
        <f t="shared" si="230"/>
        <v>6229854847</v>
      </c>
      <c r="U275" s="60">
        <f t="shared" si="230"/>
        <v>87530813693</v>
      </c>
      <c r="V275" s="60">
        <f t="shared" si="230"/>
        <v>0</v>
      </c>
      <c r="W275" s="60">
        <f t="shared" si="230"/>
        <v>6229854847</v>
      </c>
      <c r="X275" s="176">
        <f t="shared" si="221"/>
        <v>1</v>
      </c>
      <c r="Y275" s="176">
        <f t="shared" si="222"/>
        <v>6.6444223830829777E-2</v>
      </c>
      <c r="Z275" s="176">
        <f t="shared" si="223"/>
        <v>0</v>
      </c>
      <c r="AA275" s="176">
        <f t="shared" si="190"/>
        <v>6.6444223830829777E-2</v>
      </c>
      <c r="AB275" s="176">
        <f t="shared" si="212"/>
        <v>0</v>
      </c>
    </row>
    <row r="276" spans="1:28" ht="82.5" customHeight="1" x14ac:dyDescent="0.25">
      <c r="A276" s="38" t="s">
        <v>600</v>
      </c>
      <c r="B276" s="32" t="s">
        <v>37</v>
      </c>
      <c r="C276" s="32">
        <v>10</v>
      </c>
      <c r="D276" s="32" t="s">
        <v>38</v>
      </c>
      <c r="E276" s="39" t="s">
        <v>311</v>
      </c>
      <c r="F276" s="60">
        <f t="shared" si="229"/>
        <v>93760668540</v>
      </c>
      <c r="G276" s="60">
        <f t="shared" si="229"/>
        <v>0</v>
      </c>
      <c r="H276" s="60">
        <f t="shared" si="229"/>
        <v>0</v>
      </c>
      <c r="I276" s="60">
        <f t="shared" si="229"/>
        <v>0</v>
      </c>
      <c r="J276" s="60">
        <f t="shared" si="229"/>
        <v>0</v>
      </c>
      <c r="K276" s="59">
        <f t="shared" si="229"/>
        <v>0</v>
      </c>
      <c r="L276" s="60">
        <f>+L277</f>
        <v>93760668540</v>
      </c>
      <c r="M276" s="318">
        <f t="shared" si="219"/>
        <v>1.0254670383795154E-2</v>
      </c>
      <c r="N276" s="60">
        <f t="shared" si="230"/>
        <v>0</v>
      </c>
      <c r="O276" s="60">
        <f t="shared" si="230"/>
        <v>93760668540</v>
      </c>
      <c r="P276" s="60">
        <f t="shared" si="230"/>
        <v>0</v>
      </c>
      <c r="Q276" s="60">
        <f t="shared" si="230"/>
        <v>93760668540</v>
      </c>
      <c r="R276" s="60">
        <f t="shared" si="230"/>
        <v>0</v>
      </c>
      <c r="S276" s="60">
        <f t="shared" si="230"/>
        <v>0</v>
      </c>
      <c r="T276" s="60">
        <f t="shared" si="230"/>
        <v>6229854847</v>
      </c>
      <c r="U276" s="60">
        <f t="shared" si="230"/>
        <v>87530813693</v>
      </c>
      <c r="V276" s="60">
        <f t="shared" si="230"/>
        <v>0</v>
      </c>
      <c r="W276" s="60">
        <f t="shared" si="230"/>
        <v>6229854847</v>
      </c>
      <c r="X276" s="176">
        <f t="shared" si="221"/>
        <v>1</v>
      </c>
      <c r="Y276" s="176">
        <f t="shared" si="222"/>
        <v>6.6444223830829777E-2</v>
      </c>
      <c r="Z276" s="176">
        <f t="shared" si="223"/>
        <v>0</v>
      </c>
      <c r="AA276" s="176">
        <f t="shared" si="190"/>
        <v>6.6444223830829777E-2</v>
      </c>
      <c r="AB276" s="176">
        <f t="shared" si="212"/>
        <v>0</v>
      </c>
    </row>
    <row r="277" spans="1:28" ht="61.5" customHeight="1" x14ac:dyDescent="0.25">
      <c r="A277" s="38" t="s">
        <v>601</v>
      </c>
      <c r="B277" s="32" t="s">
        <v>37</v>
      </c>
      <c r="C277" s="32">
        <v>10</v>
      </c>
      <c r="D277" s="32" t="s">
        <v>38</v>
      </c>
      <c r="E277" s="39" t="s">
        <v>319</v>
      </c>
      <c r="F277" s="60">
        <f t="shared" si="229"/>
        <v>93760668540</v>
      </c>
      <c r="G277" s="60">
        <f t="shared" si="229"/>
        <v>0</v>
      </c>
      <c r="H277" s="60">
        <f t="shared" si="229"/>
        <v>0</v>
      </c>
      <c r="I277" s="60">
        <f t="shared" si="229"/>
        <v>0</v>
      </c>
      <c r="J277" s="60">
        <f t="shared" si="229"/>
        <v>0</v>
      </c>
      <c r="K277" s="59">
        <f t="shared" si="229"/>
        <v>0</v>
      </c>
      <c r="L277" s="60">
        <f>+L278</f>
        <v>93760668540</v>
      </c>
      <c r="M277" s="318">
        <f t="shared" si="219"/>
        <v>1.0254670383795154E-2</v>
      </c>
      <c r="N277" s="60">
        <f t="shared" si="230"/>
        <v>0</v>
      </c>
      <c r="O277" s="60">
        <f t="shared" si="230"/>
        <v>93760668540</v>
      </c>
      <c r="P277" s="60">
        <f t="shared" si="230"/>
        <v>0</v>
      </c>
      <c r="Q277" s="60">
        <f t="shared" si="230"/>
        <v>93760668540</v>
      </c>
      <c r="R277" s="60">
        <f t="shared" si="230"/>
        <v>0</v>
      </c>
      <c r="S277" s="60">
        <f t="shared" si="230"/>
        <v>0</v>
      </c>
      <c r="T277" s="60">
        <f t="shared" si="230"/>
        <v>6229854847</v>
      </c>
      <c r="U277" s="60">
        <f t="shared" si="230"/>
        <v>87530813693</v>
      </c>
      <c r="V277" s="60">
        <f t="shared" si="230"/>
        <v>0</v>
      </c>
      <c r="W277" s="60">
        <f t="shared" si="230"/>
        <v>6229854847</v>
      </c>
      <c r="X277" s="176">
        <f t="shared" si="221"/>
        <v>1</v>
      </c>
      <c r="Y277" s="176">
        <f t="shared" si="222"/>
        <v>6.6444223830829777E-2</v>
      </c>
      <c r="Z277" s="176">
        <f t="shared" si="223"/>
        <v>0</v>
      </c>
      <c r="AA277" s="176">
        <f t="shared" si="190"/>
        <v>6.6444223830829777E-2</v>
      </c>
      <c r="AB277" s="176">
        <f t="shared" si="212"/>
        <v>0</v>
      </c>
    </row>
    <row r="278" spans="1:28" s="133" customFormat="1" ht="42" customHeight="1" x14ac:dyDescent="0.25">
      <c r="A278" s="82" t="s">
        <v>602</v>
      </c>
      <c r="B278" s="83" t="s">
        <v>37</v>
      </c>
      <c r="C278" s="83">
        <v>10</v>
      </c>
      <c r="D278" s="83" t="s">
        <v>38</v>
      </c>
      <c r="E278" s="84" t="s">
        <v>268</v>
      </c>
      <c r="F278" s="126">
        <v>93760668540</v>
      </c>
      <c r="G278" s="126">
        <v>0</v>
      </c>
      <c r="H278" s="126">
        <v>0</v>
      </c>
      <c r="I278" s="126">
        <v>0</v>
      </c>
      <c r="J278" s="126">
        <v>0</v>
      </c>
      <c r="K278" s="126">
        <f>+G278-H278+I278-J278</f>
        <v>0</v>
      </c>
      <c r="L278" s="128">
        <f>+F278+K278</f>
        <v>93760668540</v>
      </c>
      <c r="M278" s="129">
        <f t="shared" si="219"/>
        <v>1.0254670383795154E-2</v>
      </c>
      <c r="N278" s="126">
        <v>0</v>
      </c>
      <c r="O278" s="126">
        <v>93760668540</v>
      </c>
      <c r="P278" s="126">
        <f>L278-O278</f>
        <v>0</v>
      </c>
      <c r="Q278" s="126">
        <v>93760668540</v>
      </c>
      <c r="R278" s="126">
        <f>+L278-Q278</f>
        <v>0</v>
      </c>
      <c r="S278" s="126">
        <f>O278-Q278</f>
        <v>0</v>
      </c>
      <c r="T278" s="126">
        <v>6229854847</v>
      </c>
      <c r="U278" s="126">
        <f>+Q278-T278</f>
        <v>87530813693</v>
      </c>
      <c r="V278" s="126">
        <v>0</v>
      </c>
      <c r="W278" s="130">
        <f>+T278-V278</f>
        <v>6229854847</v>
      </c>
      <c r="X278" s="54">
        <f t="shared" si="221"/>
        <v>1</v>
      </c>
      <c r="Y278" s="54">
        <f t="shared" si="222"/>
        <v>6.6444223830829777E-2</v>
      </c>
      <c r="Z278" s="54">
        <f t="shared" si="223"/>
        <v>0</v>
      </c>
      <c r="AA278" s="54">
        <f t="shared" si="190"/>
        <v>6.6444223830829777E-2</v>
      </c>
      <c r="AB278" s="54">
        <f t="shared" si="212"/>
        <v>0</v>
      </c>
    </row>
    <row r="279" spans="1:28" ht="42" customHeight="1" x14ac:dyDescent="0.25">
      <c r="A279" s="341" t="s">
        <v>321</v>
      </c>
      <c r="B279" s="135" t="s">
        <v>37</v>
      </c>
      <c r="C279" s="32">
        <v>10</v>
      </c>
      <c r="D279" s="32" t="s">
        <v>38</v>
      </c>
      <c r="E279" s="72" t="s">
        <v>322</v>
      </c>
      <c r="F279" s="62">
        <f t="shared" ref="F279:K280" si="231">+F281</f>
        <v>57810100814</v>
      </c>
      <c r="G279" s="62">
        <f t="shared" si="231"/>
        <v>0</v>
      </c>
      <c r="H279" s="62">
        <f t="shared" si="231"/>
        <v>0</v>
      </c>
      <c r="I279" s="62">
        <f t="shared" si="231"/>
        <v>0</v>
      </c>
      <c r="J279" s="62">
        <f t="shared" si="231"/>
        <v>0</v>
      </c>
      <c r="K279" s="62">
        <f t="shared" si="231"/>
        <v>0</v>
      </c>
      <c r="L279" s="62">
        <f>+L281</f>
        <v>57810100814</v>
      </c>
      <c r="M279" s="318">
        <f t="shared" si="219"/>
        <v>6.3227314601391593E-3</v>
      </c>
      <c r="N279" s="62">
        <f t="shared" ref="N279:W280" si="232">+N281</f>
        <v>0</v>
      </c>
      <c r="O279" s="62">
        <f t="shared" si="232"/>
        <v>23184410866.200001</v>
      </c>
      <c r="P279" s="62">
        <f t="shared" si="232"/>
        <v>34625689947.800003</v>
      </c>
      <c r="Q279" s="62">
        <f t="shared" si="232"/>
        <v>16750699927.499998</v>
      </c>
      <c r="R279" s="62">
        <f t="shared" si="232"/>
        <v>41059400886.5</v>
      </c>
      <c r="S279" s="62">
        <f t="shared" si="232"/>
        <v>6433710938.6999998</v>
      </c>
      <c r="T279" s="62">
        <f t="shared" si="232"/>
        <v>464776206.31</v>
      </c>
      <c r="U279" s="62">
        <f t="shared" si="232"/>
        <v>16285923721.189999</v>
      </c>
      <c r="V279" s="62">
        <f t="shared" si="232"/>
        <v>459641705.61000001</v>
      </c>
      <c r="W279" s="62">
        <f t="shared" si="232"/>
        <v>5134500.6999999881</v>
      </c>
      <c r="X279" s="176">
        <f t="shared" si="221"/>
        <v>0.28975386120488211</v>
      </c>
      <c r="Y279" s="176">
        <f t="shared" si="222"/>
        <v>8.0397058604928795E-3</v>
      </c>
      <c r="Z279" s="176">
        <f t="shared" si="223"/>
        <v>7.9508891895702684E-3</v>
      </c>
      <c r="AA279" s="176">
        <f t="shared" si="190"/>
        <v>2.7746673770148944E-2</v>
      </c>
      <c r="AB279" s="176">
        <f t="shared" si="212"/>
        <v>0.98895274622432938</v>
      </c>
    </row>
    <row r="280" spans="1:28" ht="42" customHeight="1" x14ac:dyDescent="0.25">
      <c r="A280" s="341" t="s">
        <v>321</v>
      </c>
      <c r="B280" s="135" t="s">
        <v>41</v>
      </c>
      <c r="C280" s="32">
        <v>20</v>
      </c>
      <c r="D280" s="32" t="s">
        <v>38</v>
      </c>
      <c r="E280" s="72" t="s">
        <v>322</v>
      </c>
      <c r="F280" s="60">
        <f t="shared" si="231"/>
        <v>25631941511</v>
      </c>
      <c r="G280" s="60">
        <f t="shared" si="231"/>
        <v>0</v>
      </c>
      <c r="H280" s="60">
        <f t="shared" si="231"/>
        <v>0</v>
      </c>
      <c r="I280" s="60">
        <f t="shared" si="231"/>
        <v>0</v>
      </c>
      <c r="J280" s="60">
        <f t="shared" si="231"/>
        <v>0</v>
      </c>
      <c r="K280" s="60">
        <f t="shared" si="231"/>
        <v>0</v>
      </c>
      <c r="L280" s="60">
        <f>+L282</f>
        <v>25631941511</v>
      </c>
      <c r="M280" s="318">
        <f t="shared" si="219"/>
        <v>2.8033835038184054E-3</v>
      </c>
      <c r="N280" s="60">
        <f t="shared" si="232"/>
        <v>0</v>
      </c>
      <c r="O280" s="60">
        <f t="shared" si="232"/>
        <v>23437428373</v>
      </c>
      <c r="P280" s="60">
        <f t="shared" si="232"/>
        <v>2194513138</v>
      </c>
      <c r="Q280" s="60">
        <f t="shared" si="232"/>
        <v>23437428373</v>
      </c>
      <c r="R280" s="60">
        <f t="shared" si="232"/>
        <v>2194513138</v>
      </c>
      <c r="S280" s="60">
        <f t="shared" si="232"/>
        <v>0</v>
      </c>
      <c r="T280" s="60">
        <f t="shared" si="232"/>
        <v>0</v>
      </c>
      <c r="U280" s="60">
        <f t="shared" si="232"/>
        <v>23437428373</v>
      </c>
      <c r="V280" s="60">
        <f t="shared" si="232"/>
        <v>0</v>
      </c>
      <c r="W280" s="60">
        <f t="shared" si="232"/>
        <v>0</v>
      </c>
      <c r="X280" s="176">
        <f t="shared" si="221"/>
        <v>0.91438365536772859</v>
      </c>
      <c r="Y280" s="176">
        <f t="shared" si="222"/>
        <v>0</v>
      </c>
      <c r="Z280" s="176">
        <f t="shared" si="223"/>
        <v>0</v>
      </c>
      <c r="AA280" s="176">
        <f t="shared" si="190"/>
        <v>0</v>
      </c>
      <c r="AB280" s="176" t="s">
        <v>40</v>
      </c>
    </row>
    <row r="281" spans="1:28" ht="42" customHeight="1" x14ac:dyDescent="0.25">
      <c r="A281" s="341" t="s">
        <v>323</v>
      </c>
      <c r="B281" s="135" t="s">
        <v>37</v>
      </c>
      <c r="C281" s="32">
        <v>10</v>
      </c>
      <c r="D281" s="32" t="s">
        <v>38</v>
      </c>
      <c r="E281" s="72" t="s">
        <v>255</v>
      </c>
      <c r="F281" s="62">
        <f t="shared" ref="F281:K281" si="233">+F283+F287+F299+F303</f>
        <v>57810100814</v>
      </c>
      <c r="G281" s="62">
        <f t="shared" si="233"/>
        <v>0</v>
      </c>
      <c r="H281" s="62">
        <f t="shared" si="233"/>
        <v>0</v>
      </c>
      <c r="I281" s="62">
        <f t="shared" si="233"/>
        <v>0</v>
      </c>
      <c r="J281" s="62">
        <f t="shared" si="233"/>
        <v>0</v>
      </c>
      <c r="K281" s="62">
        <f t="shared" si="233"/>
        <v>0</v>
      </c>
      <c r="L281" s="62">
        <f>+L283+L287+L299+L303</f>
        <v>57810100814</v>
      </c>
      <c r="M281" s="318">
        <f t="shared" si="219"/>
        <v>6.3227314601391593E-3</v>
      </c>
      <c r="N281" s="62">
        <f t="shared" ref="N281:W281" si="234">+N283+N287+N299+N303</f>
        <v>0</v>
      </c>
      <c r="O281" s="62">
        <f t="shared" si="234"/>
        <v>23184410866.200001</v>
      </c>
      <c r="P281" s="62">
        <f t="shared" si="234"/>
        <v>34625689947.800003</v>
      </c>
      <c r="Q281" s="62">
        <f t="shared" si="234"/>
        <v>16750699927.499998</v>
      </c>
      <c r="R281" s="62">
        <f t="shared" si="234"/>
        <v>41059400886.5</v>
      </c>
      <c r="S281" s="62">
        <f t="shared" si="234"/>
        <v>6433710938.6999998</v>
      </c>
      <c r="T281" s="62">
        <f t="shared" si="234"/>
        <v>464776206.31</v>
      </c>
      <c r="U281" s="62">
        <f t="shared" si="234"/>
        <v>16285923721.189999</v>
      </c>
      <c r="V281" s="62">
        <f t="shared" si="234"/>
        <v>459641705.61000001</v>
      </c>
      <c r="W281" s="62">
        <f t="shared" si="234"/>
        <v>5134500.6999999881</v>
      </c>
      <c r="X281" s="176">
        <f t="shared" si="221"/>
        <v>0.28975386120488211</v>
      </c>
      <c r="Y281" s="176">
        <f t="shared" si="222"/>
        <v>8.0397058604928795E-3</v>
      </c>
      <c r="Z281" s="176">
        <f t="shared" si="223"/>
        <v>7.9508891895702684E-3</v>
      </c>
      <c r="AA281" s="176">
        <f t="shared" si="190"/>
        <v>2.7746673770148944E-2</v>
      </c>
      <c r="AB281" s="176">
        <f t="shared" si="212"/>
        <v>0.98895274622432938</v>
      </c>
    </row>
    <row r="282" spans="1:28" ht="42" customHeight="1" x14ac:dyDescent="0.25">
      <c r="A282" s="341" t="s">
        <v>323</v>
      </c>
      <c r="B282" s="135" t="s">
        <v>41</v>
      </c>
      <c r="C282" s="32">
        <v>20</v>
      </c>
      <c r="D282" s="32" t="s">
        <v>38</v>
      </c>
      <c r="E282" s="72" t="s">
        <v>255</v>
      </c>
      <c r="F282" s="62">
        <f t="shared" ref="F282:K282" si="235">+F288</f>
        <v>25631941511</v>
      </c>
      <c r="G282" s="62">
        <f t="shared" si="235"/>
        <v>0</v>
      </c>
      <c r="H282" s="62">
        <f t="shared" si="235"/>
        <v>0</v>
      </c>
      <c r="I282" s="62">
        <f t="shared" si="235"/>
        <v>0</v>
      </c>
      <c r="J282" s="62">
        <f t="shared" si="235"/>
        <v>0</v>
      </c>
      <c r="K282" s="62">
        <f t="shared" si="235"/>
        <v>0</v>
      </c>
      <c r="L282" s="62">
        <f>+L288</f>
        <v>25631941511</v>
      </c>
      <c r="M282" s="318">
        <f t="shared" si="219"/>
        <v>2.8033835038184054E-3</v>
      </c>
      <c r="N282" s="62">
        <f t="shared" ref="N282:W282" si="236">+N288</f>
        <v>0</v>
      </c>
      <c r="O282" s="62">
        <f t="shared" si="236"/>
        <v>23437428373</v>
      </c>
      <c r="P282" s="62">
        <f t="shared" si="236"/>
        <v>2194513138</v>
      </c>
      <c r="Q282" s="62">
        <f t="shared" si="236"/>
        <v>23437428373</v>
      </c>
      <c r="R282" s="62">
        <f t="shared" si="236"/>
        <v>2194513138</v>
      </c>
      <c r="S282" s="62">
        <f t="shared" si="236"/>
        <v>0</v>
      </c>
      <c r="T282" s="62">
        <f t="shared" si="236"/>
        <v>0</v>
      </c>
      <c r="U282" s="62">
        <f t="shared" si="236"/>
        <v>23437428373</v>
      </c>
      <c r="V282" s="62">
        <f t="shared" si="236"/>
        <v>0</v>
      </c>
      <c r="W282" s="62">
        <f t="shared" si="236"/>
        <v>0</v>
      </c>
      <c r="X282" s="176">
        <f t="shared" si="221"/>
        <v>0.91438365536772859</v>
      </c>
      <c r="Y282" s="176">
        <f t="shared" si="222"/>
        <v>0</v>
      </c>
      <c r="Z282" s="176">
        <f t="shared" si="223"/>
        <v>0</v>
      </c>
      <c r="AA282" s="176">
        <f t="shared" si="190"/>
        <v>0</v>
      </c>
      <c r="AB282" s="176" t="s">
        <v>40</v>
      </c>
    </row>
    <row r="283" spans="1:28" ht="78" customHeight="1" x14ac:dyDescent="0.25">
      <c r="A283" s="70" t="s">
        <v>324</v>
      </c>
      <c r="B283" s="135" t="s">
        <v>37</v>
      </c>
      <c r="C283" s="32">
        <v>10</v>
      </c>
      <c r="D283" s="32" t="s">
        <v>38</v>
      </c>
      <c r="E283" s="72" t="s">
        <v>325</v>
      </c>
      <c r="F283" s="62">
        <f t="shared" ref="F283:K285" si="237">+F284</f>
        <v>1000000000</v>
      </c>
      <c r="G283" s="62">
        <f t="shared" si="237"/>
        <v>0</v>
      </c>
      <c r="H283" s="62">
        <f t="shared" si="237"/>
        <v>0</v>
      </c>
      <c r="I283" s="62">
        <f t="shared" si="237"/>
        <v>0</v>
      </c>
      <c r="J283" s="62">
        <f t="shared" si="237"/>
        <v>0</v>
      </c>
      <c r="K283" s="62">
        <f t="shared" si="237"/>
        <v>0</v>
      </c>
      <c r="L283" s="62">
        <f>+L284</f>
        <v>1000000000</v>
      </c>
      <c r="M283" s="318">
        <f t="shared" si="219"/>
        <v>1.0937070461928634E-4</v>
      </c>
      <c r="N283" s="62">
        <f t="shared" ref="N283:W285" si="238">+N284</f>
        <v>0</v>
      </c>
      <c r="O283" s="62">
        <f t="shared" si="238"/>
        <v>234675000</v>
      </c>
      <c r="P283" s="62">
        <f t="shared" si="238"/>
        <v>765325000</v>
      </c>
      <c r="Q283" s="62">
        <f t="shared" si="238"/>
        <v>229375515.56</v>
      </c>
      <c r="R283" s="62">
        <f t="shared" si="238"/>
        <v>770624484.44000006</v>
      </c>
      <c r="S283" s="62">
        <f t="shared" si="238"/>
        <v>5299484.4399999976</v>
      </c>
      <c r="T283" s="62">
        <f t="shared" si="238"/>
        <v>1000000</v>
      </c>
      <c r="U283" s="62">
        <f t="shared" si="238"/>
        <v>228375515.56</v>
      </c>
      <c r="V283" s="62">
        <f t="shared" si="238"/>
        <v>1000000</v>
      </c>
      <c r="W283" s="62">
        <f t="shared" si="238"/>
        <v>0</v>
      </c>
      <c r="X283" s="176">
        <f t="shared" si="221"/>
        <v>0.22937551555999999</v>
      </c>
      <c r="Y283" s="176">
        <f t="shared" si="222"/>
        <v>1E-3</v>
      </c>
      <c r="Z283" s="176">
        <f t="shared" si="223"/>
        <v>1E-3</v>
      </c>
      <c r="AA283" s="176">
        <f t="shared" si="190"/>
        <v>4.3596632254257325E-3</v>
      </c>
      <c r="AB283" s="176">
        <f t="shared" ref="AB283:AB286" si="239">+V283/T283</f>
        <v>1</v>
      </c>
    </row>
    <row r="284" spans="1:28" s="133" customFormat="1" ht="78" customHeight="1" x14ac:dyDescent="0.25">
      <c r="A284" s="342" t="s">
        <v>603</v>
      </c>
      <c r="B284" s="137" t="s">
        <v>37</v>
      </c>
      <c r="C284" s="80">
        <v>10</v>
      </c>
      <c r="D284" s="80" t="s">
        <v>38</v>
      </c>
      <c r="E284" s="78" t="s">
        <v>257</v>
      </c>
      <c r="F284" s="73">
        <f t="shared" si="237"/>
        <v>1000000000</v>
      </c>
      <c r="G284" s="73">
        <f t="shared" si="237"/>
        <v>0</v>
      </c>
      <c r="H284" s="73">
        <f t="shared" si="237"/>
        <v>0</v>
      </c>
      <c r="I284" s="73">
        <f t="shared" si="237"/>
        <v>0</v>
      </c>
      <c r="J284" s="73">
        <f t="shared" si="237"/>
        <v>0</v>
      </c>
      <c r="K284" s="73">
        <f t="shared" si="237"/>
        <v>0</v>
      </c>
      <c r="L284" s="73">
        <f>+L285</f>
        <v>1000000000</v>
      </c>
      <c r="M284" s="343">
        <f t="shared" si="219"/>
        <v>1.0937070461928634E-4</v>
      </c>
      <c r="N284" s="73">
        <f t="shared" si="238"/>
        <v>0</v>
      </c>
      <c r="O284" s="73">
        <f t="shared" si="238"/>
        <v>234675000</v>
      </c>
      <c r="P284" s="73">
        <f t="shared" si="238"/>
        <v>765325000</v>
      </c>
      <c r="Q284" s="73">
        <f t="shared" si="238"/>
        <v>229375515.56</v>
      </c>
      <c r="R284" s="73">
        <f t="shared" si="238"/>
        <v>770624484.44000006</v>
      </c>
      <c r="S284" s="73">
        <f t="shared" si="238"/>
        <v>5299484.4399999976</v>
      </c>
      <c r="T284" s="73">
        <f t="shared" si="238"/>
        <v>1000000</v>
      </c>
      <c r="U284" s="73">
        <f t="shared" si="238"/>
        <v>228375515.56</v>
      </c>
      <c r="V284" s="73">
        <f t="shared" si="238"/>
        <v>1000000</v>
      </c>
      <c r="W284" s="73">
        <f t="shared" si="238"/>
        <v>0</v>
      </c>
      <c r="X284" s="176">
        <f t="shared" si="221"/>
        <v>0.22937551555999999</v>
      </c>
      <c r="Y284" s="176">
        <f t="shared" si="222"/>
        <v>1E-3</v>
      </c>
      <c r="Z284" s="176">
        <f t="shared" si="223"/>
        <v>1E-3</v>
      </c>
      <c r="AA284" s="176">
        <f t="shared" si="190"/>
        <v>4.3596632254257325E-3</v>
      </c>
      <c r="AB284" s="176">
        <f t="shared" si="239"/>
        <v>1</v>
      </c>
    </row>
    <row r="285" spans="1:28" s="133" customFormat="1" ht="78" customHeight="1" x14ac:dyDescent="0.25">
      <c r="A285" s="342" t="s">
        <v>604</v>
      </c>
      <c r="B285" s="137" t="s">
        <v>37</v>
      </c>
      <c r="C285" s="80">
        <v>10</v>
      </c>
      <c r="D285" s="80" t="s">
        <v>38</v>
      </c>
      <c r="E285" s="141" t="s">
        <v>328</v>
      </c>
      <c r="F285" s="73">
        <f t="shared" si="237"/>
        <v>1000000000</v>
      </c>
      <c r="G285" s="73">
        <f t="shared" si="237"/>
        <v>0</v>
      </c>
      <c r="H285" s="73">
        <f t="shared" si="237"/>
        <v>0</v>
      </c>
      <c r="I285" s="73">
        <f t="shared" si="237"/>
        <v>0</v>
      </c>
      <c r="J285" s="73">
        <f t="shared" si="237"/>
        <v>0</v>
      </c>
      <c r="K285" s="73">
        <f t="shared" si="237"/>
        <v>0</v>
      </c>
      <c r="L285" s="73">
        <f>+L286</f>
        <v>1000000000</v>
      </c>
      <c r="M285" s="343">
        <f t="shared" si="219"/>
        <v>1.0937070461928634E-4</v>
      </c>
      <c r="N285" s="73">
        <f t="shared" si="238"/>
        <v>0</v>
      </c>
      <c r="O285" s="73">
        <f t="shared" si="238"/>
        <v>234675000</v>
      </c>
      <c r="P285" s="73">
        <f t="shared" si="238"/>
        <v>765325000</v>
      </c>
      <c r="Q285" s="73">
        <f t="shared" si="238"/>
        <v>229375515.56</v>
      </c>
      <c r="R285" s="73">
        <f t="shared" si="238"/>
        <v>770624484.44000006</v>
      </c>
      <c r="S285" s="73">
        <f t="shared" si="238"/>
        <v>5299484.4399999976</v>
      </c>
      <c r="T285" s="73">
        <f t="shared" si="238"/>
        <v>1000000</v>
      </c>
      <c r="U285" s="73">
        <f t="shared" si="238"/>
        <v>228375515.56</v>
      </c>
      <c r="V285" s="73">
        <f t="shared" si="238"/>
        <v>1000000</v>
      </c>
      <c r="W285" s="73">
        <f t="shared" si="238"/>
        <v>0</v>
      </c>
      <c r="X285" s="176">
        <f t="shared" si="221"/>
        <v>0.22937551555999999</v>
      </c>
      <c r="Y285" s="176">
        <f t="shared" si="222"/>
        <v>1E-3</v>
      </c>
      <c r="Z285" s="176">
        <f t="shared" si="223"/>
        <v>1E-3</v>
      </c>
      <c r="AA285" s="176">
        <f t="shared" si="190"/>
        <v>4.3596632254257325E-3</v>
      </c>
      <c r="AB285" s="176">
        <f t="shared" si="239"/>
        <v>1</v>
      </c>
    </row>
    <row r="286" spans="1:28" s="133" customFormat="1" ht="42" customHeight="1" x14ac:dyDescent="0.25">
      <c r="A286" s="82" t="s">
        <v>605</v>
      </c>
      <c r="B286" s="142" t="s">
        <v>37</v>
      </c>
      <c r="C286" s="83">
        <v>10</v>
      </c>
      <c r="D286" s="83" t="s">
        <v>38</v>
      </c>
      <c r="E286" s="84" t="s">
        <v>268</v>
      </c>
      <c r="F286" s="126">
        <v>1000000000</v>
      </c>
      <c r="G286" s="126">
        <v>0</v>
      </c>
      <c r="H286" s="126">
        <v>0</v>
      </c>
      <c r="I286" s="126">
        <v>0</v>
      </c>
      <c r="J286" s="126">
        <v>0</v>
      </c>
      <c r="K286" s="126">
        <v>0</v>
      </c>
      <c r="L286" s="128">
        <f>+F286+K286</f>
        <v>1000000000</v>
      </c>
      <c r="M286" s="129">
        <f t="shared" si="219"/>
        <v>1.0937070461928634E-4</v>
      </c>
      <c r="N286" s="126">
        <v>0</v>
      </c>
      <c r="O286" s="126">
        <v>234675000</v>
      </c>
      <c r="P286" s="126">
        <f>L286-O286</f>
        <v>765325000</v>
      </c>
      <c r="Q286" s="126">
        <v>229375515.56</v>
      </c>
      <c r="R286" s="126">
        <f>+L286-Q286</f>
        <v>770624484.44000006</v>
      </c>
      <c r="S286" s="126">
        <f>O286-Q286</f>
        <v>5299484.4399999976</v>
      </c>
      <c r="T286" s="126">
        <v>1000000</v>
      </c>
      <c r="U286" s="126">
        <f>+Q286-T286</f>
        <v>228375515.56</v>
      </c>
      <c r="V286" s="126">
        <v>1000000</v>
      </c>
      <c r="W286" s="130">
        <f>+T286-V286</f>
        <v>0</v>
      </c>
      <c r="X286" s="54">
        <f t="shared" si="221"/>
        <v>0.22937551555999999</v>
      </c>
      <c r="Y286" s="54">
        <f t="shared" si="222"/>
        <v>1E-3</v>
      </c>
      <c r="Z286" s="54">
        <f t="shared" si="223"/>
        <v>1E-3</v>
      </c>
      <c r="AA286" s="54">
        <f t="shared" si="190"/>
        <v>4.3596632254257325E-3</v>
      </c>
      <c r="AB286" s="54">
        <f t="shared" si="239"/>
        <v>1</v>
      </c>
    </row>
    <row r="287" spans="1:28" ht="75" customHeight="1" x14ac:dyDescent="0.25">
      <c r="A287" s="70" t="s">
        <v>330</v>
      </c>
      <c r="B287" s="71" t="s">
        <v>37</v>
      </c>
      <c r="C287" s="32">
        <v>10</v>
      </c>
      <c r="D287" s="32" t="s">
        <v>38</v>
      </c>
      <c r="E287" s="72" t="s">
        <v>331</v>
      </c>
      <c r="F287" s="60">
        <f t="shared" ref="F287:J288" si="240">+F289</f>
        <v>50310100814</v>
      </c>
      <c r="G287" s="60">
        <f t="shared" si="240"/>
        <v>0</v>
      </c>
      <c r="H287" s="60">
        <f t="shared" si="240"/>
        <v>0</v>
      </c>
      <c r="I287" s="60">
        <f t="shared" si="240"/>
        <v>0</v>
      </c>
      <c r="J287" s="60">
        <f t="shared" si="240"/>
        <v>0</v>
      </c>
      <c r="K287" s="62">
        <f>+K289+K293+K305+K309</f>
        <v>0</v>
      </c>
      <c r="L287" s="60">
        <f>+L289</f>
        <v>50310100814</v>
      </c>
      <c r="M287" s="318">
        <f t="shared" si="219"/>
        <v>5.5024511754945115E-3</v>
      </c>
      <c r="N287" s="60">
        <f t="shared" ref="N287:W288" si="241">+N289</f>
        <v>0</v>
      </c>
      <c r="O287" s="60">
        <f t="shared" si="241"/>
        <v>19961827967</v>
      </c>
      <c r="P287" s="60">
        <f t="shared" si="241"/>
        <v>30348272847</v>
      </c>
      <c r="Q287" s="60">
        <f t="shared" si="241"/>
        <v>15967843899.719999</v>
      </c>
      <c r="R287" s="60">
        <f t="shared" si="241"/>
        <v>34342256914.280003</v>
      </c>
      <c r="S287" s="60">
        <f t="shared" si="241"/>
        <v>3993984067.2800007</v>
      </c>
      <c r="T287" s="60">
        <f t="shared" si="241"/>
        <v>459310815.31</v>
      </c>
      <c r="U287" s="60">
        <f t="shared" si="241"/>
        <v>15508533084.41</v>
      </c>
      <c r="V287" s="60">
        <f t="shared" si="241"/>
        <v>454176314.61000001</v>
      </c>
      <c r="W287" s="60">
        <f t="shared" si="241"/>
        <v>5134500.6999999881</v>
      </c>
      <c r="X287" s="176">
        <f t="shared" si="221"/>
        <v>0.31738842978578491</v>
      </c>
      <c r="Y287" s="176">
        <f t="shared" si="222"/>
        <v>9.1295944130206485E-3</v>
      </c>
      <c r="Z287" s="176">
        <f t="shared" si="223"/>
        <v>9.027537358534064E-3</v>
      </c>
      <c r="AA287" s="176">
        <f t="shared" si="190"/>
        <v>2.8764736065465556E-2</v>
      </c>
      <c r="AB287" s="176">
        <f t="shared" si="212"/>
        <v>0.9888212937103722</v>
      </c>
    </row>
    <row r="288" spans="1:28" ht="67.5" customHeight="1" x14ac:dyDescent="0.25">
      <c r="A288" s="70" t="s">
        <v>330</v>
      </c>
      <c r="B288" s="135" t="s">
        <v>41</v>
      </c>
      <c r="C288" s="32">
        <v>20</v>
      </c>
      <c r="D288" s="32" t="s">
        <v>38</v>
      </c>
      <c r="E288" s="72" t="s">
        <v>331</v>
      </c>
      <c r="F288" s="60">
        <f t="shared" si="240"/>
        <v>25631941511</v>
      </c>
      <c r="G288" s="60">
        <f t="shared" si="240"/>
        <v>0</v>
      </c>
      <c r="H288" s="60">
        <f t="shared" si="240"/>
        <v>0</v>
      </c>
      <c r="I288" s="60">
        <f t="shared" si="240"/>
        <v>0</v>
      </c>
      <c r="J288" s="60">
        <f t="shared" si="240"/>
        <v>0</v>
      </c>
      <c r="K288" s="62">
        <f>+K294</f>
        <v>0</v>
      </c>
      <c r="L288" s="60">
        <f>+L290</f>
        <v>25631941511</v>
      </c>
      <c r="M288" s="318">
        <f t="shared" si="219"/>
        <v>2.8033835038184054E-3</v>
      </c>
      <c r="N288" s="60">
        <f t="shared" si="241"/>
        <v>0</v>
      </c>
      <c r="O288" s="60">
        <f t="shared" si="241"/>
        <v>23437428373</v>
      </c>
      <c r="P288" s="60">
        <f t="shared" si="241"/>
        <v>2194513138</v>
      </c>
      <c r="Q288" s="60">
        <f t="shared" si="241"/>
        <v>23437428373</v>
      </c>
      <c r="R288" s="60">
        <f t="shared" si="241"/>
        <v>2194513138</v>
      </c>
      <c r="S288" s="60">
        <f t="shared" si="241"/>
        <v>0</v>
      </c>
      <c r="T288" s="60">
        <f t="shared" si="241"/>
        <v>0</v>
      </c>
      <c r="U288" s="60">
        <f t="shared" si="241"/>
        <v>23437428373</v>
      </c>
      <c r="V288" s="60">
        <f t="shared" si="241"/>
        <v>0</v>
      </c>
      <c r="W288" s="60">
        <f t="shared" si="241"/>
        <v>0</v>
      </c>
      <c r="X288" s="176">
        <f t="shared" si="221"/>
        <v>0.91438365536772859</v>
      </c>
      <c r="Y288" s="176">
        <f t="shared" si="222"/>
        <v>0</v>
      </c>
      <c r="Z288" s="176">
        <f t="shared" si="223"/>
        <v>0</v>
      </c>
      <c r="AA288" s="176">
        <f t="shared" si="190"/>
        <v>0</v>
      </c>
      <c r="AB288" s="176" t="s">
        <v>40</v>
      </c>
    </row>
    <row r="289" spans="1:28" ht="67.5" customHeight="1" x14ac:dyDescent="0.25">
      <c r="A289" s="70" t="s">
        <v>606</v>
      </c>
      <c r="B289" s="71" t="s">
        <v>37</v>
      </c>
      <c r="C289" s="32">
        <v>10</v>
      </c>
      <c r="D289" s="32" t="s">
        <v>38</v>
      </c>
      <c r="E289" s="39" t="s">
        <v>257</v>
      </c>
      <c r="F289" s="62">
        <f>+F291+F295</f>
        <v>50310100814</v>
      </c>
      <c r="G289" s="62">
        <f>+G291+G295</f>
        <v>0</v>
      </c>
      <c r="H289" s="62">
        <f>+H291+H295</f>
        <v>0</v>
      </c>
      <c r="I289" s="62">
        <f>+I291+I295</f>
        <v>0</v>
      </c>
      <c r="J289" s="62">
        <f>+J291+J295</f>
        <v>0</v>
      </c>
      <c r="K289" s="62">
        <f>+K290</f>
        <v>0</v>
      </c>
      <c r="L289" s="62">
        <f>+L291+L295</f>
        <v>50310100814</v>
      </c>
      <c r="M289" s="318">
        <f t="shared" si="219"/>
        <v>5.5024511754945115E-3</v>
      </c>
      <c r="N289" s="62">
        <f t="shared" ref="N289:W289" si="242">+N291+N295</f>
        <v>0</v>
      </c>
      <c r="O289" s="62">
        <f>+O291+O295</f>
        <v>19961827967</v>
      </c>
      <c r="P289" s="62">
        <f t="shared" si="242"/>
        <v>30348272847</v>
      </c>
      <c r="Q289" s="62">
        <f t="shared" si="242"/>
        <v>15967843899.719999</v>
      </c>
      <c r="R289" s="62">
        <f t="shared" si="242"/>
        <v>34342256914.280003</v>
      </c>
      <c r="S289" s="62">
        <f t="shared" si="242"/>
        <v>3993984067.2800007</v>
      </c>
      <c r="T289" s="62">
        <f t="shared" si="242"/>
        <v>459310815.31</v>
      </c>
      <c r="U289" s="62">
        <f t="shared" si="242"/>
        <v>15508533084.41</v>
      </c>
      <c r="V289" s="62">
        <f t="shared" si="242"/>
        <v>454176314.61000001</v>
      </c>
      <c r="W289" s="62">
        <f t="shared" si="242"/>
        <v>5134500.6999999881</v>
      </c>
      <c r="X289" s="176">
        <f t="shared" si="221"/>
        <v>0.31738842978578491</v>
      </c>
      <c r="Y289" s="176">
        <f t="shared" si="222"/>
        <v>9.1295944130206485E-3</v>
      </c>
      <c r="Z289" s="176">
        <f t="shared" si="223"/>
        <v>9.027537358534064E-3</v>
      </c>
      <c r="AA289" s="176">
        <f t="shared" si="190"/>
        <v>2.8764736065465556E-2</v>
      </c>
      <c r="AB289" s="176">
        <f t="shared" ref="AB289" si="243">+V289/T289</f>
        <v>0.9888212937103722</v>
      </c>
    </row>
    <row r="290" spans="1:28" ht="67.5" customHeight="1" x14ac:dyDescent="0.25">
      <c r="A290" s="70" t="s">
        <v>606</v>
      </c>
      <c r="B290" s="71" t="s">
        <v>41</v>
      </c>
      <c r="C290" s="32">
        <v>20</v>
      </c>
      <c r="D290" s="32" t="s">
        <v>38</v>
      </c>
      <c r="E290" s="39" t="s">
        <v>257</v>
      </c>
      <c r="F290" s="62">
        <f>+F293+F297</f>
        <v>25631941511</v>
      </c>
      <c r="G290" s="62">
        <f>+G293+G297</f>
        <v>0</v>
      </c>
      <c r="H290" s="62">
        <f>+H293+H297</f>
        <v>0</v>
      </c>
      <c r="I290" s="62">
        <f>+I293+I297</f>
        <v>0</v>
      </c>
      <c r="J290" s="62">
        <f>+J293+J297</f>
        <v>0</v>
      </c>
      <c r="K290" s="62">
        <f>+K291</f>
        <v>0</v>
      </c>
      <c r="L290" s="62">
        <f>+L293+L297</f>
        <v>25631941511</v>
      </c>
      <c r="M290" s="318">
        <f t="shared" si="219"/>
        <v>2.8033835038184054E-3</v>
      </c>
      <c r="N290" s="62">
        <f t="shared" ref="N290:W290" si="244">+N293+N297</f>
        <v>0</v>
      </c>
      <c r="O290" s="62">
        <f>+O293+O297</f>
        <v>23437428373</v>
      </c>
      <c r="P290" s="62">
        <f t="shared" si="244"/>
        <v>2194513138</v>
      </c>
      <c r="Q290" s="62">
        <f t="shared" si="244"/>
        <v>23437428373</v>
      </c>
      <c r="R290" s="62">
        <f t="shared" si="244"/>
        <v>2194513138</v>
      </c>
      <c r="S290" s="62">
        <f t="shared" si="244"/>
        <v>0</v>
      </c>
      <c r="T290" s="62">
        <f t="shared" si="244"/>
        <v>0</v>
      </c>
      <c r="U290" s="62">
        <f t="shared" si="244"/>
        <v>23437428373</v>
      </c>
      <c r="V290" s="62">
        <f t="shared" si="244"/>
        <v>0</v>
      </c>
      <c r="W290" s="62">
        <f t="shared" si="244"/>
        <v>0</v>
      </c>
      <c r="X290" s="176">
        <f t="shared" si="221"/>
        <v>0.91438365536772859</v>
      </c>
      <c r="Y290" s="176">
        <f t="shared" si="222"/>
        <v>0</v>
      </c>
      <c r="Z290" s="176">
        <f t="shared" si="223"/>
        <v>0</v>
      </c>
      <c r="AA290" s="176">
        <f t="shared" si="190"/>
        <v>0</v>
      </c>
      <c r="AB290" s="176" t="s">
        <v>40</v>
      </c>
    </row>
    <row r="291" spans="1:28" ht="42" customHeight="1" x14ac:dyDescent="0.25">
      <c r="A291" s="70" t="s">
        <v>607</v>
      </c>
      <c r="B291" s="71" t="s">
        <v>37</v>
      </c>
      <c r="C291" s="32">
        <v>10</v>
      </c>
      <c r="D291" s="32" t="s">
        <v>38</v>
      </c>
      <c r="E291" s="39" t="s">
        <v>266</v>
      </c>
      <c r="F291" s="62">
        <f>+F292</f>
        <v>32310100814</v>
      </c>
      <c r="G291" s="62">
        <f>+G292</f>
        <v>0</v>
      </c>
      <c r="H291" s="62">
        <f>+H292</f>
        <v>0</v>
      </c>
      <c r="I291" s="62">
        <f>+I292</f>
        <v>0</v>
      </c>
      <c r="J291" s="62">
        <f>+J292</f>
        <v>0</v>
      </c>
      <c r="K291" s="62">
        <f>+K292</f>
        <v>0</v>
      </c>
      <c r="L291" s="62">
        <f>+L292</f>
        <v>32310100814</v>
      </c>
      <c r="M291" s="318">
        <f t="shared" si="219"/>
        <v>3.5337784923473573E-3</v>
      </c>
      <c r="N291" s="62">
        <f t="shared" ref="N291:W291" si="245">+N292</f>
        <v>0</v>
      </c>
      <c r="O291" s="62">
        <f>+O292</f>
        <v>19961627967</v>
      </c>
      <c r="P291" s="62">
        <f t="shared" si="245"/>
        <v>12348472847</v>
      </c>
      <c r="Q291" s="62">
        <f t="shared" si="245"/>
        <v>15967745985.299999</v>
      </c>
      <c r="R291" s="62">
        <f t="shared" si="245"/>
        <v>16342354828.700001</v>
      </c>
      <c r="S291" s="62">
        <f t="shared" si="245"/>
        <v>3993881981.7000008</v>
      </c>
      <c r="T291" s="62">
        <f t="shared" si="245"/>
        <v>459310815.31</v>
      </c>
      <c r="U291" s="62">
        <f t="shared" si="245"/>
        <v>15508435169.99</v>
      </c>
      <c r="V291" s="62">
        <f t="shared" si="245"/>
        <v>454176314.61000001</v>
      </c>
      <c r="W291" s="62">
        <f t="shared" si="245"/>
        <v>5134500.6999999881</v>
      </c>
      <c r="X291" s="176">
        <f t="shared" si="221"/>
        <v>0.49420291435244174</v>
      </c>
      <c r="Y291" s="176">
        <f t="shared" si="222"/>
        <v>1.4215703564471088E-2</v>
      </c>
      <c r="Z291" s="176">
        <f t="shared" si="223"/>
        <v>1.4056790389623449E-2</v>
      </c>
      <c r="AA291" s="176">
        <f t="shared" si="190"/>
        <v>2.8764912451190307E-2</v>
      </c>
      <c r="AB291" s="176">
        <f t="shared" si="212"/>
        <v>0.9888212937103722</v>
      </c>
    </row>
    <row r="292" spans="1:28" ht="42" customHeight="1" x14ac:dyDescent="0.25">
      <c r="A292" s="337" t="s">
        <v>608</v>
      </c>
      <c r="B292" s="124" t="s">
        <v>37</v>
      </c>
      <c r="C292" s="43">
        <v>10</v>
      </c>
      <c r="D292" s="43" t="s">
        <v>38</v>
      </c>
      <c r="E292" s="77" t="s">
        <v>268</v>
      </c>
      <c r="F292" s="56">
        <v>32310100814</v>
      </c>
      <c r="G292" s="45">
        <v>0</v>
      </c>
      <c r="H292" s="45">
        <v>0</v>
      </c>
      <c r="I292" s="45">
        <v>0</v>
      </c>
      <c r="J292" s="45">
        <v>0</v>
      </c>
      <c r="K292" s="45">
        <v>0</v>
      </c>
      <c r="L292" s="46">
        <f>+F292+K292</f>
        <v>32310100814</v>
      </c>
      <c r="M292" s="47">
        <f t="shared" si="219"/>
        <v>3.5337784923473573E-3</v>
      </c>
      <c r="N292" s="56">
        <v>0</v>
      </c>
      <c r="O292" s="45">
        <v>19961627967</v>
      </c>
      <c r="P292" s="45">
        <f>L292-O292</f>
        <v>12348472847</v>
      </c>
      <c r="Q292" s="45">
        <v>15967745985.299999</v>
      </c>
      <c r="R292" s="45">
        <f>+L292-Q292</f>
        <v>16342354828.700001</v>
      </c>
      <c r="S292" s="45">
        <f>O292-Q292</f>
        <v>3993881981.7000008</v>
      </c>
      <c r="T292" s="45">
        <v>459310815.31</v>
      </c>
      <c r="U292" s="45">
        <f>+Q292-T292</f>
        <v>15508435169.99</v>
      </c>
      <c r="V292" s="45">
        <v>454176314.61000001</v>
      </c>
      <c r="W292" s="48">
        <f>+T292-V292</f>
        <v>5134500.6999999881</v>
      </c>
      <c r="X292" s="54">
        <f t="shared" si="221"/>
        <v>0.49420291435244174</v>
      </c>
      <c r="Y292" s="54">
        <f t="shared" si="222"/>
        <v>1.4215703564471088E-2</v>
      </c>
      <c r="Z292" s="54">
        <f t="shared" si="223"/>
        <v>1.4056790389623449E-2</v>
      </c>
      <c r="AA292" s="54">
        <f t="shared" si="190"/>
        <v>2.8764912451190307E-2</v>
      </c>
      <c r="AB292" s="54">
        <f t="shared" si="212"/>
        <v>0.9888212937103722</v>
      </c>
    </row>
    <row r="293" spans="1:28" ht="42" customHeight="1" x14ac:dyDescent="0.25">
      <c r="A293" s="70" t="s">
        <v>607</v>
      </c>
      <c r="B293" s="71" t="s">
        <v>41</v>
      </c>
      <c r="C293" s="32">
        <v>20</v>
      </c>
      <c r="D293" s="32" t="s">
        <v>38</v>
      </c>
      <c r="E293" s="39" t="s">
        <v>266</v>
      </c>
      <c r="F293" s="62">
        <f t="shared" ref="F293:K293" si="246">+F294</f>
        <v>2193941511</v>
      </c>
      <c r="G293" s="62">
        <f t="shared" si="246"/>
        <v>0</v>
      </c>
      <c r="H293" s="62">
        <f t="shared" si="246"/>
        <v>0</v>
      </c>
      <c r="I293" s="62">
        <f t="shared" si="246"/>
        <v>0</v>
      </c>
      <c r="J293" s="62">
        <f t="shared" si="246"/>
        <v>0</v>
      </c>
      <c r="K293" s="62">
        <f t="shared" si="246"/>
        <v>0</v>
      </c>
      <c r="L293" s="62">
        <f>+L294</f>
        <v>2193941511</v>
      </c>
      <c r="M293" s="318">
        <f t="shared" si="219"/>
        <v>2.3995292895157176E-4</v>
      </c>
      <c r="N293" s="62">
        <f t="shared" ref="N293:W293" si="247">+N294</f>
        <v>0</v>
      </c>
      <c r="O293" s="62">
        <f t="shared" si="247"/>
        <v>0</v>
      </c>
      <c r="P293" s="62">
        <f t="shared" si="247"/>
        <v>2193941511</v>
      </c>
      <c r="Q293" s="62">
        <f t="shared" si="247"/>
        <v>0</v>
      </c>
      <c r="R293" s="62">
        <f t="shared" si="247"/>
        <v>2193941511</v>
      </c>
      <c r="S293" s="62">
        <f t="shared" si="247"/>
        <v>0</v>
      </c>
      <c r="T293" s="62">
        <f t="shared" si="247"/>
        <v>0</v>
      </c>
      <c r="U293" s="62">
        <f t="shared" si="247"/>
        <v>0</v>
      </c>
      <c r="V293" s="62">
        <f t="shared" si="247"/>
        <v>0</v>
      </c>
      <c r="W293" s="62">
        <f t="shared" si="247"/>
        <v>0</v>
      </c>
      <c r="X293" s="176">
        <f t="shared" si="221"/>
        <v>0</v>
      </c>
      <c r="Y293" s="176">
        <f t="shared" si="222"/>
        <v>0</v>
      </c>
      <c r="Z293" s="176">
        <f t="shared" si="223"/>
        <v>0</v>
      </c>
      <c r="AA293" s="176" t="s">
        <v>40</v>
      </c>
      <c r="AB293" s="176" t="s">
        <v>40</v>
      </c>
    </row>
    <row r="294" spans="1:28" ht="42" customHeight="1" x14ac:dyDescent="0.25">
      <c r="A294" s="337" t="s">
        <v>608</v>
      </c>
      <c r="B294" s="124" t="s">
        <v>41</v>
      </c>
      <c r="C294" s="43">
        <v>20</v>
      </c>
      <c r="D294" s="43" t="s">
        <v>38</v>
      </c>
      <c r="E294" s="77" t="s">
        <v>268</v>
      </c>
      <c r="F294" s="45">
        <v>2193941511</v>
      </c>
      <c r="G294" s="45">
        <v>0</v>
      </c>
      <c r="H294" s="45">
        <v>0</v>
      </c>
      <c r="I294" s="45">
        <v>0</v>
      </c>
      <c r="J294" s="45">
        <v>0</v>
      </c>
      <c r="K294" s="45">
        <v>0</v>
      </c>
      <c r="L294" s="46">
        <f>+F294+K294</f>
        <v>2193941511</v>
      </c>
      <c r="M294" s="47">
        <f t="shared" si="219"/>
        <v>2.3995292895157176E-4</v>
      </c>
      <c r="N294" s="45">
        <v>0</v>
      </c>
      <c r="O294" s="45">
        <v>0</v>
      </c>
      <c r="P294" s="45">
        <f>L294-O294</f>
        <v>2193941511</v>
      </c>
      <c r="Q294" s="45">
        <v>0</v>
      </c>
      <c r="R294" s="45">
        <f>+L294-Q294</f>
        <v>2193941511</v>
      </c>
      <c r="S294" s="45">
        <f>O294-Q294</f>
        <v>0</v>
      </c>
      <c r="T294" s="45">
        <v>0</v>
      </c>
      <c r="U294" s="45">
        <f>+Q294-T294</f>
        <v>0</v>
      </c>
      <c r="V294" s="45">
        <v>0</v>
      </c>
      <c r="W294" s="48">
        <f>+T294-V294</f>
        <v>0</v>
      </c>
      <c r="X294" s="54">
        <f t="shared" si="221"/>
        <v>0</v>
      </c>
      <c r="Y294" s="54">
        <f t="shared" si="222"/>
        <v>0</v>
      </c>
      <c r="Z294" s="54">
        <f t="shared" si="223"/>
        <v>0</v>
      </c>
      <c r="AA294" s="54" t="s">
        <v>40</v>
      </c>
      <c r="AB294" s="54" t="s">
        <v>40</v>
      </c>
    </row>
    <row r="295" spans="1:28" ht="42" customHeight="1" x14ac:dyDescent="0.25">
      <c r="A295" s="70" t="s">
        <v>609</v>
      </c>
      <c r="B295" s="71" t="s">
        <v>37</v>
      </c>
      <c r="C295" s="32">
        <v>10</v>
      </c>
      <c r="D295" s="32" t="s">
        <v>38</v>
      </c>
      <c r="E295" s="39" t="s">
        <v>336</v>
      </c>
      <c r="F295" s="59">
        <f t="shared" ref="F295:K295" si="248">+F296</f>
        <v>18000000000</v>
      </c>
      <c r="G295" s="62">
        <f t="shared" si="248"/>
        <v>0</v>
      </c>
      <c r="H295" s="62">
        <f t="shared" si="248"/>
        <v>0</v>
      </c>
      <c r="I295" s="62">
        <f t="shared" si="248"/>
        <v>0</v>
      </c>
      <c r="J295" s="62">
        <f t="shared" si="248"/>
        <v>0</v>
      </c>
      <c r="K295" s="62">
        <f t="shared" si="248"/>
        <v>0</v>
      </c>
      <c r="L295" s="62">
        <f>+L296</f>
        <v>18000000000</v>
      </c>
      <c r="M295" s="323">
        <f t="shared" si="219"/>
        <v>1.9686726831471542E-3</v>
      </c>
      <c r="N295" s="59">
        <f t="shared" ref="N295:W295" si="249">+N296</f>
        <v>0</v>
      </c>
      <c r="O295" s="59">
        <f t="shared" si="249"/>
        <v>200000</v>
      </c>
      <c r="P295" s="62">
        <f t="shared" si="249"/>
        <v>17999800000</v>
      </c>
      <c r="Q295" s="62">
        <f t="shared" si="249"/>
        <v>97914.42</v>
      </c>
      <c r="R295" s="62">
        <f t="shared" si="249"/>
        <v>17999902085.580002</v>
      </c>
      <c r="S295" s="62">
        <f t="shared" si="249"/>
        <v>102085.58</v>
      </c>
      <c r="T295" s="62">
        <f t="shared" si="249"/>
        <v>0</v>
      </c>
      <c r="U295" s="62">
        <f t="shared" si="249"/>
        <v>97914.42</v>
      </c>
      <c r="V295" s="62">
        <f t="shared" si="249"/>
        <v>0</v>
      </c>
      <c r="W295" s="62">
        <f t="shared" si="249"/>
        <v>0</v>
      </c>
      <c r="X295" s="176">
        <f t="shared" si="221"/>
        <v>5.4396899999999999E-6</v>
      </c>
      <c r="Y295" s="176">
        <f t="shared" si="222"/>
        <v>0</v>
      </c>
      <c r="Z295" s="176">
        <f t="shared" si="223"/>
        <v>0</v>
      </c>
      <c r="AA295" s="325">
        <f t="shared" ref="AA295:AA307" si="250">+T295/Q295</f>
        <v>0</v>
      </c>
      <c r="AB295" s="176" t="s">
        <v>40</v>
      </c>
    </row>
    <row r="296" spans="1:28" s="133" customFormat="1" ht="42" customHeight="1" x14ac:dyDescent="0.25">
      <c r="A296" s="344" t="s">
        <v>610</v>
      </c>
      <c r="B296" s="142" t="s">
        <v>37</v>
      </c>
      <c r="C296" s="83">
        <v>10</v>
      </c>
      <c r="D296" s="83" t="s">
        <v>38</v>
      </c>
      <c r="E296" s="144" t="s">
        <v>268</v>
      </c>
      <c r="F296" s="126">
        <v>18000000000</v>
      </c>
      <c r="G296" s="126">
        <v>0</v>
      </c>
      <c r="H296" s="126">
        <v>0</v>
      </c>
      <c r="I296" s="126">
        <v>0</v>
      </c>
      <c r="J296" s="126">
        <v>0</v>
      </c>
      <c r="K296" s="126">
        <v>0</v>
      </c>
      <c r="L296" s="128">
        <f>+F296+K296</f>
        <v>18000000000</v>
      </c>
      <c r="M296" s="145">
        <f t="shared" si="219"/>
        <v>1.9686726831471542E-3</v>
      </c>
      <c r="N296" s="126">
        <v>0</v>
      </c>
      <c r="O296" s="126">
        <v>200000</v>
      </c>
      <c r="P296" s="126">
        <f>L296-O296</f>
        <v>17999800000</v>
      </c>
      <c r="Q296" s="126">
        <v>97914.42</v>
      </c>
      <c r="R296" s="126">
        <f>+L296-Q296</f>
        <v>17999902085.580002</v>
      </c>
      <c r="S296" s="126">
        <f>O296-Q296</f>
        <v>102085.58</v>
      </c>
      <c r="T296" s="126">
        <v>0</v>
      </c>
      <c r="U296" s="126">
        <f>+Q296-T296</f>
        <v>97914.42</v>
      </c>
      <c r="V296" s="126">
        <v>0</v>
      </c>
      <c r="W296" s="130">
        <f>+T296-V296</f>
        <v>0</v>
      </c>
      <c r="X296" s="54">
        <f t="shared" si="221"/>
        <v>5.4396899999999999E-6</v>
      </c>
      <c r="Y296" s="54">
        <f t="shared" si="222"/>
        <v>0</v>
      </c>
      <c r="Z296" s="54">
        <f t="shared" si="223"/>
        <v>0</v>
      </c>
      <c r="AA296" s="54">
        <f t="shared" si="250"/>
        <v>0</v>
      </c>
      <c r="AB296" s="54" t="s">
        <v>40</v>
      </c>
    </row>
    <row r="297" spans="1:28" s="133" customFormat="1" ht="42" customHeight="1" x14ac:dyDescent="0.25">
      <c r="A297" s="342" t="s">
        <v>609</v>
      </c>
      <c r="B297" s="146" t="s">
        <v>41</v>
      </c>
      <c r="C297" s="80">
        <v>20</v>
      </c>
      <c r="D297" s="80" t="s">
        <v>38</v>
      </c>
      <c r="E297" s="78" t="s">
        <v>336</v>
      </c>
      <c r="F297" s="121">
        <f t="shared" ref="F297:K297" si="251">+F298</f>
        <v>23438000000</v>
      </c>
      <c r="G297" s="73">
        <f t="shared" si="251"/>
        <v>0</v>
      </c>
      <c r="H297" s="73">
        <f t="shared" si="251"/>
        <v>0</v>
      </c>
      <c r="I297" s="73">
        <f t="shared" si="251"/>
        <v>0</v>
      </c>
      <c r="J297" s="73">
        <f t="shared" si="251"/>
        <v>0</v>
      </c>
      <c r="K297" s="73">
        <f t="shared" si="251"/>
        <v>0</v>
      </c>
      <c r="L297" s="73">
        <f>+L298</f>
        <v>23438000000</v>
      </c>
      <c r="M297" s="345">
        <f t="shared" si="219"/>
        <v>2.5634305748668336E-3</v>
      </c>
      <c r="N297" s="121">
        <f t="shared" ref="N297:W297" si="252">+N298</f>
        <v>0</v>
      </c>
      <c r="O297" s="121">
        <f t="shared" si="252"/>
        <v>23437428373</v>
      </c>
      <c r="P297" s="73">
        <f t="shared" si="252"/>
        <v>571627</v>
      </c>
      <c r="Q297" s="73">
        <f t="shared" si="252"/>
        <v>23437428373</v>
      </c>
      <c r="R297" s="73">
        <f t="shared" si="252"/>
        <v>571627</v>
      </c>
      <c r="S297" s="73">
        <f t="shared" si="252"/>
        <v>0</v>
      </c>
      <c r="T297" s="73">
        <f t="shared" si="252"/>
        <v>0</v>
      </c>
      <c r="U297" s="73">
        <f t="shared" si="252"/>
        <v>23437428373</v>
      </c>
      <c r="V297" s="73">
        <f t="shared" si="252"/>
        <v>0</v>
      </c>
      <c r="W297" s="73">
        <f t="shared" si="252"/>
        <v>0</v>
      </c>
      <c r="X297" s="346">
        <f t="shared" si="221"/>
        <v>0.9999756111016298</v>
      </c>
      <c r="Y297" s="346">
        <f t="shared" si="222"/>
        <v>0</v>
      </c>
      <c r="Z297" s="346">
        <f t="shared" si="223"/>
        <v>0</v>
      </c>
      <c r="AA297" s="346">
        <f t="shared" si="250"/>
        <v>0</v>
      </c>
      <c r="AB297" s="346" t="s">
        <v>40</v>
      </c>
    </row>
    <row r="298" spans="1:28" s="133" customFormat="1" ht="42" customHeight="1" x14ac:dyDescent="0.25">
      <c r="A298" s="344" t="s">
        <v>610</v>
      </c>
      <c r="B298" s="142" t="s">
        <v>41</v>
      </c>
      <c r="C298" s="83">
        <v>20</v>
      </c>
      <c r="D298" s="83" t="s">
        <v>38</v>
      </c>
      <c r="E298" s="144" t="s">
        <v>268</v>
      </c>
      <c r="F298" s="126">
        <v>23438000000</v>
      </c>
      <c r="G298" s="126">
        <v>0</v>
      </c>
      <c r="H298" s="126">
        <v>0</v>
      </c>
      <c r="I298" s="126">
        <v>0</v>
      </c>
      <c r="J298" s="126">
        <v>0</v>
      </c>
      <c r="K298" s="126">
        <v>0</v>
      </c>
      <c r="L298" s="128">
        <f>+F298+K298</f>
        <v>23438000000</v>
      </c>
      <c r="M298" s="145">
        <f t="shared" si="219"/>
        <v>2.5634305748668336E-3</v>
      </c>
      <c r="N298" s="126">
        <v>0</v>
      </c>
      <c r="O298" s="126">
        <v>23437428373</v>
      </c>
      <c r="P298" s="126">
        <f>L298-O298</f>
        <v>571627</v>
      </c>
      <c r="Q298" s="126">
        <v>23437428373</v>
      </c>
      <c r="R298" s="126">
        <f>+L298-Q298</f>
        <v>571627</v>
      </c>
      <c r="S298" s="126">
        <f>O298-Q298</f>
        <v>0</v>
      </c>
      <c r="T298" s="126">
        <v>0</v>
      </c>
      <c r="U298" s="126">
        <f>+Q298-T298</f>
        <v>23437428373</v>
      </c>
      <c r="V298" s="126">
        <v>0</v>
      </c>
      <c r="W298" s="130">
        <f>+T298-V298</f>
        <v>0</v>
      </c>
      <c r="X298" s="54">
        <f t="shared" si="221"/>
        <v>0.9999756111016298</v>
      </c>
      <c r="Y298" s="54">
        <f t="shared" si="222"/>
        <v>0</v>
      </c>
      <c r="Z298" s="54">
        <f t="shared" si="223"/>
        <v>0</v>
      </c>
      <c r="AA298" s="54">
        <f t="shared" si="250"/>
        <v>0</v>
      </c>
      <c r="AB298" s="54" t="s">
        <v>40</v>
      </c>
    </row>
    <row r="299" spans="1:28" ht="60" customHeight="1" x14ac:dyDescent="0.25">
      <c r="A299" s="70" t="s">
        <v>338</v>
      </c>
      <c r="B299" s="135" t="s">
        <v>37</v>
      </c>
      <c r="C299" s="32">
        <v>10</v>
      </c>
      <c r="D299" s="32" t="s">
        <v>38</v>
      </c>
      <c r="E299" s="72" t="s">
        <v>339</v>
      </c>
      <c r="F299" s="62">
        <f t="shared" ref="F299:K301" si="253">+F300</f>
        <v>5000000000</v>
      </c>
      <c r="G299" s="62">
        <f t="shared" si="253"/>
        <v>0</v>
      </c>
      <c r="H299" s="62">
        <f t="shared" si="253"/>
        <v>0</v>
      </c>
      <c r="I299" s="62">
        <f t="shared" si="253"/>
        <v>0</v>
      </c>
      <c r="J299" s="62">
        <f t="shared" si="253"/>
        <v>0</v>
      </c>
      <c r="K299" s="62">
        <f t="shared" si="253"/>
        <v>0</v>
      </c>
      <c r="L299" s="62">
        <f>+L300</f>
        <v>5000000000</v>
      </c>
      <c r="M299" s="323">
        <f t="shared" si="219"/>
        <v>5.4685352309643176E-4</v>
      </c>
      <c r="N299" s="62">
        <f t="shared" ref="N299:W301" si="254">+N300</f>
        <v>0</v>
      </c>
      <c r="O299" s="62">
        <f t="shared" si="254"/>
        <v>2442591233.1999998</v>
      </c>
      <c r="P299" s="62">
        <f t="shared" si="254"/>
        <v>2557408766.8000002</v>
      </c>
      <c r="Q299" s="62">
        <f t="shared" si="254"/>
        <v>341606682.41000003</v>
      </c>
      <c r="R299" s="62">
        <f t="shared" si="254"/>
        <v>4658393317.5900002</v>
      </c>
      <c r="S299" s="62">
        <f t="shared" si="254"/>
        <v>2100984550.7899997</v>
      </c>
      <c r="T299" s="62">
        <f t="shared" si="254"/>
        <v>535391</v>
      </c>
      <c r="U299" s="62">
        <f t="shared" si="254"/>
        <v>341071291.41000003</v>
      </c>
      <c r="V299" s="62">
        <f t="shared" si="254"/>
        <v>535391</v>
      </c>
      <c r="W299" s="62">
        <f t="shared" si="254"/>
        <v>0</v>
      </c>
      <c r="X299" s="176">
        <f t="shared" si="221"/>
        <v>6.8321336482000006E-2</v>
      </c>
      <c r="Y299" s="176">
        <f t="shared" si="222"/>
        <v>1.0707819999999999E-4</v>
      </c>
      <c r="Z299" s="176">
        <f t="shared" si="223"/>
        <v>1.0707819999999999E-4</v>
      </c>
      <c r="AA299" s="176">
        <f t="shared" si="250"/>
        <v>1.5672732050288699E-3</v>
      </c>
      <c r="AB299" s="176">
        <f t="shared" ref="AB299:AB306" si="255">+V299/T299</f>
        <v>1</v>
      </c>
    </row>
    <row r="300" spans="1:28" ht="72.75" customHeight="1" x14ac:dyDescent="0.25">
      <c r="A300" s="70" t="s">
        <v>611</v>
      </c>
      <c r="B300" s="135" t="s">
        <v>37</v>
      </c>
      <c r="C300" s="32">
        <v>10</v>
      </c>
      <c r="D300" s="32" t="s">
        <v>38</v>
      </c>
      <c r="E300" s="39" t="s">
        <v>257</v>
      </c>
      <c r="F300" s="62">
        <f t="shared" si="253"/>
        <v>5000000000</v>
      </c>
      <c r="G300" s="62">
        <f t="shared" si="253"/>
        <v>0</v>
      </c>
      <c r="H300" s="62">
        <f t="shared" si="253"/>
        <v>0</v>
      </c>
      <c r="I300" s="62">
        <f t="shared" si="253"/>
        <v>0</v>
      </c>
      <c r="J300" s="62">
        <f t="shared" si="253"/>
        <v>0</v>
      </c>
      <c r="K300" s="62">
        <f t="shared" si="253"/>
        <v>0</v>
      </c>
      <c r="L300" s="62">
        <f>+L301</f>
        <v>5000000000</v>
      </c>
      <c r="M300" s="323">
        <f t="shared" si="219"/>
        <v>5.4685352309643176E-4</v>
      </c>
      <c r="N300" s="62">
        <f t="shared" si="254"/>
        <v>0</v>
      </c>
      <c r="O300" s="62">
        <f t="shared" si="254"/>
        <v>2442591233.1999998</v>
      </c>
      <c r="P300" s="62">
        <f t="shared" si="254"/>
        <v>2557408766.8000002</v>
      </c>
      <c r="Q300" s="62">
        <f t="shared" si="254"/>
        <v>341606682.41000003</v>
      </c>
      <c r="R300" s="62">
        <f t="shared" si="254"/>
        <v>4658393317.5900002</v>
      </c>
      <c r="S300" s="62">
        <f t="shared" si="254"/>
        <v>2100984550.7899997</v>
      </c>
      <c r="T300" s="62">
        <f t="shared" si="254"/>
        <v>535391</v>
      </c>
      <c r="U300" s="62">
        <f t="shared" si="254"/>
        <v>341071291.41000003</v>
      </c>
      <c r="V300" s="62">
        <f t="shared" si="254"/>
        <v>535391</v>
      </c>
      <c r="W300" s="62">
        <f t="shared" si="254"/>
        <v>0</v>
      </c>
      <c r="X300" s="176">
        <f t="shared" si="221"/>
        <v>6.8321336482000006E-2</v>
      </c>
      <c r="Y300" s="176">
        <f t="shared" si="222"/>
        <v>1.0707819999999999E-4</v>
      </c>
      <c r="Z300" s="176">
        <f t="shared" si="223"/>
        <v>1.0707819999999999E-4</v>
      </c>
      <c r="AA300" s="176">
        <f t="shared" si="250"/>
        <v>1.5672732050288699E-3</v>
      </c>
      <c r="AB300" s="176">
        <f t="shared" si="255"/>
        <v>1</v>
      </c>
    </row>
    <row r="301" spans="1:28" ht="60" customHeight="1" x14ac:dyDescent="0.25">
      <c r="A301" s="70" t="s">
        <v>612</v>
      </c>
      <c r="B301" s="135" t="s">
        <v>37</v>
      </c>
      <c r="C301" s="32">
        <v>10</v>
      </c>
      <c r="D301" s="32" t="s">
        <v>38</v>
      </c>
      <c r="E301" s="72" t="s">
        <v>342</v>
      </c>
      <c r="F301" s="62">
        <f t="shared" si="253"/>
        <v>5000000000</v>
      </c>
      <c r="G301" s="62">
        <f t="shared" si="253"/>
        <v>0</v>
      </c>
      <c r="H301" s="62">
        <f t="shared" si="253"/>
        <v>0</v>
      </c>
      <c r="I301" s="62">
        <f t="shared" si="253"/>
        <v>0</v>
      </c>
      <c r="J301" s="62">
        <f t="shared" si="253"/>
        <v>0</v>
      </c>
      <c r="K301" s="62">
        <f t="shared" si="253"/>
        <v>0</v>
      </c>
      <c r="L301" s="62">
        <f>+L302</f>
        <v>5000000000</v>
      </c>
      <c r="M301" s="323">
        <f t="shared" si="219"/>
        <v>5.4685352309643176E-4</v>
      </c>
      <c r="N301" s="62">
        <f t="shared" si="254"/>
        <v>0</v>
      </c>
      <c r="O301" s="62">
        <f t="shared" si="254"/>
        <v>2442591233.1999998</v>
      </c>
      <c r="P301" s="62">
        <f t="shared" si="254"/>
        <v>2557408766.8000002</v>
      </c>
      <c r="Q301" s="62">
        <f t="shared" si="254"/>
        <v>341606682.41000003</v>
      </c>
      <c r="R301" s="62">
        <f t="shared" si="254"/>
        <v>4658393317.5900002</v>
      </c>
      <c r="S301" s="62">
        <f t="shared" si="254"/>
        <v>2100984550.7899997</v>
      </c>
      <c r="T301" s="62">
        <f t="shared" si="254"/>
        <v>535391</v>
      </c>
      <c r="U301" s="62">
        <f t="shared" si="254"/>
        <v>341071291.41000003</v>
      </c>
      <c r="V301" s="62">
        <f t="shared" si="254"/>
        <v>535391</v>
      </c>
      <c r="W301" s="62">
        <f t="shared" si="254"/>
        <v>0</v>
      </c>
      <c r="X301" s="176">
        <f t="shared" si="221"/>
        <v>6.8321336482000006E-2</v>
      </c>
      <c r="Y301" s="176">
        <f t="shared" si="222"/>
        <v>1.0707819999999999E-4</v>
      </c>
      <c r="Z301" s="176">
        <f t="shared" si="223"/>
        <v>1.0707819999999999E-4</v>
      </c>
      <c r="AA301" s="176">
        <f t="shared" si="250"/>
        <v>1.5672732050288699E-3</v>
      </c>
      <c r="AB301" s="176">
        <f t="shared" si="255"/>
        <v>1</v>
      </c>
    </row>
    <row r="302" spans="1:28" ht="42" customHeight="1" x14ac:dyDescent="0.25">
      <c r="A302" s="42" t="s">
        <v>613</v>
      </c>
      <c r="B302" s="148" t="s">
        <v>37</v>
      </c>
      <c r="C302" s="43">
        <v>10</v>
      </c>
      <c r="D302" s="43" t="s">
        <v>38</v>
      </c>
      <c r="E302" s="77" t="s">
        <v>268</v>
      </c>
      <c r="F302" s="45">
        <v>5000000000</v>
      </c>
      <c r="G302" s="45">
        <v>0</v>
      </c>
      <c r="H302" s="45">
        <v>0</v>
      </c>
      <c r="I302" s="45">
        <v>0</v>
      </c>
      <c r="J302" s="45">
        <v>0</v>
      </c>
      <c r="K302" s="45">
        <v>0</v>
      </c>
      <c r="L302" s="46">
        <f>+F302+K302</f>
        <v>5000000000</v>
      </c>
      <c r="M302" s="86">
        <f t="shared" si="219"/>
        <v>5.4685352309643176E-4</v>
      </c>
      <c r="N302" s="45">
        <v>0</v>
      </c>
      <c r="O302" s="45">
        <v>2442591233.1999998</v>
      </c>
      <c r="P302" s="45">
        <f>L302-O302</f>
        <v>2557408766.8000002</v>
      </c>
      <c r="Q302" s="45">
        <v>341606682.41000003</v>
      </c>
      <c r="R302" s="45">
        <f>+L302-Q302</f>
        <v>4658393317.5900002</v>
      </c>
      <c r="S302" s="45">
        <f>O302-Q302</f>
        <v>2100984550.7899997</v>
      </c>
      <c r="T302" s="45">
        <v>535391</v>
      </c>
      <c r="U302" s="45">
        <f>+Q302-T302</f>
        <v>341071291.41000003</v>
      </c>
      <c r="V302" s="45">
        <v>535391</v>
      </c>
      <c r="W302" s="48">
        <f>+T302-V302</f>
        <v>0</v>
      </c>
      <c r="X302" s="54">
        <f t="shared" si="221"/>
        <v>6.8321336482000006E-2</v>
      </c>
      <c r="Y302" s="54">
        <f t="shared" si="222"/>
        <v>1.0707819999999999E-4</v>
      </c>
      <c r="Z302" s="54">
        <f t="shared" si="223"/>
        <v>1.0707819999999999E-4</v>
      </c>
      <c r="AA302" s="54">
        <f t="shared" si="250"/>
        <v>1.5672732050288699E-3</v>
      </c>
      <c r="AB302" s="54">
        <f t="shared" si="255"/>
        <v>1</v>
      </c>
    </row>
    <row r="303" spans="1:28" ht="80.25" customHeight="1" x14ac:dyDescent="0.25">
      <c r="A303" s="70" t="s">
        <v>344</v>
      </c>
      <c r="B303" s="135" t="s">
        <v>37</v>
      </c>
      <c r="C303" s="32">
        <v>10</v>
      </c>
      <c r="D303" s="32" t="s">
        <v>38</v>
      </c>
      <c r="E303" s="72" t="s">
        <v>345</v>
      </c>
      <c r="F303" s="62">
        <f t="shared" ref="F303:K305" si="256">+F304</f>
        <v>1500000000</v>
      </c>
      <c r="G303" s="62">
        <f t="shared" si="256"/>
        <v>0</v>
      </c>
      <c r="H303" s="62">
        <f t="shared" si="256"/>
        <v>0</v>
      </c>
      <c r="I303" s="62">
        <f t="shared" si="256"/>
        <v>0</v>
      </c>
      <c r="J303" s="62">
        <f t="shared" si="256"/>
        <v>0</v>
      </c>
      <c r="K303" s="62">
        <f t="shared" si="256"/>
        <v>0</v>
      </c>
      <c r="L303" s="62">
        <f>+L304</f>
        <v>1500000000</v>
      </c>
      <c r="M303" s="318">
        <f t="shared" si="219"/>
        <v>1.6405605692892952E-4</v>
      </c>
      <c r="N303" s="62">
        <f t="shared" ref="N303:W305" si="257">+N304</f>
        <v>0</v>
      </c>
      <c r="O303" s="62">
        <f t="shared" si="257"/>
        <v>545316666</v>
      </c>
      <c r="P303" s="62">
        <f t="shared" si="257"/>
        <v>954683334</v>
      </c>
      <c r="Q303" s="62">
        <f t="shared" si="257"/>
        <v>211873829.81</v>
      </c>
      <c r="R303" s="62">
        <f t="shared" si="257"/>
        <v>1288126170.1900001</v>
      </c>
      <c r="S303" s="62">
        <f t="shared" si="257"/>
        <v>333442836.19</v>
      </c>
      <c r="T303" s="62">
        <f t="shared" si="257"/>
        <v>3930000</v>
      </c>
      <c r="U303" s="62">
        <f t="shared" si="257"/>
        <v>207943829.81</v>
      </c>
      <c r="V303" s="62">
        <f t="shared" si="257"/>
        <v>3930000</v>
      </c>
      <c r="W303" s="62">
        <f t="shared" si="257"/>
        <v>0</v>
      </c>
      <c r="X303" s="176">
        <f t="shared" si="221"/>
        <v>0.14124921987333333</v>
      </c>
      <c r="Y303" s="176">
        <f t="shared" si="222"/>
        <v>2.6199999999999999E-3</v>
      </c>
      <c r="Z303" s="176">
        <f t="shared" si="223"/>
        <v>2.6199999999999999E-3</v>
      </c>
      <c r="AA303" s="176">
        <f t="shared" si="250"/>
        <v>1.8548775011639082E-2</v>
      </c>
      <c r="AB303" s="176">
        <f t="shared" si="255"/>
        <v>1</v>
      </c>
    </row>
    <row r="304" spans="1:28" ht="80.25" customHeight="1" x14ac:dyDescent="0.25">
      <c r="A304" s="70" t="s">
        <v>614</v>
      </c>
      <c r="B304" s="135" t="s">
        <v>37</v>
      </c>
      <c r="C304" s="32">
        <v>10</v>
      </c>
      <c r="D304" s="32" t="s">
        <v>38</v>
      </c>
      <c r="E304" s="39" t="s">
        <v>257</v>
      </c>
      <c r="F304" s="62">
        <f t="shared" si="256"/>
        <v>1500000000</v>
      </c>
      <c r="G304" s="62">
        <f t="shared" si="256"/>
        <v>0</v>
      </c>
      <c r="H304" s="62">
        <f t="shared" si="256"/>
        <v>0</v>
      </c>
      <c r="I304" s="62">
        <f t="shared" si="256"/>
        <v>0</v>
      </c>
      <c r="J304" s="62">
        <f t="shared" si="256"/>
        <v>0</v>
      </c>
      <c r="K304" s="62">
        <f t="shared" si="256"/>
        <v>0</v>
      </c>
      <c r="L304" s="62">
        <f>+L305</f>
        <v>1500000000</v>
      </c>
      <c r="M304" s="318">
        <f t="shared" si="219"/>
        <v>1.6405605692892952E-4</v>
      </c>
      <c r="N304" s="62">
        <f t="shared" si="257"/>
        <v>0</v>
      </c>
      <c r="O304" s="62">
        <f t="shared" si="257"/>
        <v>545316666</v>
      </c>
      <c r="P304" s="62">
        <f t="shared" si="257"/>
        <v>954683334</v>
      </c>
      <c r="Q304" s="62">
        <f t="shared" si="257"/>
        <v>211873829.81</v>
      </c>
      <c r="R304" s="62">
        <f t="shared" si="257"/>
        <v>1288126170.1900001</v>
      </c>
      <c r="S304" s="62">
        <f t="shared" si="257"/>
        <v>333442836.19</v>
      </c>
      <c r="T304" s="62">
        <f t="shared" si="257"/>
        <v>3930000</v>
      </c>
      <c r="U304" s="62">
        <f t="shared" si="257"/>
        <v>207943829.81</v>
      </c>
      <c r="V304" s="62">
        <f t="shared" si="257"/>
        <v>3930000</v>
      </c>
      <c r="W304" s="62">
        <f t="shared" si="257"/>
        <v>0</v>
      </c>
      <c r="X304" s="176">
        <f t="shared" si="221"/>
        <v>0.14124921987333333</v>
      </c>
      <c r="Y304" s="176">
        <f t="shared" si="222"/>
        <v>2.6199999999999999E-3</v>
      </c>
      <c r="Z304" s="176">
        <f t="shared" si="223"/>
        <v>2.6199999999999999E-3</v>
      </c>
      <c r="AA304" s="176">
        <f t="shared" si="250"/>
        <v>1.8548775011639082E-2</v>
      </c>
      <c r="AB304" s="176">
        <f t="shared" si="255"/>
        <v>1</v>
      </c>
    </row>
    <row r="305" spans="1:28" ht="42" customHeight="1" x14ac:dyDescent="0.25">
      <c r="A305" s="70" t="s">
        <v>615</v>
      </c>
      <c r="B305" s="135" t="s">
        <v>37</v>
      </c>
      <c r="C305" s="32">
        <v>10</v>
      </c>
      <c r="D305" s="32" t="s">
        <v>38</v>
      </c>
      <c r="E305" s="72" t="s">
        <v>348</v>
      </c>
      <c r="F305" s="62">
        <f t="shared" si="256"/>
        <v>1500000000</v>
      </c>
      <c r="G305" s="62">
        <f t="shared" si="256"/>
        <v>0</v>
      </c>
      <c r="H305" s="62">
        <f t="shared" si="256"/>
        <v>0</v>
      </c>
      <c r="I305" s="62">
        <f t="shared" si="256"/>
        <v>0</v>
      </c>
      <c r="J305" s="62">
        <f t="shared" si="256"/>
        <v>0</v>
      </c>
      <c r="K305" s="62">
        <f t="shared" si="256"/>
        <v>0</v>
      </c>
      <c r="L305" s="62">
        <f>+L306</f>
        <v>1500000000</v>
      </c>
      <c r="M305" s="318">
        <f t="shared" si="219"/>
        <v>1.6405605692892952E-4</v>
      </c>
      <c r="N305" s="62">
        <f t="shared" si="257"/>
        <v>0</v>
      </c>
      <c r="O305" s="62">
        <f t="shared" si="257"/>
        <v>545316666</v>
      </c>
      <c r="P305" s="62">
        <f t="shared" si="257"/>
        <v>954683334</v>
      </c>
      <c r="Q305" s="62">
        <f t="shared" si="257"/>
        <v>211873829.81</v>
      </c>
      <c r="R305" s="62">
        <f t="shared" si="257"/>
        <v>1288126170.1900001</v>
      </c>
      <c r="S305" s="62">
        <f t="shared" si="257"/>
        <v>333442836.19</v>
      </c>
      <c r="T305" s="62">
        <f t="shared" si="257"/>
        <v>3930000</v>
      </c>
      <c r="U305" s="62">
        <f t="shared" si="257"/>
        <v>207943829.81</v>
      </c>
      <c r="V305" s="62">
        <f t="shared" si="257"/>
        <v>3930000</v>
      </c>
      <c r="W305" s="62">
        <f t="shared" si="257"/>
        <v>0</v>
      </c>
      <c r="X305" s="176">
        <f t="shared" si="221"/>
        <v>0.14124921987333333</v>
      </c>
      <c r="Y305" s="176">
        <f t="shared" si="222"/>
        <v>2.6199999999999999E-3</v>
      </c>
      <c r="Z305" s="176">
        <f t="shared" si="223"/>
        <v>2.6199999999999999E-3</v>
      </c>
      <c r="AA305" s="176">
        <f t="shared" si="250"/>
        <v>1.8548775011639082E-2</v>
      </c>
      <c r="AB305" s="176">
        <f t="shared" si="255"/>
        <v>1</v>
      </c>
    </row>
    <row r="306" spans="1:28" ht="42" customHeight="1" thickBot="1" x14ac:dyDescent="0.3">
      <c r="A306" s="88" t="s">
        <v>616</v>
      </c>
      <c r="B306" s="204" t="s">
        <v>37</v>
      </c>
      <c r="C306" s="89">
        <v>10</v>
      </c>
      <c r="D306" s="89" t="s">
        <v>38</v>
      </c>
      <c r="E306" s="77" t="s">
        <v>268</v>
      </c>
      <c r="F306" s="107">
        <v>1500000000</v>
      </c>
      <c r="G306" s="91">
        <v>0</v>
      </c>
      <c r="H306" s="91">
        <v>0</v>
      </c>
      <c r="I306" s="91">
        <v>0</v>
      </c>
      <c r="J306" s="91">
        <v>0</v>
      </c>
      <c r="K306" s="91">
        <v>0</v>
      </c>
      <c r="L306" s="92">
        <f>+F306+K306</f>
        <v>1500000000</v>
      </c>
      <c r="M306" s="347">
        <f t="shared" si="219"/>
        <v>1.6405605692892952E-4</v>
      </c>
      <c r="N306" s="107">
        <v>0</v>
      </c>
      <c r="O306" s="91">
        <v>545316666</v>
      </c>
      <c r="P306" s="91">
        <f>L306-O306</f>
        <v>954683334</v>
      </c>
      <c r="Q306" s="91">
        <v>211873829.81</v>
      </c>
      <c r="R306" s="91">
        <f>+L306-Q306</f>
        <v>1288126170.1900001</v>
      </c>
      <c r="S306" s="91">
        <f>O306-Q306</f>
        <v>333442836.19</v>
      </c>
      <c r="T306" s="91">
        <v>3930000</v>
      </c>
      <c r="U306" s="91">
        <f>+Q306-T306</f>
        <v>207943829.81</v>
      </c>
      <c r="V306" s="91">
        <v>3930000</v>
      </c>
      <c r="W306" s="93">
        <f>+T306-V306</f>
        <v>0</v>
      </c>
      <c r="X306" s="186">
        <f t="shared" si="221"/>
        <v>0.14124921987333333</v>
      </c>
      <c r="Y306" s="186">
        <f t="shared" si="222"/>
        <v>2.6199999999999999E-3</v>
      </c>
      <c r="Z306" s="186">
        <f t="shared" si="223"/>
        <v>2.6199999999999999E-3</v>
      </c>
      <c r="AA306" s="186">
        <f t="shared" si="250"/>
        <v>1.8548775011639082E-2</v>
      </c>
      <c r="AB306" s="186">
        <f t="shared" si="255"/>
        <v>1</v>
      </c>
    </row>
    <row r="307" spans="1:28" ht="30.75" customHeight="1" thickBot="1" x14ac:dyDescent="0.3">
      <c r="A307" s="387" t="s">
        <v>350</v>
      </c>
      <c r="B307" s="388"/>
      <c r="C307" s="388"/>
      <c r="D307" s="388"/>
      <c r="E307" s="388"/>
      <c r="F307" s="207">
        <f t="shared" ref="F307:W307" si="258">+F9+F10+F110+F111+F119+F120</f>
        <v>9143216215722</v>
      </c>
      <c r="G307" s="207">
        <f t="shared" si="258"/>
        <v>0</v>
      </c>
      <c r="H307" s="207">
        <f t="shared" si="258"/>
        <v>0</v>
      </c>
      <c r="I307" s="207">
        <f t="shared" si="258"/>
        <v>10400000</v>
      </c>
      <c r="J307" s="207">
        <f t="shared" si="258"/>
        <v>10400000</v>
      </c>
      <c r="K307" s="207">
        <f t="shared" si="258"/>
        <v>0</v>
      </c>
      <c r="L307" s="207">
        <f t="shared" si="258"/>
        <v>9143216215722</v>
      </c>
      <c r="M307" s="208">
        <f t="shared" si="258"/>
        <v>0.99999999999999989</v>
      </c>
      <c r="N307" s="207">
        <f t="shared" si="258"/>
        <v>12558065092</v>
      </c>
      <c r="O307" s="207">
        <f t="shared" si="258"/>
        <v>2067323979692.54</v>
      </c>
      <c r="P307" s="207">
        <f t="shared" si="258"/>
        <v>7075892236029.46</v>
      </c>
      <c r="Q307" s="207">
        <f t="shared" si="258"/>
        <v>1945532570950.7102</v>
      </c>
      <c r="R307" s="207">
        <f t="shared" si="258"/>
        <v>7197594528940.29</v>
      </c>
      <c r="S307" s="207">
        <f t="shared" si="258"/>
        <v>121791408741.82999</v>
      </c>
      <c r="T307" s="207">
        <f t="shared" si="258"/>
        <v>1593667396840.0703</v>
      </c>
      <c r="U307" s="207">
        <f t="shared" si="258"/>
        <v>351865174110.64001</v>
      </c>
      <c r="V307" s="207">
        <f t="shared" si="258"/>
        <v>1586248281732.3704</v>
      </c>
      <c r="W307" s="207">
        <f t="shared" si="258"/>
        <v>7419115107.6999998</v>
      </c>
      <c r="X307" s="348">
        <f t="shared" si="221"/>
        <v>0.2127842681446509</v>
      </c>
      <c r="Y307" s="348">
        <f t="shared" si="222"/>
        <v>0.17430052612118233</v>
      </c>
      <c r="Z307" s="348">
        <f t="shared" si="223"/>
        <v>0.17348909227420159</v>
      </c>
      <c r="AA307" s="348">
        <f t="shared" si="250"/>
        <v>0.8191419771817563</v>
      </c>
      <c r="AB307" s="349">
        <f>+V307/T307</f>
        <v>0.99534462766671983</v>
      </c>
    </row>
    <row r="308" spans="1:28" s="153" customFormat="1" ht="25.5" customHeight="1" thickBot="1" x14ac:dyDescent="0.3">
      <c r="A308" s="2" t="s">
        <v>351</v>
      </c>
      <c r="E308" s="154"/>
      <c r="F308" s="155"/>
      <c r="G308" s="155"/>
      <c r="H308" s="155"/>
      <c r="I308" s="155"/>
      <c r="J308" s="155"/>
      <c r="K308" s="155"/>
      <c r="L308" s="156"/>
      <c r="M308" s="157"/>
      <c r="N308" s="155"/>
      <c r="O308" s="155"/>
      <c r="P308" s="155"/>
      <c r="Q308" s="155"/>
      <c r="R308" s="155"/>
      <c r="S308" s="155"/>
      <c r="T308" s="155"/>
      <c r="U308" s="155"/>
      <c r="V308" s="155"/>
      <c r="W308" s="155"/>
      <c r="X308" s="158"/>
      <c r="Y308" s="158"/>
      <c r="Z308" s="158"/>
      <c r="AA308" s="158"/>
      <c r="AB308" s="158"/>
    </row>
    <row r="309" spans="1:28" ht="312.75" customHeight="1" thickBot="1" x14ac:dyDescent="0.3">
      <c r="A309" s="370" t="s">
        <v>618</v>
      </c>
      <c r="B309" s="371"/>
      <c r="C309" s="371"/>
      <c r="D309" s="371"/>
      <c r="E309" s="371"/>
      <c r="F309" s="371"/>
      <c r="G309" s="371"/>
      <c r="H309" s="371"/>
      <c r="I309" s="371"/>
      <c r="J309" s="371"/>
      <c r="K309" s="371"/>
      <c r="L309" s="371"/>
      <c r="M309" s="371"/>
      <c r="N309" s="372"/>
    </row>
    <row r="310" spans="1:28" ht="23.25" customHeight="1" x14ac:dyDescent="0.25">
      <c r="A310" s="133" t="s">
        <v>617</v>
      </c>
      <c r="E310" s="3"/>
    </row>
    <row r="311" spans="1:28" ht="25.5" customHeight="1" x14ac:dyDescent="0.25">
      <c r="A311" s="133" t="s">
        <v>354</v>
      </c>
      <c r="E311" s="3"/>
    </row>
    <row r="312" spans="1:28" ht="34.5" customHeight="1" x14ac:dyDescent="0.25"/>
    <row r="313" spans="1:28" ht="48" customHeight="1" x14ac:dyDescent="0.25"/>
    <row r="314" spans="1:28" ht="30.75" customHeight="1" x14ac:dyDescent="0.25"/>
    <row r="315" spans="1:28" ht="48" customHeight="1" x14ac:dyDescent="0.25"/>
    <row r="316" spans="1:28" ht="66" customHeight="1" x14ac:dyDescent="0.25"/>
    <row r="317" spans="1:28" ht="60.75" customHeight="1" x14ac:dyDescent="0.25"/>
    <row r="318" spans="1:28" ht="35.25" customHeight="1" x14ac:dyDescent="0.25"/>
    <row r="319" spans="1:28" ht="48.75" customHeight="1" x14ac:dyDescent="0.25"/>
    <row r="320" spans="1:28" ht="72" customHeight="1" x14ac:dyDescent="0.25"/>
    <row r="321" ht="49.5" customHeight="1" x14ac:dyDescent="0.25"/>
    <row r="322" ht="35.25" customHeight="1" x14ac:dyDescent="0.25"/>
    <row r="323" ht="42.75" customHeight="1" x14ac:dyDescent="0.25"/>
    <row r="324" s="159" customFormat="1" ht="33" customHeight="1" x14ac:dyDescent="0.25"/>
    <row r="325" s="153" customFormat="1" ht="15" customHeight="1" x14ac:dyDescent="0.25"/>
    <row r="326" s="159" customFormat="1" ht="341.25" customHeight="1" x14ac:dyDescent="0.25"/>
    <row r="327" s="153" customFormat="1" ht="15.75" customHeight="1" x14ac:dyDescent="0.25"/>
    <row r="328" s="161" customFormat="1" x14ac:dyDescent="0.25"/>
    <row r="330" s="161" customFormat="1" x14ac:dyDescent="0.25"/>
    <row r="331" s="161" customFormat="1" x14ac:dyDescent="0.25"/>
  </sheetData>
  <mergeCells count="25">
    <mergeCell ref="A1:AB1"/>
    <mergeCell ref="A2:AB2"/>
    <mergeCell ref="A3:AB3"/>
    <mergeCell ref="A7:A8"/>
    <mergeCell ref="B7:B8"/>
    <mergeCell ref="C7:C8"/>
    <mergeCell ref="D7:D8"/>
    <mergeCell ref="E7:E8"/>
    <mergeCell ref="F7:F8"/>
    <mergeCell ref="G7:K7"/>
    <mergeCell ref="X7:AB7"/>
    <mergeCell ref="U7:U8"/>
    <mergeCell ref="V7:V8"/>
    <mergeCell ref="W7:W8"/>
    <mergeCell ref="A307:E307"/>
    <mergeCell ref="A309:N309"/>
    <mergeCell ref="R7:R8"/>
    <mergeCell ref="S7:S8"/>
    <mergeCell ref="T7:T8"/>
    <mergeCell ref="L7:L8"/>
    <mergeCell ref="M7:M8"/>
    <mergeCell ref="N7:N8"/>
    <mergeCell ref="O7:O8"/>
    <mergeCell ref="P7:P8"/>
    <mergeCell ref="Q7:Q8"/>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B18FD-D091-440C-A67F-62E64BFA63E4}">
  <sheetPr>
    <tabColor theme="0"/>
  </sheetPr>
  <dimension ref="A1:AB331"/>
  <sheetViews>
    <sheetView tabSelected="1" zoomScale="68" zoomScaleNormal="68" workbookViewId="0">
      <pane xSplit="7" ySplit="8" topLeftCell="H309" activePane="bottomRight" state="frozen"/>
      <selection activeCell="A3" sqref="A3:AB3"/>
      <selection pane="topRight" activeCell="A3" sqref="A3:AB3"/>
      <selection pane="bottomLeft" activeCell="A3" sqref="A3:AB3"/>
      <selection pane="bottomRight" sqref="A1:AB1"/>
    </sheetView>
  </sheetViews>
  <sheetFormatPr baseColWidth="10" defaultColWidth="11.42578125" defaultRowHeight="15.75" x14ac:dyDescent="0.25"/>
  <cols>
    <col min="1" max="1" width="44.28515625" style="1" customWidth="1"/>
    <col min="2" max="2" width="12.7109375" style="1" customWidth="1"/>
    <col min="3" max="4" width="11.42578125" style="1"/>
    <col min="5" max="5" width="49.28515625" style="1" customWidth="1"/>
    <col min="6" max="6" width="29.28515625" style="1" customWidth="1"/>
    <col min="7" max="7" width="30.7109375" style="1" customWidth="1"/>
    <col min="8" max="8" width="28" style="1" customWidth="1"/>
    <col min="9" max="9" width="31.42578125" style="1" customWidth="1"/>
    <col min="10" max="10" width="29.28515625" style="1" customWidth="1"/>
    <col min="11" max="11" width="34" style="1" customWidth="1"/>
    <col min="12" max="12" width="34.28515625" style="1" customWidth="1"/>
    <col min="13" max="13" width="28.28515625" style="1" customWidth="1"/>
    <col min="14" max="14" width="32.7109375" style="1" customWidth="1"/>
    <col min="15" max="15" width="29.7109375" style="1" customWidth="1"/>
    <col min="16" max="16" width="31.42578125" style="1" customWidth="1"/>
    <col min="17" max="17" width="32.85546875" style="1" customWidth="1"/>
    <col min="18" max="18" width="30.140625" style="1" customWidth="1"/>
    <col min="19" max="20" width="30.28515625" style="1" customWidth="1"/>
    <col min="21" max="21" width="29.85546875" style="1" customWidth="1"/>
    <col min="22" max="22" width="28.140625" style="1" customWidth="1"/>
    <col min="23" max="23" width="27" style="1" customWidth="1"/>
    <col min="24" max="24" width="19.140625" style="1" customWidth="1"/>
    <col min="25" max="25" width="14.140625" style="1" customWidth="1"/>
    <col min="26" max="26" width="20" style="1" customWidth="1"/>
    <col min="27" max="27" width="24.42578125" style="1" customWidth="1"/>
    <col min="28" max="28" width="25" style="1" customWidth="1"/>
    <col min="29" max="16384" width="11.42578125" style="1"/>
  </cols>
  <sheetData>
    <row r="1" spans="1:28" ht="23.25" x14ac:dyDescent="0.25">
      <c r="A1" s="379" t="s">
        <v>0</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row>
    <row r="2" spans="1:28" ht="21" x14ac:dyDescent="0.25">
      <c r="A2" s="380" t="s">
        <v>1</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row>
    <row r="3" spans="1:28" x14ac:dyDescent="0.25">
      <c r="A3" s="381" t="s">
        <v>619</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row>
    <row r="4" spans="1:28" ht="18.75" x14ac:dyDescent="0.25">
      <c r="A4" s="6"/>
      <c r="B4" s="2"/>
      <c r="C4" s="7"/>
      <c r="D4" s="8"/>
      <c r="E4" s="8"/>
      <c r="F4" s="9"/>
      <c r="G4" s="3"/>
      <c r="H4" s="3"/>
      <c r="I4" s="9"/>
      <c r="J4" s="9"/>
      <c r="K4" s="9"/>
      <c r="L4" s="10"/>
      <c r="M4" s="11"/>
      <c r="N4" s="12"/>
      <c r="O4" s="13"/>
      <c r="P4" s="13"/>
      <c r="Q4" s="6" t="s">
        <v>3</v>
      </c>
      <c r="R4" s="14"/>
      <c r="S4" s="15" t="s">
        <v>4</v>
      </c>
      <c r="T4" s="16" t="s">
        <v>5</v>
      </c>
      <c r="U4" s="17"/>
      <c r="V4" s="5"/>
      <c r="W4" s="16"/>
      <c r="X4" s="18"/>
      <c r="Y4" s="18"/>
      <c r="Z4" s="18"/>
      <c r="AA4" s="18"/>
      <c r="AB4" s="18"/>
    </row>
    <row r="6" spans="1:28" ht="16.5" thickBot="1" x14ac:dyDescent="0.3">
      <c r="L6" s="7"/>
      <c r="U6" s="7"/>
    </row>
    <row r="7" spans="1:28" ht="29.25" customHeight="1" x14ac:dyDescent="0.25">
      <c r="A7" s="382" t="s">
        <v>6</v>
      </c>
      <c r="B7" s="384" t="s">
        <v>7</v>
      </c>
      <c r="C7" s="384" t="s">
        <v>8</v>
      </c>
      <c r="D7" s="384" t="s">
        <v>9</v>
      </c>
      <c r="E7" s="384" t="s">
        <v>10</v>
      </c>
      <c r="F7" s="384" t="s">
        <v>11</v>
      </c>
      <c r="G7" s="384" t="s">
        <v>12</v>
      </c>
      <c r="H7" s="384"/>
      <c r="I7" s="384"/>
      <c r="J7" s="384"/>
      <c r="K7" s="386"/>
      <c r="L7" s="377" t="s">
        <v>13</v>
      </c>
      <c r="M7" s="377" t="s">
        <v>14</v>
      </c>
      <c r="N7" s="377" t="s">
        <v>15</v>
      </c>
      <c r="O7" s="375" t="s">
        <v>16</v>
      </c>
      <c r="P7" s="375" t="s">
        <v>17</v>
      </c>
      <c r="Q7" s="375" t="s">
        <v>18</v>
      </c>
      <c r="R7" s="375" t="s">
        <v>19</v>
      </c>
      <c r="S7" s="375" t="s">
        <v>20</v>
      </c>
      <c r="T7" s="375" t="s">
        <v>21</v>
      </c>
      <c r="U7" s="375" t="s">
        <v>22</v>
      </c>
      <c r="V7" s="375" t="s">
        <v>23</v>
      </c>
      <c r="W7" s="375" t="s">
        <v>24</v>
      </c>
      <c r="X7" s="373" t="s">
        <v>25</v>
      </c>
      <c r="Y7" s="373"/>
      <c r="Z7" s="373"/>
      <c r="AA7" s="373"/>
      <c r="AB7" s="374"/>
    </row>
    <row r="8" spans="1:28" ht="84.75" customHeight="1" thickBot="1" x14ac:dyDescent="0.3">
      <c r="A8" s="391"/>
      <c r="B8" s="392"/>
      <c r="C8" s="392"/>
      <c r="D8" s="392"/>
      <c r="E8" s="392"/>
      <c r="F8" s="392"/>
      <c r="G8" s="312" t="s">
        <v>26</v>
      </c>
      <c r="H8" s="312" t="s">
        <v>27</v>
      </c>
      <c r="I8" s="312" t="s">
        <v>28</v>
      </c>
      <c r="J8" s="312" t="s">
        <v>29</v>
      </c>
      <c r="K8" s="313" t="s">
        <v>30</v>
      </c>
      <c r="L8" s="390"/>
      <c r="M8" s="390"/>
      <c r="N8" s="390"/>
      <c r="O8" s="389"/>
      <c r="P8" s="389"/>
      <c r="Q8" s="389"/>
      <c r="R8" s="389"/>
      <c r="S8" s="389"/>
      <c r="T8" s="389"/>
      <c r="U8" s="389"/>
      <c r="V8" s="389"/>
      <c r="W8" s="389"/>
      <c r="X8" s="314" t="s">
        <v>31</v>
      </c>
      <c r="Y8" s="314" t="s">
        <v>32</v>
      </c>
      <c r="Z8" s="314" t="s">
        <v>33</v>
      </c>
      <c r="AA8" s="314" t="s">
        <v>34</v>
      </c>
      <c r="AB8" s="315" t="s">
        <v>35</v>
      </c>
    </row>
    <row r="9" spans="1:28" s="6" customFormat="1" ht="28.5" customHeight="1" thickBot="1" x14ac:dyDescent="0.3">
      <c r="A9" s="23" t="s">
        <v>36</v>
      </c>
      <c r="B9" s="24" t="s">
        <v>37</v>
      </c>
      <c r="C9" s="24">
        <v>10</v>
      </c>
      <c r="D9" s="24" t="s">
        <v>38</v>
      </c>
      <c r="E9" s="25" t="s">
        <v>39</v>
      </c>
      <c r="F9" s="26">
        <f>+F103</f>
        <v>10647256000</v>
      </c>
      <c r="G9" s="26">
        <f t="shared" ref="G9:J9" si="0">+G103</f>
        <v>0</v>
      </c>
      <c r="H9" s="26">
        <f t="shared" si="0"/>
        <v>0</v>
      </c>
      <c r="I9" s="26">
        <f t="shared" si="0"/>
        <v>0</v>
      </c>
      <c r="J9" s="26">
        <f t="shared" si="0"/>
        <v>0</v>
      </c>
      <c r="K9" s="26">
        <f>+G9-H9+I9-J9</f>
        <v>0</v>
      </c>
      <c r="L9" s="26">
        <f t="shared" ref="L9" si="1">+L103</f>
        <v>10647256000</v>
      </c>
      <c r="M9" s="27">
        <f t="shared" ref="M9:M72" si="2">L9/$L$307</f>
        <v>1.1644978909819243E-3</v>
      </c>
      <c r="N9" s="26">
        <f t="shared" ref="N9:W9" si="3">+N103</f>
        <v>0</v>
      </c>
      <c r="O9" s="26">
        <f t="shared" si="3"/>
        <v>2568638</v>
      </c>
      <c r="P9" s="26">
        <f t="shared" si="3"/>
        <v>10644687362</v>
      </c>
      <c r="Q9" s="26">
        <f t="shared" si="3"/>
        <v>2568570.7600000002</v>
      </c>
      <c r="R9" s="26">
        <f t="shared" si="3"/>
        <v>10644687429.24</v>
      </c>
      <c r="S9" s="26">
        <f t="shared" si="3"/>
        <v>67.239999999903375</v>
      </c>
      <c r="T9" s="26">
        <f t="shared" si="3"/>
        <v>2568570.7600000002</v>
      </c>
      <c r="U9" s="26">
        <f t="shared" si="3"/>
        <v>0</v>
      </c>
      <c r="V9" s="26">
        <f t="shared" si="3"/>
        <v>2528289.6</v>
      </c>
      <c r="W9" s="26">
        <f t="shared" si="3"/>
        <v>40281.160000000003</v>
      </c>
      <c r="X9" s="316">
        <f>+Q9/L9</f>
        <v>2.4124250980722171E-4</v>
      </c>
      <c r="Y9" s="172">
        <f>+T9/L9</f>
        <v>2.4124250980722171E-4</v>
      </c>
      <c r="Z9" s="172">
        <f>+V9/L9</f>
        <v>2.3745926650021377E-4</v>
      </c>
      <c r="AA9" s="172">
        <f>+T9/Q9</f>
        <v>1</v>
      </c>
      <c r="AB9" s="317">
        <f>+V9/T9</f>
        <v>0.98431767556210903</v>
      </c>
    </row>
    <row r="10" spans="1:28" s="6" customFormat="1" ht="28.5" customHeight="1" thickBot="1" x14ac:dyDescent="0.3">
      <c r="A10" s="23" t="s">
        <v>36</v>
      </c>
      <c r="B10" s="24" t="s">
        <v>41</v>
      </c>
      <c r="C10" s="24">
        <v>20</v>
      </c>
      <c r="D10" s="24" t="s">
        <v>38</v>
      </c>
      <c r="E10" s="25" t="s">
        <v>39</v>
      </c>
      <c r="F10" s="26">
        <f>+F11+F40+F94+F107</f>
        <v>119191849092</v>
      </c>
      <c r="G10" s="26">
        <f t="shared" ref="G10:W10" si="4">+G11+G40+G94+G107</f>
        <v>0</v>
      </c>
      <c r="H10" s="26">
        <f t="shared" si="4"/>
        <v>0</v>
      </c>
      <c r="I10" s="26">
        <f t="shared" si="4"/>
        <v>10400000</v>
      </c>
      <c r="J10" s="26">
        <f t="shared" si="4"/>
        <v>10400000</v>
      </c>
      <c r="K10" s="26">
        <f t="shared" ref="K10:K74" si="5">+G10-H10+I10-J10</f>
        <v>0</v>
      </c>
      <c r="L10" s="26">
        <f t="shared" si="4"/>
        <v>119191849092</v>
      </c>
      <c r="M10" s="27">
        <f t="shared" si="2"/>
        <v>1.3036096520067686E-2</v>
      </c>
      <c r="N10" s="26">
        <f t="shared" si="4"/>
        <v>12558065092</v>
      </c>
      <c r="O10" s="26">
        <f t="shared" si="4"/>
        <v>88758417304.51001</v>
      </c>
      <c r="P10" s="26">
        <f t="shared" si="4"/>
        <v>30433431787.489998</v>
      </c>
      <c r="Q10" s="26">
        <f t="shared" si="4"/>
        <v>31463850082.459999</v>
      </c>
      <c r="R10" s="26">
        <f t="shared" si="4"/>
        <v>87638883178.540009</v>
      </c>
      <c r="S10" s="26">
        <f t="shared" si="4"/>
        <v>57294567222.050003</v>
      </c>
      <c r="T10" s="26">
        <f t="shared" si="4"/>
        <v>18152300577.869999</v>
      </c>
      <c r="U10" s="26">
        <f t="shared" si="4"/>
        <v>13311549504.59</v>
      </c>
      <c r="V10" s="26">
        <f t="shared" si="4"/>
        <v>17322537261.869999</v>
      </c>
      <c r="W10" s="26">
        <f t="shared" si="4"/>
        <v>829763316</v>
      </c>
      <c r="X10" s="316">
        <f>+Q10/L10</f>
        <v>0.26397652458746707</v>
      </c>
      <c r="Y10" s="172">
        <f>+T10/L10</f>
        <v>0.15229481475582174</v>
      </c>
      <c r="Z10" s="172">
        <f>+V10/L10</f>
        <v>0.145333237078144</v>
      </c>
      <c r="AA10" s="172">
        <f>+T10/Q10</f>
        <v>0.57692559970558954</v>
      </c>
      <c r="AB10" s="317">
        <f>+V10/T10</f>
        <v>0.95428880695091678</v>
      </c>
    </row>
    <row r="11" spans="1:28" ht="42" customHeight="1" x14ac:dyDescent="0.25">
      <c r="A11" s="110" t="s">
        <v>42</v>
      </c>
      <c r="B11" s="111" t="s">
        <v>41</v>
      </c>
      <c r="C11" s="111">
        <v>20</v>
      </c>
      <c r="D11" s="111" t="s">
        <v>38</v>
      </c>
      <c r="E11" s="33" t="s">
        <v>43</v>
      </c>
      <c r="F11" s="34">
        <f>+F12</f>
        <v>75086750000</v>
      </c>
      <c r="G11" s="34">
        <f t="shared" ref="G11:W11" si="6">+G12</f>
        <v>0</v>
      </c>
      <c r="H11" s="34">
        <f t="shared" si="6"/>
        <v>0</v>
      </c>
      <c r="I11" s="34">
        <f t="shared" si="6"/>
        <v>0</v>
      </c>
      <c r="J11" s="34">
        <f t="shared" si="6"/>
        <v>0</v>
      </c>
      <c r="K11" s="34">
        <f t="shared" si="5"/>
        <v>0</v>
      </c>
      <c r="L11" s="34">
        <f t="shared" si="6"/>
        <v>75086750000</v>
      </c>
      <c r="M11" s="35">
        <f t="shared" si="2"/>
        <v>8.2122907550721998E-3</v>
      </c>
      <c r="N11" s="34">
        <f t="shared" si="6"/>
        <v>7134940000</v>
      </c>
      <c r="O11" s="34">
        <f t="shared" si="6"/>
        <v>67951810000</v>
      </c>
      <c r="P11" s="34">
        <f t="shared" si="6"/>
        <v>7134940000</v>
      </c>
      <c r="Q11" s="34">
        <f t="shared" si="6"/>
        <v>13570416893.559999</v>
      </c>
      <c r="R11" s="34">
        <f t="shared" si="6"/>
        <v>61516333106.440002</v>
      </c>
      <c r="S11" s="34">
        <f t="shared" si="6"/>
        <v>54381393106.440002</v>
      </c>
      <c r="T11" s="34">
        <f t="shared" si="6"/>
        <v>13158889904.559999</v>
      </c>
      <c r="U11" s="34">
        <f t="shared" si="6"/>
        <v>411526989.00000006</v>
      </c>
      <c r="V11" s="34">
        <f t="shared" si="6"/>
        <v>12332898504.559999</v>
      </c>
      <c r="W11" s="34">
        <f t="shared" si="6"/>
        <v>825991400</v>
      </c>
      <c r="X11" s="118">
        <f t="shared" ref="X11:X75" si="7">+Q11/L11</f>
        <v>0.18072984772359971</v>
      </c>
      <c r="Y11" s="118">
        <f t="shared" ref="Y11:Y75" si="8">+T11/L11</f>
        <v>0.17524916053178491</v>
      </c>
      <c r="Z11" s="118">
        <f t="shared" ref="Z11:Z75" si="9">+V11/L11</f>
        <v>0.16424866577072519</v>
      </c>
      <c r="AA11" s="118">
        <f t="shared" ref="AA11:AA37" si="10">+T11/Q11</f>
        <v>0.96967469811518503</v>
      </c>
      <c r="AB11" s="175">
        <f t="shared" ref="AB11:AB37" si="11">+V11/T11</f>
        <v>0.93722940111279707</v>
      </c>
    </row>
    <row r="12" spans="1:28" ht="42" customHeight="1" x14ac:dyDescent="0.25">
      <c r="A12" s="113" t="s">
        <v>44</v>
      </c>
      <c r="B12" s="32" t="s">
        <v>41</v>
      </c>
      <c r="C12" s="32">
        <v>20</v>
      </c>
      <c r="D12" s="32" t="s">
        <v>38</v>
      </c>
      <c r="E12" s="39" t="s">
        <v>45</v>
      </c>
      <c r="F12" s="40">
        <f>+F13+F24+F32+F39</f>
        <v>75086750000</v>
      </c>
      <c r="G12" s="40">
        <f t="shared" ref="G12:W12" si="12">+G13+G24+G32+G39</f>
        <v>0</v>
      </c>
      <c r="H12" s="40">
        <f t="shared" si="12"/>
        <v>0</v>
      </c>
      <c r="I12" s="40">
        <f t="shared" si="12"/>
        <v>0</v>
      </c>
      <c r="J12" s="40">
        <f t="shared" si="12"/>
        <v>0</v>
      </c>
      <c r="K12" s="40">
        <f t="shared" si="5"/>
        <v>0</v>
      </c>
      <c r="L12" s="40">
        <f t="shared" si="12"/>
        <v>75086750000</v>
      </c>
      <c r="M12" s="318">
        <f t="shared" si="2"/>
        <v>8.2122907550721998E-3</v>
      </c>
      <c r="N12" s="40">
        <f t="shared" si="12"/>
        <v>7134940000</v>
      </c>
      <c r="O12" s="40">
        <f t="shared" si="12"/>
        <v>67951810000</v>
      </c>
      <c r="P12" s="40">
        <f t="shared" si="12"/>
        <v>7134940000</v>
      </c>
      <c r="Q12" s="40">
        <f t="shared" si="12"/>
        <v>13570416893.559999</v>
      </c>
      <c r="R12" s="40">
        <f t="shared" si="12"/>
        <v>61516333106.440002</v>
      </c>
      <c r="S12" s="40">
        <f t="shared" si="12"/>
        <v>54381393106.440002</v>
      </c>
      <c r="T12" s="40">
        <f t="shared" si="12"/>
        <v>13158889904.559999</v>
      </c>
      <c r="U12" s="40">
        <f t="shared" si="12"/>
        <v>411526989.00000006</v>
      </c>
      <c r="V12" s="40">
        <f t="shared" si="12"/>
        <v>12332898504.559999</v>
      </c>
      <c r="W12" s="40">
        <f t="shared" si="12"/>
        <v>825991400</v>
      </c>
      <c r="X12" s="176">
        <f t="shared" si="7"/>
        <v>0.18072984772359971</v>
      </c>
      <c r="Y12" s="176">
        <f t="shared" si="8"/>
        <v>0.17524916053178491</v>
      </c>
      <c r="Z12" s="176">
        <f t="shared" si="9"/>
        <v>0.16424866577072519</v>
      </c>
      <c r="AA12" s="176">
        <f t="shared" si="10"/>
        <v>0.96967469811518503</v>
      </c>
      <c r="AB12" s="177">
        <f t="shared" si="11"/>
        <v>0.93722940111279707</v>
      </c>
    </row>
    <row r="13" spans="1:28" ht="42" customHeight="1" x14ac:dyDescent="0.25">
      <c r="A13" s="113" t="s">
        <v>46</v>
      </c>
      <c r="B13" s="32" t="s">
        <v>41</v>
      </c>
      <c r="C13" s="32">
        <v>20</v>
      </c>
      <c r="D13" s="32" t="s">
        <v>38</v>
      </c>
      <c r="E13" s="39" t="s">
        <v>47</v>
      </c>
      <c r="F13" s="40">
        <f>+F14</f>
        <v>46310619000</v>
      </c>
      <c r="G13" s="40">
        <f t="shared" ref="G13:W13" si="13">+G14</f>
        <v>0</v>
      </c>
      <c r="H13" s="40">
        <f t="shared" si="13"/>
        <v>0</v>
      </c>
      <c r="I13" s="40">
        <f t="shared" si="13"/>
        <v>0</v>
      </c>
      <c r="J13" s="40">
        <f t="shared" si="13"/>
        <v>0</v>
      </c>
      <c r="K13" s="40">
        <f t="shared" si="5"/>
        <v>0</v>
      </c>
      <c r="L13" s="40">
        <f t="shared" si="13"/>
        <v>46310619000</v>
      </c>
      <c r="M13" s="318">
        <f t="shared" si="2"/>
        <v>5.0650250313853101E-3</v>
      </c>
      <c r="N13" s="40">
        <f t="shared" si="13"/>
        <v>0</v>
      </c>
      <c r="O13" s="40">
        <f t="shared" si="13"/>
        <v>46310619000</v>
      </c>
      <c r="P13" s="40">
        <f t="shared" si="13"/>
        <v>0</v>
      </c>
      <c r="Q13" s="40">
        <f t="shared" si="13"/>
        <v>9004810257.0299988</v>
      </c>
      <c r="R13" s="40">
        <f t="shared" si="13"/>
        <v>37305808742.970001</v>
      </c>
      <c r="S13" s="40">
        <f t="shared" si="13"/>
        <v>37305808742.970001</v>
      </c>
      <c r="T13" s="40">
        <f t="shared" si="13"/>
        <v>9004810257.0299988</v>
      </c>
      <c r="U13" s="40">
        <f t="shared" si="13"/>
        <v>0</v>
      </c>
      <c r="V13" s="40">
        <f t="shared" si="13"/>
        <v>9004810257.0299988</v>
      </c>
      <c r="W13" s="40">
        <f t="shared" si="13"/>
        <v>0</v>
      </c>
      <c r="X13" s="176">
        <f t="shared" si="7"/>
        <v>0.19444374641224291</v>
      </c>
      <c r="Y13" s="176">
        <f t="shared" si="8"/>
        <v>0.19444374641224291</v>
      </c>
      <c r="Z13" s="176">
        <f t="shared" si="9"/>
        <v>0.19444374641224291</v>
      </c>
      <c r="AA13" s="176">
        <f t="shared" si="10"/>
        <v>1</v>
      </c>
      <c r="AB13" s="177">
        <f t="shared" si="11"/>
        <v>1</v>
      </c>
    </row>
    <row r="14" spans="1:28" ht="42" customHeight="1" x14ac:dyDescent="0.25">
      <c r="A14" s="113" t="s">
        <v>48</v>
      </c>
      <c r="B14" s="32" t="s">
        <v>41</v>
      </c>
      <c r="C14" s="32">
        <v>20</v>
      </c>
      <c r="D14" s="32" t="s">
        <v>38</v>
      </c>
      <c r="E14" s="39" t="s">
        <v>49</v>
      </c>
      <c r="F14" s="40">
        <f>SUM(F15:F23)</f>
        <v>46310619000</v>
      </c>
      <c r="G14" s="40">
        <f t="shared" ref="G14:W14" si="14">SUM(G15:G23)</f>
        <v>0</v>
      </c>
      <c r="H14" s="40">
        <f t="shared" si="14"/>
        <v>0</v>
      </c>
      <c r="I14" s="40">
        <f t="shared" si="14"/>
        <v>0</v>
      </c>
      <c r="J14" s="40">
        <f t="shared" si="14"/>
        <v>0</v>
      </c>
      <c r="K14" s="40">
        <f t="shared" si="5"/>
        <v>0</v>
      </c>
      <c r="L14" s="40">
        <f t="shared" si="14"/>
        <v>46310619000</v>
      </c>
      <c r="M14" s="318">
        <f t="shared" si="2"/>
        <v>5.0650250313853101E-3</v>
      </c>
      <c r="N14" s="40">
        <f t="shared" si="14"/>
        <v>0</v>
      </c>
      <c r="O14" s="40">
        <f t="shared" si="14"/>
        <v>46310619000</v>
      </c>
      <c r="P14" s="40">
        <f t="shared" si="14"/>
        <v>0</v>
      </c>
      <c r="Q14" s="40">
        <f t="shared" si="14"/>
        <v>9004810257.0299988</v>
      </c>
      <c r="R14" s="40">
        <f t="shared" si="14"/>
        <v>37305808742.970001</v>
      </c>
      <c r="S14" s="40">
        <f t="shared" si="14"/>
        <v>37305808742.970001</v>
      </c>
      <c r="T14" s="40">
        <f t="shared" si="14"/>
        <v>9004810257.0299988</v>
      </c>
      <c r="U14" s="40">
        <f t="shared" si="14"/>
        <v>0</v>
      </c>
      <c r="V14" s="40">
        <f t="shared" si="14"/>
        <v>9004810257.0299988</v>
      </c>
      <c r="W14" s="40">
        <f t="shared" si="14"/>
        <v>0</v>
      </c>
      <c r="X14" s="176">
        <f t="shared" si="7"/>
        <v>0.19444374641224291</v>
      </c>
      <c r="Y14" s="176">
        <f t="shared" si="8"/>
        <v>0.19444374641224291</v>
      </c>
      <c r="Z14" s="176">
        <f t="shared" si="9"/>
        <v>0.19444374641224291</v>
      </c>
      <c r="AA14" s="176">
        <f t="shared" si="10"/>
        <v>1</v>
      </c>
      <c r="AB14" s="177">
        <f t="shared" si="11"/>
        <v>1</v>
      </c>
    </row>
    <row r="15" spans="1:28" ht="42" customHeight="1" x14ac:dyDescent="0.25">
      <c r="A15" s="114" t="s">
        <v>50</v>
      </c>
      <c r="B15" s="43" t="s">
        <v>41</v>
      </c>
      <c r="C15" s="43">
        <v>20</v>
      </c>
      <c r="D15" s="43" t="s">
        <v>38</v>
      </c>
      <c r="E15" s="44" t="s">
        <v>51</v>
      </c>
      <c r="F15" s="45">
        <v>32746596770</v>
      </c>
      <c r="G15" s="45">
        <v>0</v>
      </c>
      <c r="H15" s="45">
        <v>0</v>
      </c>
      <c r="I15" s="45">
        <v>0</v>
      </c>
      <c r="J15" s="45">
        <v>0</v>
      </c>
      <c r="K15" s="45">
        <f t="shared" si="5"/>
        <v>0</v>
      </c>
      <c r="L15" s="46">
        <f t="shared" ref="L15:L23" si="15">+F15+K15</f>
        <v>32746596770</v>
      </c>
      <c r="M15" s="47">
        <f t="shared" si="2"/>
        <v>3.5815183626185464E-3</v>
      </c>
      <c r="N15" s="45">
        <v>0</v>
      </c>
      <c r="O15" s="45">
        <v>32746596770</v>
      </c>
      <c r="P15" s="45">
        <f>L15-O15</f>
        <v>0</v>
      </c>
      <c r="Q15" s="45">
        <v>7765400397.0299997</v>
      </c>
      <c r="R15" s="45">
        <f t="shared" ref="R15:R23" si="16">+L15-Q15</f>
        <v>24981196372.970001</v>
      </c>
      <c r="S15" s="45">
        <f t="shared" ref="S15:S23" si="17">O15-Q15</f>
        <v>24981196372.970001</v>
      </c>
      <c r="T15" s="45">
        <v>7765400397.0299997</v>
      </c>
      <c r="U15" s="45">
        <f t="shared" ref="U15:U23" si="18">+Q15-T15</f>
        <v>0</v>
      </c>
      <c r="V15" s="45">
        <v>7765400397.0299997</v>
      </c>
      <c r="W15" s="48">
        <f t="shared" ref="W15:W23" si="19">+T15-V15</f>
        <v>0</v>
      </c>
      <c r="X15" s="54">
        <f t="shared" si="7"/>
        <v>0.23713610460260356</v>
      </c>
      <c r="Y15" s="54">
        <f t="shared" si="8"/>
        <v>0.23713610460260356</v>
      </c>
      <c r="Z15" s="54">
        <f t="shared" si="9"/>
        <v>0.23713610460260356</v>
      </c>
      <c r="AA15" s="54">
        <f t="shared" si="10"/>
        <v>1</v>
      </c>
      <c r="AB15" s="178">
        <f t="shared" si="11"/>
        <v>1</v>
      </c>
    </row>
    <row r="16" spans="1:28" ht="42" customHeight="1" x14ac:dyDescent="0.25">
      <c r="A16" s="114" t="s">
        <v>52</v>
      </c>
      <c r="B16" s="43" t="s">
        <v>41</v>
      </c>
      <c r="C16" s="43">
        <v>20</v>
      </c>
      <c r="D16" s="43" t="s">
        <v>38</v>
      </c>
      <c r="E16" s="44" t="s">
        <v>53</v>
      </c>
      <c r="F16" s="45">
        <v>3873121232</v>
      </c>
      <c r="G16" s="45">
        <v>0</v>
      </c>
      <c r="H16" s="45">
        <v>0</v>
      </c>
      <c r="I16" s="45">
        <v>0</v>
      </c>
      <c r="J16" s="45">
        <v>0</v>
      </c>
      <c r="K16" s="45">
        <f t="shared" si="5"/>
        <v>0</v>
      </c>
      <c r="L16" s="46">
        <f t="shared" si="15"/>
        <v>3873121232</v>
      </c>
      <c r="M16" s="47">
        <f t="shared" si="2"/>
        <v>4.2360599821975845E-4</v>
      </c>
      <c r="N16" s="45">
        <v>0</v>
      </c>
      <c r="O16" s="45">
        <v>3873121232</v>
      </c>
      <c r="P16" s="45">
        <f t="shared" ref="P16:P23" si="20">L16-O16</f>
        <v>0</v>
      </c>
      <c r="Q16" s="45">
        <v>684434688</v>
      </c>
      <c r="R16" s="45">
        <f t="shared" si="16"/>
        <v>3188686544</v>
      </c>
      <c r="S16" s="45">
        <f t="shared" si="17"/>
        <v>3188686544</v>
      </c>
      <c r="T16" s="45">
        <v>684434688</v>
      </c>
      <c r="U16" s="45">
        <f t="shared" si="18"/>
        <v>0</v>
      </c>
      <c r="V16" s="45">
        <v>684434688</v>
      </c>
      <c r="W16" s="48">
        <f t="shared" si="19"/>
        <v>0</v>
      </c>
      <c r="X16" s="54">
        <f t="shared" si="7"/>
        <v>0.17671398518206774</v>
      </c>
      <c r="Y16" s="54">
        <f t="shared" si="8"/>
        <v>0.17671398518206774</v>
      </c>
      <c r="Z16" s="54">
        <f t="shared" si="9"/>
        <v>0.17671398518206774</v>
      </c>
      <c r="AA16" s="54">
        <f t="shared" si="10"/>
        <v>1</v>
      </c>
      <c r="AB16" s="178">
        <f t="shared" si="11"/>
        <v>1</v>
      </c>
    </row>
    <row r="17" spans="1:28" ht="42" customHeight="1" x14ac:dyDescent="0.25">
      <c r="A17" s="114" t="s">
        <v>54</v>
      </c>
      <c r="B17" s="43" t="s">
        <v>41</v>
      </c>
      <c r="C17" s="43">
        <v>20</v>
      </c>
      <c r="D17" s="43" t="s">
        <v>38</v>
      </c>
      <c r="E17" s="44" t="s">
        <v>55</v>
      </c>
      <c r="F17" s="45">
        <v>9087308</v>
      </c>
      <c r="G17" s="45">
        <v>0</v>
      </c>
      <c r="H17" s="45">
        <v>0</v>
      </c>
      <c r="I17" s="45">
        <v>0</v>
      </c>
      <c r="J17" s="45">
        <v>0</v>
      </c>
      <c r="K17" s="45">
        <f t="shared" si="5"/>
        <v>0</v>
      </c>
      <c r="L17" s="46">
        <f t="shared" si="15"/>
        <v>9087308</v>
      </c>
      <c r="M17" s="47">
        <f t="shared" si="2"/>
        <v>9.938852790524777E-7</v>
      </c>
      <c r="N17" s="45">
        <v>0</v>
      </c>
      <c r="O17" s="45">
        <v>9087308</v>
      </c>
      <c r="P17" s="45">
        <f t="shared" si="20"/>
        <v>0</v>
      </c>
      <c r="Q17" s="45">
        <v>823487</v>
      </c>
      <c r="R17" s="45">
        <f t="shared" si="16"/>
        <v>8263821</v>
      </c>
      <c r="S17" s="45">
        <f t="shared" si="17"/>
        <v>8263821</v>
      </c>
      <c r="T17" s="45">
        <v>823487</v>
      </c>
      <c r="U17" s="45">
        <f t="shared" si="18"/>
        <v>0</v>
      </c>
      <c r="V17" s="45">
        <v>823487</v>
      </c>
      <c r="W17" s="48">
        <f t="shared" si="19"/>
        <v>0</v>
      </c>
      <c r="X17" s="54">
        <f t="shared" si="7"/>
        <v>9.0619466182944391E-2</v>
      </c>
      <c r="Y17" s="54">
        <f t="shared" si="8"/>
        <v>9.0619466182944391E-2</v>
      </c>
      <c r="Z17" s="54">
        <f t="shared" si="9"/>
        <v>9.0619466182944391E-2</v>
      </c>
      <c r="AA17" s="54">
        <f t="shared" si="10"/>
        <v>1</v>
      </c>
      <c r="AB17" s="178">
        <f t="shared" si="11"/>
        <v>1</v>
      </c>
    </row>
    <row r="18" spans="1:28" ht="42" customHeight="1" x14ac:dyDescent="0.25">
      <c r="A18" s="114" t="s">
        <v>56</v>
      </c>
      <c r="B18" s="43" t="s">
        <v>41</v>
      </c>
      <c r="C18" s="43">
        <v>20</v>
      </c>
      <c r="D18" s="43" t="s">
        <v>38</v>
      </c>
      <c r="E18" s="44" t="s">
        <v>57</v>
      </c>
      <c r="F18" s="45">
        <v>7806018</v>
      </c>
      <c r="G18" s="45">
        <v>0</v>
      </c>
      <c r="H18" s="45">
        <v>0</v>
      </c>
      <c r="I18" s="45">
        <v>0</v>
      </c>
      <c r="J18" s="45">
        <v>0</v>
      </c>
      <c r="K18" s="45">
        <f t="shared" si="5"/>
        <v>0</v>
      </c>
      <c r="L18" s="46">
        <f t="shared" si="15"/>
        <v>7806018</v>
      </c>
      <c r="M18" s="47">
        <f t="shared" si="2"/>
        <v>8.5374968893083236E-7</v>
      </c>
      <c r="N18" s="45">
        <v>0</v>
      </c>
      <c r="O18" s="45">
        <v>7806018</v>
      </c>
      <c r="P18" s="45">
        <f t="shared" si="20"/>
        <v>0</v>
      </c>
      <c r="Q18" s="45">
        <v>1339200</v>
      </c>
      <c r="R18" s="45">
        <f t="shared" si="16"/>
        <v>6466818</v>
      </c>
      <c r="S18" s="45">
        <f t="shared" si="17"/>
        <v>6466818</v>
      </c>
      <c r="T18" s="45">
        <v>1339200</v>
      </c>
      <c r="U18" s="45">
        <f t="shared" si="18"/>
        <v>0</v>
      </c>
      <c r="V18" s="45">
        <v>1339200</v>
      </c>
      <c r="W18" s="48">
        <f t="shared" si="19"/>
        <v>0</v>
      </c>
      <c r="X18" s="54">
        <f t="shared" si="7"/>
        <v>0.1715599425981339</v>
      </c>
      <c r="Y18" s="54">
        <f t="shared" si="8"/>
        <v>0.1715599425981339</v>
      </c>
      <c r="Z18" s="54">
        <f t="shared" si="9"/>
        <v>0.1715599425981339</v>
      </c>
      <c r="AA18" s="54">
        <f t="shared" si="10"/>
        <v>1</v>
      </c>
      <c r="AB18" s="178">
        <f t="shared" si="11"/>
        <v>1</v>
      </c>
    </row>
    <row r="19" spans="1:28" ht="42" customHeight="1" x14ac:dyDescent="0.25">
      <c r="A19" s="114" t="s">
        <v>58</v>
      </c>
      <c r="B19" s="43" t="s">
        <v>41</v>
      </c>
      <c r="C19" s="43">
        <v>20</v>
      </c>
      <c r="D19" s="43" t="s">
        <v>38</v>
      </c>
      <c r="E19" s="44" t="s">
        <v>59</v>
      </c>
      <c r="F19" s="45">
        <v>2285097236</v>
      </c>
      <c r="G19" s="45">
        <v>0</v>
      </c>
      <c r="H19" s="45">
        <v>0</v>
      </c>
      <c r="I19" s="45">
        <v>0</v>
      </c>
      <c r="J19" s="45">
        <v>0</v>
      </c>
      <c r="K19" s="45">
        <f t="shared" si="5"/>
        <v>0</v>
      </c>
      <c r="L19" s="46">
        <f t="shared" si="15"/>
        <v>2285097236</v>
      </c>
      <c r="M19" s="47">
        <f t="shared" si="2"/>
        <v>2.4992269482490369E-4</v>
      </c>
      <c r="N19" s="45">
        <v>0</v>
      </c>
      <c r="O19" s="45">
        <v>2285097236</v>
      </c>
      <c r="P19" s="45">
        <f t="shared" si="20"/>
        <v>0</v>
      </c>
      <c r="Q19" s="45">
        <v>35208385</v>
      </c>
      <c r="R19" s="45">
        <f t="shared" si="16"/>
        <v>2249888851</v>
      </c>
      <c r="S19" s="45">
        <f t="shared" si="17"/>
        <v>2249888851</v>
      </c>
      <c r="T19" s="45">
        <v>35208385</v>
      </c>
      <c r="U19" s="45">
        <f t="shared" si="18"/>
        <v>0</v>
      </c>
      <c r="V19" s="45">
        <v>35208385</v>
      </c>
      <c r="W19" s="48">
        <f t="shared" si="19"/>
        <v>0</v>
      </c>
      <c r="X19" s="54">
        <f t="shared" si="7"/>
        <v>1.5407827923170268E-2</v>
      </c>
      <c r="Y19" s="54">
        <f t="shared" si="8"/>
        <v>1.5407827923170268E-2</v>
      </c>
      <c r="Z19" s="54">
        <f t="shared" si="9"/>
        <v>1.5407827923170268E-2</v>
      </c>
      <c r="AA19" s="54">
        <f t="shared" si="10"/>
        <v>1</v>
      </c>
      <c r="AB19" s="178">
        <f t="shared" si="11"/>
        <v>1</v>
      </c>
    </row>
    <row r="20" spans="1:28" ht="42" customHeight="1" x14ac:dyDescent="0.25">
      <c r="A20" s="114" t="s">
        <v>60</v>
      </c>
      <c r="B20" s="43" t="s">
        <v>41</v>
      </c>
      <c r="C20" s="43">
        <v>20</v>
      </c>
      <c r="D20" s="43" t="s">
        <v>38</v>
      </c>
      <c r="E20" s="44" t="s">
        <v>61</v>
      </c>
      <c r="F20" s="45">
        <v>1112719247</v>
      </c>
      <c r="G20" s="45">
        <v>0</v>
      </c>
      <c r="H20" s="45">
        <v>0</v>
      </c>
      <c r="I20" s="45">
        <v>0</v>
      </c>
      <c r="J20" s="45">
        <v>0</v>
      </c>
      <c r="K20" s="45">
        <f t="shared" si="5"/>
        <v>0</v>
      </c>
      <c r="L20" s="46">
        <f t="shared" si="15"/>
        <v>1112719247</v>
      </c>
      <c r="M20" s="47">
        <f t="shared" si="2"/>
        <v>1.2169888808783173E-4</v>
      </c>
      <c r="N20" s="45">
        <v>0</v>
      </c>
      <c r="O20" s="45">
        <v>1112719247</v>
      </c>
      <c r="P20" s="45">
        <f t="shared" si="20"/>
        <v>0</v>
      </c>
      <c r="Q20" s="45">
        <v>184640451</v>
      </c>
      <c r="R20" s="45">
        <f t="shared" si="16"/>
        <v>928078796</v>
      </c>
      <c r="S20" s="45">
        <f t="shared" si="17"/>
        <v>928078796</v>
      </c>
      <c r="T20" s="45">
        <v>184640451</v>
      </c>
      <c r="U20" s="45">
        <f t="shared" si="18"/>
        <v>0</v>
      </c>
      <c r="V20" s="45">
        <v>184640451</v>
      </c>
      <c r="W20" s="48">
        <f t="shared" si="19"/>
        <v>0</v>
      </c>
      <c r="X20" s="54">
        <f t="shared" si="7"/>
        <v>0.1659362426755974</v>
      </c>
      <c r="Y20" s="54">
        <f t="shared" si="8"/>
        <v>0.1659362426755974</v>
      </c>
      <c r="Z20" s="54">
        <f t="shared" si="9"/>
        <v>0.1659362426755974</v>
      </c>
      <c r="AA20" s="54">
        <f t="shared" si="10"/>
        <v>1</v>
      </c>
      <c r="AB20" s="178">
        <f t="shared" si="11"/>
        <v>1</v>
      </c>
    </row>
    <row r="21" spans="1:28" ht="42" customHeight="1" x14ac:dyDescent="0.25">
      <c r="A21" s="114" t="s">
        <v>62</v>
      </c>
      <c r="B21" s="43" t="s">
        <v>41</v>
      </c>
      <c r="C21" s="43">
        <v>20</v>
      </c>
      <c r="D21" s="43" t="s">
        <v>38</v>
      </c>
      <c r="E21" s="44" t="s">
        <v>63</v>
      </c>
      <c r="F21" s="45">
        <v>195465972</v>
      </c>
      <c r="G21" s="45">
        <v>0</v>
      </c>
      <c r="H21" s="45">
        <v>0</v>
      </c>
      <c r="I21" s="45">
        <v>0</v>
      </c>
      <c r="J21" s="45">
        <v>0</v>
      </c>
      <c r="K21" s="45">
        <f t="shared" si="5"/>
        <v>0</v>
      </c>
      <c r="L21" s="46">
        <f t="shared" si="15"/>
        <v>195465972</v>
      </c>
      <c r="M21" s="47">
        <f t="shared" si="2"/>
        <v>2.1378251086733695E-5</v>
      </c>
      <c r="N21" s="45">
        <v>0</v>
      </c>
      <c r="O21" s="45">
        <v>195465972</v>
      </c>
      <c r="P21" s="45">
        <f t="shared" si="20"/>
        <v>0</v>
      </c>
      <c r="Q21" s="45">
        <v>17079374.609999999</v>
      </c>
      <c r="R21" s="45">
        <f t="shared" si="16"/>
        <v>178386597.38999999</v>
      </c>
      <c r="S21" s="45">
        <f t="shared" si="17"/>
        <v>178386597.38999999</v>
      </c>
      <c r="T21" s="45">
        <v>17079374.609999999</v>
      </c>
      <c r="U21" s="45">
        <f t="shared" si="18"/>
        <v>0</v>
      </c>
      <c r="V21" s="45">
        <v>17079374.609999999</v>
      </c>
      <c r="W21" s="48">
        <f t="shared" si="19"/>
        <v>0</v>
      </c>
      <c r="X21" s="54">
        <f t="shared" si="7"/>
        <v>8.7377738617338468E-2</v>
      </c>
      <c r="Y21" s="54">
        <f t="shared" si="8"/>
        <v>8.7377738617338468E-2</v>
      </c>
      <c r="Z21" s="54">
        <f t="shared" si="9"/>
        <v>8.7377738617338468E-2</v>
      </c>
      <c r="AA21" s="54">
        <f t="shared" si="10"/>
        <v>1</v>
      </c>
      <c r="AB21" s="178">
        <f t="shared" si="11"/>
        <v>1</v>
      </c>
    </row>
    <row r="22" spans="1:28" ht="42" customHeight="1" x14ac:dyDescent="0.25">
      <c r="A22" s="114" t="s">
        <v>64</v>
      </c>
      <c r="B22" s="43" t="s">
        <v>41</v>
      </c>
      <c r="C22" s="43">
        <v>20</v>
      </c>
      <c r="D22" s="43" t="s">
        <v>38</v>
      </c>
      <c r="E22" s="44" t="s">
        <v>65</v>
      </c>
      <c r="F22" s="45">
        <v>3542096589</v>
      </c>
      <c r="G22" s="45">
        <v>0</v>
      </c>
      <c r="H22" s="45">
        <v>0</v>
      </c>
      <c r="I22" s="45">
        <v>0</v>
      </c>
      <c r="J22" s="45">
        <v>0</v>
      </c>
      <c r="K22" s="45">
        <f t="shared" si="5"/>
        <v>0</v>
      </c>
      <c r="L22" s="46">
        <f t="shared" si="15"/>
        <v>3542096589</v>
      </c>
      <c r="M22" s="47">
        <f t="shared" si="2"/>
        <v>3.8740159976850071E-4</v>
      </c>
      <c r="N22" s="45">
        <v>0</v>
      </c>
      <c r="O22" s="45">
        <v>3542096589</v>
      </c>
      <c r="P22" s="45">
        <f t="shared" si="20"/>
        <v>0</v>
      </c>
      <c r="Q22" s="45">
        <v>10318253.390000001</v>
      </c>
      <c r="R22" s="45">
        <f t="shared" si="16"/>
        <v>3531778335.6100001</v>
      </c>
      <c r="S22" s="45">
        <f t="shared" si="17"/>
        <v>3531778335.6100001</v>
      </c>
      <c r="T22" s="45">
        <v>10318253.390000001</v>
      </c>
      <c r="U22" s="45">
        <f t="shared" si="18"/>
        <v>0</v>
      </c>
      <c r="V22" s="45">
        <v>10318253.390000001</v>
      </c>
      <c r="W22" s="48">
        <f t="shared" si="19"/>
        <v>0</v>
      </c>
      <c r="X22" s="54">
        <f t="shared" si="7"/>
        <v>2.9130355795613794E-3</v>
      </c>
      <c r="Y22" s="54">
        <f t="shared" si="8"/>
        <v>2.9130355795613794E-3</v>
      </c>
      <c r="Z22" s="54">
        <f t="shared" si="9"/>
        <v>2.9130355795613794E-3</v>
      </c>
      <c r="AA22" s="54">
        <f t="shared" si="10"/>
        <v>1</v>
      </c>
      <c r="AB22" s="178">
        <f t="shared" si="11"/>
        <v>1</v>
      </c>
    </row>
    <row r="23" spans="1:28" ht="42" customHeight="1" x14ac:dyDescent="0.25">
      <c r="A23" s="114" t="s">
        <v>66</v>
      </c>
      <c r="B23" s="43" t="s">
        <v>41</v>
      </c>
      <c r="C23" s="43">
        <v>20</v>
      </c>
      <c r="D23" s="43" t="s">
        <v>38</v>
      </c>
      <c r="E23" s="44" t="s">
        <v>67</v>
      </c>
      <c r="F23" s="45">
        <v>2538628628</v>
      </c>
      <c r="G23" s="45">
        <v>0</v>
      </c>
      <c r="H23" s="45">
        <v>0</v>
      </c>
      <c r="I23" s="45">
        <v>0</v>
      </c>
      <c r="J23" s="45">
        <v>0</v>
      </c>
      <c r="K23" s="45">
        <f t="shared" si="5"/>
        <v>0</v>
      </c>
      <c r="L23" s="46">
        <f t="shared" si="15"/>
        <v>2538628628</v>
      </c>
      <c r="M23" s="47">
        <f t="shared" si="2"/>
        <v>2.7765160181105218E-4</v>
      </c>
      <c r="N23" s="45">
        <v>0</v>
      </c>
      <c r="O23" s="45">
        <v>2538628628</v>
      </c>
      <c r="P23" s="45">
        <f t="shared" si="20"/>
        <v>0</v>
      </c>
      <c r="Q23" s="45">
        <v>305566021</v>
      </c>
      <c r="R23" s="45">
        <f t="shared" si="16"/>
        <v>2233062607</v>
      </c>
      <c r="S23" s="45">
        <f t="shared" si="17"/>
        <v>2233062607</v>
      </c>
      <c r="T23" s="45">
        <v>305566021</v>
      </c>
      <c r="U23" s="45">
        <f t="shared" si="18"/>
        <v>0</v>
      </c>
      <c r="V23" s="45">
        <v>305566021</v>
      </c>
      <c r="W23" s="48">
        <f t="shared" si="19"/>
        <v>0</v>
      </c>
      <c r="X23" s="54">
        <f t="shared" si="7"/>
        <v>0.12036657021422355</v>
      </c>
      <c r="Y23" s="54">
        <f t="shared" si="8"/>
        <v>0.12036657021422355</v>
      </c>
      <c r="Z23" s="54">
        <f t="shared" si="9"/>
        <v>0.12036657021422355</v>
      </c>
      <c r="AA23" s="54">
        <f t="shared" si="10"/>
        <v>1</v>
      </c>
      <c r="AB23" s="178">
        <f t="shared" si="11"/>
        <v>1</v>
      </c>
    </row>
    <row r="24" spans="1:28" ht="42" customHeight="1" x14ac:dyDescent="0.25">
      <c r="A24" s="113" t="s">
        <v>68</v>
      </c>
      <c r="B24" s="32" t="s">
        <v>41</v>
      </c>
      <c r="C24" s="32">
        <v>20</v>
      </c>
      <c r="D24" s="32" t="s">
        <v>38</v>
      </c>
      <c r="E24" s="39" t="s">
        <v>69</v>
      </c>
      <c r="F24" s="40">
        <f>SUM(F25:F31)</f>
        <v>16155620000</v>
      </c>
      <c r="G24" s="40">
        <f>SUM(G25:G31)</f>
        <v>0</v>
      </c>
      <c r="H24" s="40">
        <f>SUM(H25:H31)</f>
        <v>0</v>
      </c>
      <c r="I24" s="40">
        <f>SUM(I25:I31)</f>
        <v>0</v>
      </c>
      <c r="J24" s="40">
        <f>SUM(J25:J31)</f>
        <v>0</v>
      </c>
      <c r="K24" s="40">
        <f t="shared" si="5"/>
        <v>0</v>
      </c>
      <c r="L24" s="41">
        <f>SUM(L25:L31)</f>
        <v>16155620000</v>
      </c>
      <c r="M24" s="318">
        <f t="shared" si="2"/>
        <v>1.766951542961435E-3</v>
      </c>
      <c r="N24" s="40">
        <f t="shared" ref="N24:W24" si="21">SUM(N25:N31)</f>
        <v>0</v>
      </c>
      <c r="O24" s="40">
        <f>SUM(O25:O31)</f>
        <v>16155620000</v>
      </c>
      <c r="P24" s="40">
        <f t="shared" si="21"/>
        <v>0</v>
      </c>
      <c r="Q24" s="40">
        <f t="shared" si="21"/>
        <v>3531436418.5300007</v>
      </c>
      <c r="R24" s="40">
        <f t="shared" si="21"/>
        <v>12624183581.469999</v>
      </c>
      <c r="S24" s="40">
        <f t="shared" si="21"/>
        <v>12624183581.469999</v>
      </c>
      <c r="T24" s="40">
        <f t="shared" si="21"/>
        <v>3119909429.5300007</v>
      </c>
      <c r="U24" s="40">
        <f t="shared" si="21"/>
        <v>411526989.00000006</v>
      </c>
      <c r="V24" s="40">
        <f t="shared" si="21"/>
        <v>2293918029.5300002</v>
      </c>
      <c r="W24" s="40">
        <f t="shared" si="21"/>
        <v>825991400</v>
      </c>
      <c r="X24" s="176">
        <f t="shared" si="7"/>
        <v>0.21858872754682276</v>
      </c>
      <c r="Y24" s="176">
        <f t="shared" si="8"/>
        <v>0.19311604441859864</v>
      </c>
      <c r="Z24" s="176">
        <f t="shared" si="9"/>
        <v>0.14198885771824296</v>
      </c>
      <c r="AA24" s="176">
        <f t="shared" si="10"/>
        <v>0.88346753552162138</v>
      </c>
      <c r="AB24" s="177">
        <f>+V24/T24</f>
        <v>0.7352514812827653</v>
      </c>
    </row>
    <row r="25" spans="1:28" ht="42" customHeight="1" x14ac:dyDescent="0.25">
      <c r="A25" s="114" t="s">
        <v>70</v>
      </c>
      <c r="B25" s="43" t="s">
        <v>41</v>
      </c>
      <c r="C25" s="43">
        <v>20</v>
      </c>
      <c r="D25" s="43" t="s">
        <v>38</v>
      </c>
      <c r="E25" s="44" t="s">
        <v>71</v>
      </c>
      <c r="F25" s="45">
        <v>4723382773</v>
      </c>
      <c r="G25" s="45">
        <v>0</v>
      </c>
      <c r="H25" s="45">
        <v>0</v>
      </c>
      <c r="I25" s="45">
        <v>0</v>
      </c>
      <c r="J25" s="45">
        <v>0</v>
      </c>
      <c r="K25" s="45">
        <f t="shared" si="5"/>
        <v>0</v>
      </c>
      <c r="L25" s="46">
        <f t="shared" ref="L25:L31" si="22">+F25+K25</f>
        <v>4723382773</v>
      </c>
      <c r="M25" s="47">
        <f t="shared" si="2"/>
        <v>5.1659970206960869E-4</v>
      </c>
      <c r="N25" s="45">
        <v>0</v>
      </c>
      <c r="O25" s="45">
        <v>4723382773</v>
      </c>
      <c r="P25" s="45">
        <f t="shared" ref="P25:P31" si="23">L25-O25</f>
        <v>0</v>
      </c>
      <c r="Q25" s="45">
        <v>1087176939.9000001</v>
      </c>
      <c r="R25" s="45">
        <f t="shared" ref="R25:R31" si="24">+L25-Q25</f>
        <v>3636205833.0999999</v>
      </c>
      <c r="S25" s="45">
        <f t="shared" ref="S25:S31" si="25">O25-Q25</f>
        <v>3636205833.0999999</v>
      </c>
      <c r="T25" s="45">
        <v>1087176939.9000001</v>
      </c>
      <c r="U25" s="45">
        <f t="shared" ref="U25:U31" si="26">+Q25-T25</f>
        <v>0</v>
      </c>
      <c r="V25" s="45">
        <v>709385739.89999998</v>
      </c>
      <c r="W25" s="48">
        <f t="shared" ref="W25:W31" si="27">+T25-V25</f>
        <v>377791200.00000012</v>
      </c>
      <c r="X25" s="54">
        <f t="shared" si="7"/>
        <v>0.2301691377024464</v>
      </c>
      <c r="Y25" s="54">
        <f t="shared" si="8"/>
        <v>0.2301691377024464</v>
      </c>
      <c r="Z25" s="54">
        <f>+V25/L25</f>
        <v>0.15018595231261389</v>
      </c>
      <c r="AA25" s="54">
        <f t="shared" si="10"/>
        <v>1</v>
      </c>
      <c r="AB25" s="178">
        <f t="shared" si="11"/>
        <v>0.65250256316625899</v>
      </c>
    </row>
    <row r="26" spans="1:28" ht="42" customHeight="1" x14ac:dyDescent="0.25">
      <c r="A26" s="114" t="s">
        <v>72</v>
      </c>
      <c r="B26" s="43" t="s">
        <v>41</v>
      </c>
      <c r="C26" s="43">
        <v>20</v>
      </c>
      <c r="D26" s="43" t="s">
        <v>38</v>
      </c>
      <c r="E26" s="44" t="s">
        <v>73</v>
      </c>
      <c r="F26" s="45">
        <v>3345735170</v>
      </c>
      <c r="G26" s="45">
        <v>0</v>
      </c>
      <c r="H26" s="45">
        <v>0</v>
      </c>
      <c r="I26" s="45">
        <v>0</v>
      </c>
      <c r="J26" s="45">
        <v>0</v>
      </c>
      <c r="K26" s="45">
        <f t="shared" si="5"/>
        <v>0</v>
      </c>
      <c r="L26" s="46">
        <f t="shared" si="22"/>
        <v>3345735170</v>
      </c>
      <c r="M26" s="47">
        <f t="shared" si="2"/>
        <v>3.6592541301242782E-4</v>
      </c>
      <c r="N26" s="45">
        <v>0</v>
      </c>
      <c r="O26" s="45">
        <v>3345735170</v>
      </c>
      <c r="P26" s="45">
        <f t="shared" si="23"/>
        <v>0</v>
      </c>
      <c r="Q26" s="45">
        <v>770079734.29999995</v>
      </c>
      <c r="R26" s="45">
        <f t="shared" si="24"/>
        <v>2575655435.6999998</v>
      </c>
      <c r="S26" s="45">
        <f t="shared" si="25"/>
        <v>2575655435.6999998</v>
      </c>
      <c r="T26" s="45">
        <v>639745434.29999995</v>
      </c>
      <c r="U26" s="45">
        <f t="shared" si="26"/>
        <v>130334300</v>
      </c>
      <c r="V26" s="45">
        <v>502475534.30000001</v>
      </c>
      <c r="W26" s="48">
        <f t="shared" si="27"/>
        <v>137269899.99999994</v>
      </c>
      <c r="X26" s="54">
        <f t="shared" si="7"/>
        <v>0.23016757010687131</v>
      </c>
      <c r="Y26" s="54">
        <f t="shared" si="8"/>
        <v>0.19121221549044479</v>
      </c>
      <c r="Z26" s="54">
        <f t="shared" si="9"/>
        <v>0.15018389345502203</v>
      </c>
      <c r="AA26" s="54">
        <f t="shared" si="10"/>
        <v>0.83075220111009218</v>
      </c>
      <c r="AB26" s="178">
        <f t="shared" si="11"/>
        <v>0.78543043429423043</v>
      </c>
    </row>
    <row r="27" spans="1:28" ht="42" customHeight="1" x14ac:dyDescent="0.25">
      <c r="A27" s="114" t="s">
        <v>74</v>
      </c>
      <c r="B27" s="43" t="s">
        <v>41</v>
      </c>
      <c r="C27" s="43">
        <v>20</v>
      </c>
      <c r="D27" s="43" t="s">
        <v>38</v>
      </c>
      <c r="E27" s="44" t="s">
        <v>75</v>
      </c>
      <c r="F27" s="45">
        <v>4185155210</v>
      </c>
      <c r="G27" s="45">
        <v>0</v>
      </c>
      <c r="H27" s="45">
        <v>0</v>
      </c>
      <c r="I27" s="45">
        <v>0</v>
      </c>
      <c r="J27" s="45">
        <v>0</v>
      </c>
      <c r="K27" s="45">
        <f t="shared" si="5"/>
        <v>0</v>
      </c>
      <c r="L27" s="46">
        <f t="shared" si="22"/>
        <v>4185155210</v>
      </c>
      <c r="M27" s="47">
        <f t="shared" si="2"/>
        <v>4.5773337425877733E-4</v>
      </c>
      <c r="N27" s="45">
        <v>0</v>
      </c>
      <c r="O27" s="45">
        <v>4185155210</v>
      </c>
      <c r="P27" s="45">
        <f t="shared" si="23"/>
        <v>0</v>
      </c>
      <c r="Q27" s="45">
        <v>795438522.58000004</v>
      </c>
      <c r="R27" s="45">
        <f t="shared" si="24"/>
        <v>3389716687.4200001</v>
      </c>
      <c r="S27" s="45">
        <f t="shared" si="25"/>
        <v>3389716687.4200001</v>
      </c>
      <c r="T27" s="45">
        <v>514245833.57999998</v>
      </c>
      <c r="U27" s="45">
        <f t="shared" si="26"/>
        <v>281192689.00000006</v>
      </c>
      <c r="V27" s="45">
        <v>514245833.57999998</v>
      </c>
      <c r="W27" s="48">
        <f t="shared" si="27"/>
        <v>0</v>
      </c>
      <c r="X27" s="54">
        <f t="shared" si="7"/>
        <v>0.19006189320754011</v>
      </c>
      <c r="Y27" s="54">
        <f t="shared" si="8"/>
        <v>0.12287377833712408</v>
      </c>
      <c r="Z27" s="54">
        <f t="shared" si="9"/>
        <v>0.12287377833712408</v>
      </c>
      <c r="AA27" s="54">
        <f t="shared" si="10"/>
        <v>0.64649349884645613</v>
      </c>
      <c r="AB27" s="178">
        <f t="shared" si="11"/>
        <v>1</v>
      </c>
    </row>
    <row r="28" spans="1:28" ht="42" customHeight="1" x14ac:dyDescent="0.25">
      <c r="A28" s="114" t="s">
        <v>76</v>
      </c>
      <c r="B28" s="43" t="s">
        <v>41</v>
      </c>
      <c r="C28" s="43">
        <v>20</v>
      </c>
      <c r="D28" s="43" t="s">
        <v>38</v>
      </c>
      <c r="E28" s="44" t="s">
        <v>77</v>
      </c>
      <c r="F28" s="45">
        <v>1642600502</v>
      </c>
      <c r="G28" s="45">
        <v>0</v>
      </c>
      <c r="H28" s="45">
        <v>0</v>
      </c>
      <c r="I28" s="45">
        <v>0</v>
      </c>
      <c r="J28" s="45">
        <v>0</v>
      </c>
      <c r="K28" s="45">
        <f t="shared" si="5"/>
        <v>0</v>
      </c>
      <c r="L28" s="46">
        <f t="shared" si="22"/>
        <v>1642600502</v>
      </c>
      <c r="M28" s="47">
        <f t="shared" si="2"/>
        <v>1.7965237431173347E-4</v>
      </c>
      <c r="N28" s="45">
        <v>0</v>
      </c>
      <c r="O28" s="45">
        <v>1642600502</v>
      </c>
      <c r="P28" s="45">
        <f t="shared" si="23"/>
        <v>0</v>
      </c>
      <c r="Q28" s="45">
        <v>369028454.56999999</v>
      </c>
      <c r="R28" s="45">
        <f t="shared" si="24"/>
        <v>1273572047.4300001</v>
      </c>
      <c r="S28" s="45">
        <f t="shared" si="25"/>
        <v>1273572047.4300001</v>
      </c>
      <c r="T28" s="45">
        <v>369028454.56999999</v>
      </c>
      <c r="U28" s="45">
        <f t="shared" si="26"/>
        <v>0</v>
      </c>
      <c r="V28" s="45">
        <v>238633454.56999999</v>
      </c>
      <c r="W28" s="48">
        <f t="shared" si="27"/>
        <v>130395000</v>
      </c>
      <c r="X28" s="54">
        <f t="shared" si="7"/>
        <v>0.22466111152448678</v>
      </c>
      <c r="Y28" s="54">
        <f t="shared" si="8"/>
        <v>0.22466111152448678</v>
      </c>
      <c r="Z28" s="54">
        <f t="shared" si="9"/>
        <v>0.14527784100847668</v>
      </c>
      <c r="AA28" s="54">
        <f t="shared" si="10"/>
        <v>1</v>
      </c>
      <c r="AB28" s="178">
        <f t="shared" si="11"/>
        <v>0.64665326376542132</v>
      </c>
    </row>
    <row r="29" spans="1:28" ht="42" customHeight="1" x14ac:dyDescent="0.25">
      <c r="A29" s="114" t="s">
        <v>78</v>
      </c>
      <c r="B29" s="43" t="s">
        <v>41</v>
      </c>
      <c r="C29" s="43">
        <v>20</v>
      </c>
      <c r="D29" s="43" t="s">
        <v>38</v>
      </c>
      <c r="E29" s="44" t="s">
        <v>79</v>
      </c>
      <c r="F29" s="45">
        <v>205484375</v>
      </c>
      <c r="G29" s="45">
        <v>0</v>
      </c>
      <c r="H29" s="45">
        <v>0</v>
      </c>
      <c r="I29" s="45">
        <v>0</v>
      </c>
      <c r="J29" s="45">
        <v>0</v>
      </c>
      <c r="K29" s="45">
        <f t="shared" si="5"/>
        <v>0</v>
      </c>
      <c r="L29" s="46">
        <f t="shared" si="22"/>
        <v>205484375</v>
      </c>
      <c r="M29" s="47">
        <f t="shared" si="2"/>
        <v>2.2473970882003668E-5</v>
      </c>
      <c r="N29" s="45">
        <v>0</v>
      </c>
      <c r="O29" s="45">
        <v>205484375</v>
      </c>
      <c r="P29" s="45">
        <f t="shared" si="23"/>
        <v>0</v>
      </c>
      <c r="Q29" s="45">
        <v>48404120.789999999</v>
      </c>
      <c r="R29" s="45">
        <f t="shared" si="24"/>
        <v>157080254.21000001</v>
      </c>
      <c r="S29" s="45">
        <f t="shared" si="25"/>
        <v>157080254.21000001</v>
      </c>
      <c r="T29" s="45">
        <v>48404120.789999999</v>
      </c>
      <c r="U29" s="45">
        <f t="shared" si="26"/>
        <v>0</v>
      </c>
      <c r="V29" s="45">
        <v>30866220.789999999</v>
      </c>
      <c r="W29" s="48">
        <f t="shared" si="27"/>
        <v>17537900</v>
      </c>
      <c r="X29" s="54">
        <f t="shared" si="7"/>
        <v>0.23556107752718425</v>
      </c>
      <c r="Y29" s="54">
        <f t="shared" si="8"/>
        <v>0.23556107752718425</v>
      </c>
      <c r="Z29" s="54">
        <f t="shared" si="9"/>
        <v>0.150212009015284</v>
      </c>
      <c r="AA29" s="54">
        <f t="shared" si="10"/>
        <v>1</v>
      </c>
      <c r="AB29" s="178">
        <f t="shared" si="11"/>
        <v>0.63767754245371555</v>
      </c>
    </row>
    <row r="30" spans="1:28" ht="42" customHeight="1" x14ac:dyDescent="0.25">
      <c r="A30" s="114" t="s">
        <v>80</v>
      </c>
      <c r="B30" s="43" t="s">
        <v>41</v>
      </c>
      <c r="C30" s="43">
        <v>20</v>
      </c>
      <c r="D30" s="43" t="s">
        <v>38</v>
      </c>
      <c r="E30" s="44" t="s">
        <v>81</v>
      </c>
      <c r="F30" s="45">
        <v>1231955838</v>
      </c>
      <c r="G30" s="45">
        <v>0</v>
      </c>
      <c r="H30" s="45">
        <v>0</v>
      </c>
      <c r="I30" s="45">
        <v>0</v>
      </c>
      <c r="J30" s="45">
        <v>0</v>
      </c>
      <c r="K30" s="45">
        <f t="shared" si="5"/>
        <v>0</v>
      </c>
      <c r="L30" s="46">
        <f t="shared" si="22"/>
        <v>1231955838</v>
      </c>
      <c r="M30" s="47">
        <f t="shared" si="2"/>
        <v>1.3473987806190339E-4</v>
      </c>
      <c r="N30" s="45">
        <v>0</v>
      </c>
      <c r="O30" s="45">
        <v>1231955838</v>
      </c>
      <c r="P30" s="45">
        <f t="shared" si="23"/>
        <v>0</v>
      </c>
      <c r="Q30" s="45">
        <v>276778169.56999999</v>
      </c>
      <c r="R30" s="45">
        <f t="shared" si="24"/>
        <v>955177668.43000007</v>
      </c>
      <c r="S30" s="45">
        <f t="shared" si="25"/>
        <v>955177668.43000007</v>
      </c>
      <c r="T30" s="45">
        <v>276778169.56999999</v>
      </c>
      <c r="U30" s="45">
        <f t="shared" si="26"/>
        <v>0</v>
      </c>
      <c r="V30" s="45">
        <v>178980269.56999999</v>
      </c>
      <c r="W30" s="48">
        <f t="shared" si="27"/>
        <v>97797900</v>
      </c>
      <c r="X30" s="54">
        <f t="shared" si="7"/>
        <v>0.22466565848604711</v>
      </c>
      <c r="Y30" s="54">
        <f t="shared" si="8"/>
        <v>0.22466565848604711</v>
      </c>
      <c r="Z30" s="54">
        <f t="shared" si="9"/>
        <v>0.14528140055780148</v>
      </c>
      <c r="AA30" s="54">
        <f t="shared" si="10"/>
        <v>1</v>
      </c>
      <c r="AB30" s="178">
        <f t="shared" si="11"/>
        <v>0.64665602004689204</v>
      </c>
    </row>
    <row r="31" spans="1:28" ht="42" customHeight="1" x14ac:dyDescent="0.25">
      <c r="A31" s="114" t="s">
        <v>82</v>
      </c>
      <c r="B31" s="43" t="s">
        <v>41</v>
      </c>
      <c r="C31" s="43">
        <v>20</v>
      </c>
      <c r="D31" s="43" t="s">
        <v>38</v>
      </c>
      <c r="E31" s="44" t="s">
        <v>83</v>
      </c>
      <c r="F31" s="45">
        <v>821306132</v>
      </c>
      <c r="G31" s="45">
        <v>0</v>
      </c>
      <c r="H31" s="45">
        <v>0</v>
      </c>
      <c r="I31" s="45">
        <v>0</v>
      </c>
      <c r="J31" s="45">
        <v>0</v>
      </c>
      <c r="K31" s="45">
        <f t="shared" si="5"/>
        <v>0</v>
      </c>
      <c r="L31" s="46">
        <f t="shared" si="22"/>
        <v>821306132</v>
      </c>
      <c r="M31" s="47">
        <f t="shared" si="2"/>
        <v>8.9826830364980609E-5</v>
      </c>
      <c r="N31" s="45">
        <v>0</v>
      </c>
      <c r="O31" s="45">
        <v>821306132</v>
      </c>
      <c r="P31" s="45">
        <f t="shared" si="23"/>
        <v>0</v>
      </c>
      <c r="Q31" s="45">
        <v>184530476.81999999</v>
      </c>
      <c r="R31" s="45">
        <f t="shared" si="24"/>
        <v>636775655.18000007</v>
      </c>
      <c r="S31" s="45">
        <f t="shared" si="25"/>
        <v>636775655.18000007</v>
      </c>
      <c r="T31" s="45">
        <v>184530476.81999999</v>
      </c>
      <c r="U31" s="45">
        <f t="shared" si="26"/>
        <v>0</v>
      </c>
      <c r="V31" s="45">
        <v>119330976.81999999</v>
      </c>
      <c r="W31" s="48">
        <f t="shared" si="27"/>
        <v>65199500</v>
      </c>
      <c r="X31" s="54">
        <f t="shared" si="7"/>
        <v>0.22467928782005001</v>
      </c>
      <c r="Y31" s="54">
        <f t="shared" si="8"/>
        <v>0.22467928782005001</v>
      </c>
      <c r="Z31" s="54">
        <f t="shared" si="9"/>
        <v>0.14529415058598394</v>
      </c>
      <c r="AA31" s="54">
        <f t="shared" si="10"/>
        <v>1</v>
      </c>
      <c r="AB31" s="178">
        <f t="shared" si="11"/>
        <v>0.64667354074200567</v>
      </c>
    </row>
    <row r="32" spans="1:28" ht="42" customHeight="1" x14ac:dyDescent="0.25">
      <c r="A32" s="113" t="s">
        <v>84</v>
      </c>
      <c r="B32" s="32" t="s">
        <v>41</v>
      </c>
      <c r="C32" s="32">
        <v>20</v>
      </c>
      <c r="D32" s="32" t="s">
        <v>38</v>
      </c>
      <c r="E32" s="39" t="s">
        <v>85</v>
      </c>
      <c r="F32" s="40">
        <f>+F33+F37+F38</f>
        <v>5485571000</v>
      </c>
      <c r="G32" s="40">
        <f>+G33+G37+G38</f>
        <v>0</v>
      </c>
      <c r="H32" s="40">
        <f>+H33+H37+H38</f>
        <v>0</v>
      </c>
      <c r="I32" s="40">
        <f>+I33+I37+I38</f>
        <v>0</v>
      </c>
      <c r="J32" s="40">
        <f>+J33+J37+J38</f>
        <v>0</v>
      </c>
      <c r="K32" s="40">
        <f t="shared" si="5"/>
        <v>0</v>
      </c>
      <c r="L32" s="41">
        <f>+L33+L37+L38</f>
        <v>5485571000</v>
      </c>
      <c r="M32" s="318">
        <f t="shared" si="2"/>
        <v>5.9996076550912329E-4</v>
      </c>
      <c r="N32" s="40">
        <f t="shared" ref="N32:W32" si="28">+N33+N37+N38</f>
        <v>0</v>
      </c>
      <c r="O32" s="40">
        <f>+O33+O37+O38</f>
        <v>5485571000</v>
      </c>
      <c r="P32" s="40">
        <f t="shared" si="28"/>
        <v>0</v>
      </c>
      <c r="Q32" s="40">
        <f t="shared" si="28"/>
        <v>1034170218</v>
      </c>
      <c r="R32" s="40">
        <f t="shared" si="28"/>
        <v>4451400782</v>
      </c>
      <c r="S32" s="40">
        <f t="shared" si="28"/>
        <v>4451400782</v>
      </c>
      <c r="T32" s="40">
        <f t="shared" si="28"/>
        <v>1034170218</v>
      </c>
      <c r="U32" s="40">
        <f t="shared" si="28"/>
        <v>0</v>
      </c>
      <c r="V32" s="40">
        <f t="shared" si="28"/>
        <v>1034170218</v>
      </c>
      <c r="W32" s="40">
        <f t="shared" si="28"/>
        <v>0</v>
      </c>
      <c r="X32" s="176">
        <f t="shared" si="7"/>
        <v>0.18852553690399779</v>
      </c>
      <c r="Y32" s="176">
        <f t="shared" si="8"/>
        <v>0.18852553690399779</v>
      </c>
      <c r="Z32" s="176">
        <f t="shared" si="9"/>
        <v>0.18852553690399779</v>
      </c>
      <c r="AA32" s="176">
        <f t="shared" si="10"/>
        <v>1</v>
      </c>
      <c r="AB32" s="177">
        <f t="shared" si="11"/>
        <v>1</v>
      </c>
    </row>
    <row r="33" spans="1:28" s="6" customFormat="1" ht="42" customHeight="1" x14ac:dyDescent="0.25">
      <c r="A33" s="113" t="s">
        <v>86</v>
      </c>
      <c r="B33" s="32" t="s">
        <v>41</v>
      </c>
      <c r="C33" s="32">
        <v>20</v>
      </c>
      <c r="D33" s="32" t="s">
        <v>38</v>
      </c>
      <c r="E33" s="39" t="s">
        <v>87</v>
      </c>
      <c r="F33" s="40">
        <f>+F34+F35+F36</f>
        <v>2405455726</v>
      </c>
      <c r="G33" s="40">
        <f>+G34+G35+G36</f>
        <v>0</v>
      </c>
      <c r="H33" s="40">
        <f>+H34+H35+H36</f>
        <v>0</v>
      </c>
      <c r="I33" s="40">
        <f>+I34+I35+I36</f>
        <v>0</v>
      </c>
      <c r="J33" s="40">
        <f>+J34+J35+J36</f>
        <v>0</v>
      </c>
      <c r="K33" s="40">
        <f t="shared" si="5"/>
        <v>0</v>
      </c>
      <c r="L33" s="41">
        <f>+L34+L35+L36</f>
        <v>2405455726</v>
      </c>
      <c r="M33" s="318">
        <f t="shared" si="2"/>
        <v>2.6308638768311699E-4</v>
      </c>
      <c r="N33" s="40">
        <f t="shared" ref="N33:W33" si="29">+N34+N35+N36</f>
        <v>0</v>
      </c>
      <c r="O33" s="40">
        <f>+O34+O35+O36</f>
        <v>2405455726</v>
      </c>
      <c r="P33" s="40">
        <f t="shared" si="29"/>
        <v>0</v>
      </c>
      <c r="Q33" s="40">
        <f t="shared" si="29"/>
        <v>448580200</v>
      </c>
      <c r="R33" s="40">
        <f t="shared" si="29"/>
        <v>1956875526</v>
      </c>
      <c r="S33" s="40">
        <f t="shared" si="29"/>
        <v>1956875526</v>
      </c>
      <c r="T33" s="40">
        <f t="shared" si="29"/>
        <v>448580200</v>
      </c>
      <c r="U33" s="40">
        <f t="shared" si="29"/>
        <v>0</v>
      </c>
      <c r="V33" s="40">
        <f t="shared" si="29"/>
        <v>448580200</v>
      </c>
      <c r="W33" s="40">
        <f t="shared" si="29"/>
        <v>0</v>
      </c>
      <c r="X33" s="176">
        <f t="shared" si="7"/>
        <v>0.18648449653485744</v>
      </c>
      <c r="Y33" s="176">
        <f t="shared" si="8"/>
        <v>0.18648449653485744</v>
      </c>
      <c r="Z33" s="176">
        <f t="shared" si="9"/>
        <v>0.18648449653485744</v>
      </c>
      <c r="AA33" s="176">
        <f t="shared" si="10"/>
        <v>1</v>
      </c>
      <c r="AB33" s="177">
        <f t="shared" si="11"/>
        <v>1</v>
      </c>
    </row>
    <row r="34" spans="1:28" ht="42" customHeight="1" x14ac:dyDescent="0.25">
      <c r="A34" s="114" t="s">
        <v>88</v>
      </c>
      <c r="B34" s="43" t="s">
        <v>41</v>
      </c>
      <c r="C34" s="43">
        <v>20</v>
      </c>
      <c r="D34" s="43" t="s">
        <v>38</v>
      </c>
      <c r="E34" s="44" t="s">
        <v>89</v>
      </c>
      <c r="F34" s="45">
        <v>1189548954</v>
      </c>
      <c r="G34" s="45">
        <v>0</v>
      </c>
      <c r="H34" s="45">
        <v>0</v>
      </c>
      <c r="I34" s="45">
        <v>0</v>
      </c>
      <c r="J34" s="45">
        <v>0</v>
      </c>
      <c r="K34" s="45">
        <f t="shared" si="5"/>
        <v>0</v>
      </c>
      <c r="L34" s="46">
        <f t="shared" ref="L34:L39" si="30">+F34+K34</f>
        <v>1189548954</v>
      </c>
      <c r="M34" s="47">
        <f t="shared" si="2"/>
        <v>1.3010180727811505E-4</v>
      </c>
      <c r="N34" s="45">
        <v>0</v>
      </c>
      <c r="O34" s="45">
        <v>1189548954</v>
      </c>
      <c r="P34" s="45">
        <f t="shared" ref="P34:P39" si="31">L34-O34</f>
        <v>0</v>
      </c>
      <c r="Q34" s="45">
        <v>247372359</v>
      </c>
      <c r="R34" s="45">
        <f t="shared" ref="R34:R39" si="32">+L34-Q34</f>
        <v>942176595</v>
      </c>
      <c r="S34" s="45">
        <f t="shared" ref="S34:S39" si="33">O34-Q34</f>
        <v>942176595</v>
      </c>
      <c r="T34" s="45">
        <v>247372359</v>
      </c>
      <c r="U34" s="45">
        <f t="shared" ref="U34:U39" si="34">+Q34-T34</f>
        <v>0</v>
      </c>
      <c r="V34" s="45">
        <v>247372359</v>
      </c>
      <c r="W34" s="48">
        <f t="shared" ref="W34:W39" si="35">+T34-V34</f>
        <v>0</v>
      </c>
      <c r="X34" s="54">
        <f t="shared" si="7"/>
        <v>0.20795475307525679</v>
      </c>
      <c r="Y34" s="54">
        <f t="shared" si="8"/>
        <v>0.20795475307525679</v>
      </c>
      <c r="Z34" s="54">
        <f t="shared" si="9"/>
        <v>0.20795475307525679</v>
      </c>
      <c r="AA34" s="54">
        <f t="shared" si="10"/>
        <v>1</v>
      </c>
      <c r="AB34" s="178">
        <f t="shared" si="11"/>
        <v>1</v>
      </c>
    </row>
    <row r="35" spans="1:28" ht="42" customHeight="1" x14ac:dyDescent="0.25">
      <c r="A35" s="114" t="s">
        <v>90</v>
      </c>
      <c r="B35" s="43" t="s">
        <v>41</v>
      </c>
      <c r="C35" s="43">
        <v>20</v>
      </c>
      <c r="D35" s="43" t="s">
        <v>38</v>
      </c>
      <c r="E35" s="44" t="s">
        <v>91</v>
      </c>
      <c r="F35" s="45">
        <v>981930367</v>
      </c>
      <c r="G35" s="45">
        <v>0</v>
      </c>
      <c r="H35" s="45">
        <v>0</v>
      </c>
      <c r="I35" s="45">
        <v>0</v>
      </c>
      <c r="J35" s="45">
        <v>0</v>
      </c>
      <c r="K35" s="45">
        <f t="shared" si="5"/>
        <v>0</v>
      </c>
      <c r="L35" s="46">
        <f t="shared" si="30"/>
        <v>981930367</v>
      </c>
      <c r="M35" s="47">
        <f t="shared" si="2"/>
        <v>1.0739441612586443E-4</v>
      </c>
      <c r="N35" s="45">
        <v>0</v>
      </c>
      <c r="O35" s="45">
        <v>981930367</v>
      </c>
      <c r="P35" s="45">
        <f t="shared" si="31"/>
        <v>0</v>
      </c>
      <c r="Q35" s="45">
        <v>169236985</v>
      </c>
      <c r="R35" s="45">
        <f t="shared" si="32"/>
        <v>812693382</v>
      </c>
      <c r="S35" s="45">
        <f t="shared" si="33"/>
        <v>812693382</v>
      </c>
      <c r="T35" s="45">
        <v>169236985</v>
      </c>
      <c r="U35" s="45">
        <f t="shared" si="34"/>
        <v>0</v>
      </c>
      <c r="V35" s="45">
        <v>169236985</v>
      </c>
      <c r="W35" s="48">
        <f t="shared" si="35"/>
        <v>0</v>
      </c>
      <c r="X35" s="54">
        <f t="shared" si="7"/>
        <v>0.1723513099172744</v>
      </c>
      <c r="Y35" s="54">
        <f t="shared" si="8"/>
        <v>0.1723513099172744</v>
      </c>
      <c r="Z35" s="54">
        <f t="shared" si="9"/>
        <v>0.1723513099172744</v>
      </c>
      <c r="AA35" s="54">
        <f t="shared" si="10"/>
        <v>1</v>
      </c>
      <c r="AB35" s="178">
        <f t="shared" si="11"/>
        <v>1</v>
      </c>
    </row>
    <row r="36" spans="1:28" ht="42" customHeight="1" x14ac:dyDescent="0.25">
      <c r="A36" s="114" t="s">
        <v>92</v>
      </c>
      <c r="B36" s="43" t="s">
        <v>41</v>
      </c>
      <c r="C36" s="43">
        <v>20</v>
      </c>
      <c r="D36" s="43" t="s">
        <v>38</v>
      </c>
      <c r="E36" s="44" t="s">
        <v>93</v>
      </c>
      <c r="F36" s="45">
        <v>233976405</v>
      </c>
      <c r="G36" s="45">
        <v>0</v>
      </c>
      <c r="H36" s="45">
        <v>0</v>
      </c>
      <c r="I36" s="45">
        <v>0</v>
      </c>
      <c r="J36" s="45">
        <v>0</v>
      </c>
      <c r="K36" s="45">
        <f t="shared" si="5"/>
        <v>0</v>
      </c>
      <c r="L36" s="46">
        <f t="shared" si="30"/>
        <v>233976405</v>
      </c>
      <c r="M36" s="52">
        <f t="shared" si="2"/>
        <v>2.5590164279137515E-5</v>
      </c>
      <c r="N36" s="45">
        <v>0</v>
      </c>
      <c r="O36" s="45">
        <v>233976405</v>
      </c>
      <c r="P36" s="45">
        <f t="shared" si="31"/>
        <v>0</v>
      </c>
      <c r="Q36" s="45">
        <v>31970856</v>
      </c>
      <c r="R36" s="45">
        <f t="shared" si="32"/>
        <v>202005549</v>
      </c>
      <c r="S36" s="45">
        <f t="shared" si="33"/>
        <v>202005549</v>
      </c>
      <c r="T36" s="45">
        <v>31970856</v>
      </c>
      <c r="U36" s="45">
        <f t="shared" si="34"/>
        <v>0</v>
      </c>
      <c r="V36" s="45">
        <v>31970856</v>
      </c>
      <c r="W36" s="48">
        <f t="shared" si="35"/>
        <v>0</v>
      </c>
      <c r="X36" s="54">
        <f t="shared" si="7"/>
        <v>0.13664136774817101</v>
      </c>
      <c r="Y36" s="54">
        <f t="shared" si="8"/>
        <v>0.13664136774817101</v>
      </c>
      <c r="Z36" s="54">
        <f t="shared" si="9"/>
        <v>0.13664136774817101</v>
      </c>
      <c r="AA36" s="54">
        <f t="shared" si="10"/>
        <v>1</v>
      </c>
      <c r="AB36" s="178">
        <f t="shared" si="11"/>
        <v>1</v>
      </c>
    </row>
    <row r="37" spans="1:28" ht="42" customHeight="1" x14ac:dyDescent="0.25">
      <c r="A37" s="114" t="s">
        <v>94</v>
      </c>
      <c r="B37" s="43" t="s">
        <v>41</v>
      </c>
      <c r="C37" s="43">
        <v>20</v>
      </c>
      <c r="D37" s="43" t="s">
        <v>38</v>
      </c>
      <c r="E37" s="44" t="s">
        <v>95</v>
      </c>
      <c r="F37" s="45">
        <v>2942173082</v>
      </c>
      <c r="G37" s="45">
        <v>0</v>
      </c>
      <c r="H37" s="45">
        <v>0</v>
      </c>
      <c r="I37" s="45">
        <v>0</v>
      </c>
      <c r="J37" s="45">
        <v>0</v>
      </c>
      <c r="K37" s="45">
        <f t="shared" si="5"/>
        <v>0</v>
      </c>
      <c r="L37" s="46">
        <f t="shared" si="30"/>
        <v>2942173082</v>
      </c>
      <c r="M37" s="47">
        <f t="shared" si="2"/>
        <v>3.2178754309023736E-4</v>
      </c>
      <c r="N37" s="45">
        <v>0</v>
      </c>
      <c r="O37" s="45">
        <v>2942173082</v>
      </c>
      <c r="P37" s="45">
        <f t="shared" si="31"/>
        <v>0</v>
      </c>
      <c r="Q37" s="45">
        <v>585590018</v>
      </c>
      <c r="R37" s="45">
        <f t="shared" si="32"/>
        <v>2356583064</v>
      </c>
      <c r="S37" s="45">
        <f t="shared" si="33"/>
        <v>2356583064</v>
      </c>
      <c r="T37" s="45">
        <v>585590018</v>
      </c>
      <c r="U37" s="45">
        <f t="shared" si="34"/>
        <v>0</v>
      </c>
      <c r="V37" s="45">
        <v>585590018</v>
      </c>
      <c r="W37" s="48">
        <f t="shared" si="35"/>
        <v>0</v>
      </c>
      <c r="X37" s="54">
        <f t="shared" si="7"/>
        <v>0.19903316415427663</v>
      </c>
      <c r="Y37" s="54">
        <f t="shared" si="8"/>
        <v>0.19903316415427663</v>
      </c>
      <c r="Z37" s="54">
        <f t="shared" si="9"/>
        <v>0.19903316415427663</v>
      </c>
      <c r="AA37" s="54">
        <f t="shared" si="10"/>
        <v>1</v>
      </c>
      <c r="AB37" s="178">
        <f t="shared" si="11"/>
        <v>1</v>
      </c>
    </row>
    <row r="38" spans="1:28" ht="42" customHeight="1" x14ac:dyDescent="0.25">
      <c r="A38" s="114" t="s">
        <v>96</v>
      </c>
      <c r="B38" s="43" t="s">
        <v>41</v>
      </c>
      <c r="C38" s="43">
        <v>20</v>
      </c>
      <c r="D38" s="43" t="s">
        <v>38</v>
      </c>
      <c r="E38" s="44" t="s">
        <v>97</v>
      </c>
      <c r="F38" s="45">
        <v>137942192</v>
      </c>
      <c r="G38" s="45">
        <v>0</v>
      </c>
      <c r="H38" s="45">
        <v>0</v>
      </c>
      <c r="I38" s="45">
        <v>0</v>
      </c>
      <c r="J38" s="45">
        <v>0</v>
      </c>
      <c r="K38" s="45">
        <f t="shared" si="5"/>
        <v>0</v>
      </c>
      <c r="L38" s="46">
        <f t="shared" si="30"/>
        <v>137942192</v>
      </c>
      <c r="M38" s="52">
        <f t="shared" si="2"/>
        <v>1.5086834735768885E-5</v>
      </c>
      <c r="N38" s="45">
        <v>0</v>
      </c>
      <c r="O38" s="45">
        <v>137942192</v>
      </c>
      <c r="P38" s="45">
        <f t="shared" si="31"/>
        <v>0</v>
      </c>
      <c r="Q38" s="45">
        <v>0</v>
      </c>
      <c r="R38" s="45">
        <f t="shared" si="32"/>
        <v>137942192</v>
      </c>
      <c r="S38" s="45">
        <f t="shared" si="33"/>
        <v>137942192</v>
      </c>
      <c r="T38" s="45">
        <v>0</v>
      </c>
      <c r="U38" s="45">
        <f t="shared" si="34"/>
        <v>0</v>
      </c>
      <c r="V38" s="45">
        <v>0</v>
      </c>
      <c r="W38" s="48">
        <f t="shared" si="35"/>
        <v>0</v>
      </c>
      <c r="X38" s="54">
        <f t="shared" si="7"/>
        <v>0</v>
      </c>
      <c r="Y38" s="54">
        <f t="shared" si="8"/>
        <v>0</v>
      </c>
      <c r="Z38" s="54">
        <f t="shared" si="9"/>
        <v>0</v>
      </c>
      <c r="AA38" s="54" t="s">
        <v>40</v>
      </c>
      <c r="AB38" s="178" t="s">
        <v>40</v>
      </c>
    </row>
    <row r="39" spans="1:28" s="6" customFormat="1" ht="42" customHeight="1" x14ac:dyDescent="0.25">
      <c r="A39" s="113" t="s">
        <v>98</v>
      </c>
      <c r="B39" s="32" t="s">
        <v>41</v>
      </c>
      <c r="C39" s="32">
        <v>20</v>
      </c>
      <c r="D39" s="32" t="s">
        <v>38</v>
      </c>
      <c r="E39" s="39" t="s">
        <v>99</v>
      </c>
      <c r="F39" s="59">
        <v>7134940000</v>
      </c>
      <c r="G39" s="59">
        <v>0</v>
      </c>
      <c r="H39" s="59">
        <v>0</v>
      </c>
      <c r="I39" s="59">
        <v>0</v>
      </c>
      <c r="J39" s="59">
        <v>0</v>
      </c>
      <c r="K39" s="40">
        <f t="shared" si="5"/>
        <v>0</v>
      </c>
      <c r="L39" s="41">
        <f t="shared" si="30"/>
        <v>7134940000</v>
      </c>
      <c r="M39" s="318">
        <f t="shared" si="2"/>
        <v>7.8035341521633095E-4</v>
      </c>
      <c r="N39" s="59">
        <v>7134940000</v>
      </c>
      <c r="O39" s="59">
        <v>0</v>
      </c>
      <c r="P39" s="59">
        <f t="shared" si="31"/>
        <v>7134940000</v>
      </c>
      <c r="Q39" s="60">
        <v>0</v>
      </c>
      <c r="R39" s="59">
        <f t="shared" si="32"/>
        <v>7134940000</v>
      </c>
      <c r="S39" s="59">
        <f t="shared" si="33"/>
        <v>0</v>
      </c>
      <c r="T39" s="60">
        <v>0</v>
      </c>
      <c r="U39" s="59">
        <f t="shared" si="34"/>
        <v>0</v>
      </c>
      <c r="V39" s="60">
        <v>0</v>
      </c>
      <c r="W39" s="61">
        <f t="shared" si="35"/>
        <v>0</v>
      </c>
      <c r="X39" s="176">
        <f t="shared" si="7"/>
        <v>0</v>
      </c>
      <c r="Y39" s="176">
        <f t="shared" si="8"/>
        <v>0</v>
      </c>
      <c r="Z39" s="176">
        <f t="shared" si="9"/>
        <v>0</v>
      </c>
      <c r="AA39" s="176" t="s">
        <v>40</v>
      </c>
      <c r="AB39" s="177" t="s">
        <v>40</v>
      </c>
    </row>
    <row r="40" spans="1:28" ht="42" customHeight="1" x14ac:dyDescent="0.25">
      <c r="A40" s="113" t="s">
        <v>100</v>
      </c>
      <c r="B40" s="32" t="s">
        <v>41</v>
      </c>
      <c r="C40" s="32">
        <v>20</v>
      </c>
      <c r="D40" s="32" t="s">
        <v>38</v>
      </c>
      <c r="E40" s="39" t="s">
        <v>101</v>
      </c>
      <c r="F40" s="59">
        <f>+F41+F47</f>
        <v>22397242000</v>
      </c>
      <c r="G40" s="59">
        <f>+G41+G47</f>
        <v>0</v>
      </c>
      <c r="H40" s="59">
        <f>+H41+H47</f>
        <v>0</v>
      </c>
      <c r="I40" s="59">
        <f>+I41+I47</f>
        <v>10400000</v>
      </c>
      <c r="J40" s="59">
        <f>+J41+J47</f>
        <v>10400000</v>
      </c>
      <c r="K40" s="40">
        <f t="shared" si="5"/>
        <v>0</v>
      </c>
      <c r="L40" s="59">
        <f>+L41+L47</f>
        <v>22397242000</v>
      </c>
      <c r="M40" s="318">
        <f t="shared" si="2"/>
        <v>2.4496021390686741E-3</v>
      </c>
      <c r="N40" s="59">
        <f t="shared" ref="N40:W40" si="36">+N41+N47</f>
        <v>0</v>
      </c>
      <c r="O40" s="59">
        <f>+O41+O47</f>
        <v>20590887304.510002</v>
      </c>
      <c r="P40" s="59">
        <f>+P41+P47</f>
        <v>1806354695.4899991</v>
      </c>
      <c r="Q40" s="59">
        <f t="shared" si="36"/>
        <v>17874074899.900002</v>
      </c>
      <c r="R40" s="59">
        <f t="shared" si="36"/>
        <v>4434051269.1000004</v>
      </c>
      <c r="S40" s="62">
        <f t="shared" si="36"/>
        <v>2716812404.6100011</v>
      </c>
      <c r="T40" s="59">
        <f t="shared" si="36"/>
        <v>4982893527.3100004</v>
      </c>
      <c r="U40" s="59">
        <f t="shared" si="36"/>
        <v>12891181372.59</v>
      </c>
      <c r="V40" s="59">
        <f t="shared" si="36"/>
        <v>4979121611.3100004</v>
      </c>
      <c r="W40" s="59">
        <f t="shared" si="36"/>
        <v>3771916</v>
      </c>
      <c r="X40" s="176">
        <f t="shared" si="7"/>
        <v>0.79804803198090202</v>
      </c>
      <c r="Y40" s="176">
        <f t="shared" si="8"/>
        <v>0.22247799650108707</v>
      </c>
      <c r="Z40" s="176">
        <f t="shared" si="9"/>
        <v>0.22230958665848236</v>
      </c>
      <c r="AA40" s="176">
        <f t="shared" ref="AA40:AA42" si="37">+T40/Q40</f>
        <v>0.27877770207496883</v>
      </c>
      <c r="AB40" s="177">
        <f t="shared" ref="AB40:AB42" si="38">+V40/T40</f>
        <v>0.99924302697231493</v>
      </c>
    </row>
    <row r="41" spans="1:28" ht="42" customHeight="1" x14ac:dyDescent="0.25">
      <c r="A41" s="113" t="s">
        <v>102</v>
      </c>
      <c r="B41" s="32" t="s">
        <v>41</v>
      </c>
      <c r="C41" s="32">
        <v>20</v>
      </c>
      <c r="D41" s="32" t="s">
        <v>38</v>
      </c>
      <c r="E41" s="39" t="s">
        <v>103</v>
      </c>
      <c r="F41" s="62">
        <f>+F42</f>
        <v>128000000</v>
      </c>
      <c r="G41" s="62">
        <f>+G42</f>
        <v>0</v>
      </c>
      <c r="H41" s="62">
        <f>+H42</f>
        <v>0</v>
      </c>
      <c r="I41" s="62">
        <f>+I42</f>
        <v>0</v>
      </c>
      <c r="J41" s="62">
        <f>+J42</f>
        <v>0</v>
      </c>
      <c r="K41" s="40">
        <f t="shared" si="5"/>
        <v>0</v>
      </c>
      <c r="L41" s="62">
        <f>+L42</f>
        <v>128000000</v>
      </c>
      <c r="M41" s="319">
        <f t="shared" si="2"/>
        <v>1.3999450191268652E-5</v>
      </c>
      <c r="N41" s="62">
        <f t="shared" ref="N41:W41" si="39">+N42</f>
        <v>0</v>
      </c>
      <c r="O41" s="62">
        <f>+O42</f>
        <v>126000000</v>
      </c>
      <c r="P41" s="62">
        <f>+P42</f>
        <v>2000000</v>
      </c>
      <c r="Q41" s="62">
        <f t="shared" si="39"/>
        <v>1000000</v>
      </c>
      <c r="R41" s="62">
        <f t="shared" si="39"/>
        <v>127000000</v>
      </c>
      <c r="S41" s="62">
        <f t="shared" si="39"/>
        <v>125000000</v>
      </c>
      <c r="T41" s="62">
        <f t="shared" si="39"/>
        <v>1000000</v>
      </c>
      <c r="U41" s="62">
        <f t="shared" si="39"/>
        <v>0</v>
      </c>
      <c r="V41" s="62">
        <f t="shared" si="39"/>
        <v>1000000</v>
      </c>
      <c r="W41" s="62">
        <f t="shared" si="39"/>
        <v>0</v>
      </c>
      <c r="X41" s="176">
        <f t="shared" si="7"/>
        <v>7.8125E-3</v>
      </c>
      <c r="Y41" s="176">
        <f t="shared" si="8"/>
        <v>7.8125E-3</v>
      </c>
      <c r="Z41" s="176">
        <f t="shared" si="9"/>
        <v>7.8125E-3</v>
      </c>
      <c r="AA41" s="176">
        <f t="shared" si="37"/>
        <v>1</v>
      </c>
      <c r="AB41" s="177">
        <f t="shared" si="38"/>
        <v>1</v>
      </c>
    </row>
    <row r="42" spans="1:28" ht="42" customHeight="1" x14ac:dyDescent="0.25">
      <c r="A42" s="113" t="s">
        <v>104</v>
      </c>
      <c r="B42" s="32" t="s">
        <v>41</v>
      </c>
      <c r="C42" s="32">
        <v>20</v>
      </c>
      <c r="D42" s="32" t="s">
        <v>38</v>
      </c>
      <c r="E42" s="39" t="s">
        <v>105</v>
      </c>
      <c r="F42" s="59">
        <f>+F45+F43</f>
        <v>128000000</v>
      </c>
      <c r="G42" s="59">
        <f>+G45+G43</f>
        <v>0</v>
      </c>
      <c r="H42" s="59">
        <f>+H45+H43</f>
        <v>0</v>
      </c>
      <c r="I42" s="59">
        <f>+I45+I43</f>
        <v>0</v>
      </c>
      <c r="J42" s="59">
        <f>+J45+J43</f>
        <v>0</v>
      </c>
      <c r="K42" s="40">
        <f t="shared" si="5"/>
        <v>0</v>
      </c>
      <c r="L42" s="59">
        <f>+L45+L43</f>
        <v>128000000</v>
      </c>
      <c r="M42" s="319">
        <f t="shared" si="2"/>
        <v>1.3999450191268652E-5</v>
      </c>
      <c r="N42" s="59">
        <f t="shared" ref="N42:W42" si="40">+N45+N43</f>
        <v>0</v>
      </c>
      <c r="O42" s="59">
        <f>+O45+O43</f>
        <v>126000000</v>
      </c>
      <c r="P42" s="59">
        <f>+P45+P43</f>
        <v>2000000</v>
      </c>
      <c r="Q42" s="59">
        <f t="shared" si="40"/>
        <v>1000000</v>
      </c>
      <c r="R42" s="59">
        <f t="shared" si="40"/>
        <v>127000000</v>
      </c>
      <c r="S42" s="59">
        <f t="shared" si="40"/>
        <v>125000000</v>
      </c>
      <c r="T42" s="59">
        <f t="shared" si="40"/>
        <v>1000000</v>
      </c>
      <c r="U42" s="59">
        <f t="shared" si="40"/>
        <v>0</v>
      </c>
      <c r="V42" s="59">
        <f t="shared" si="40"/>
        <v>1000000</v>
      </c>
      <c r="W42" s="59">
        <f t="shared" si="40"/>
        <v>0</v>
      </c>
      <c r="X42" s="176">
        <f t="shared" si="7"/>
        <v>7.8125E-3</v>
      </c>
      <c r="Y42" s="176">
        <f t="shared" si="8"/>
        <v>7.8125E-3</v>
      </c>
      <c r="Z42" s="176">
        <f t="shared" si="9"/>
        <v>7.8125E-3</v>
      </c>
      <c r="AA42" s="176">
        <f t="shared" si="37"/>
        <v>1</v>
      </c>
      <c r="AB42" s="177">
        <f t="shared" si="38"/>
        <v>1</v>
      </c>
    </row>
    <row r="43" spans="1:28" ht="42" customHeight="1" x14ac:dyDescent="0.25">
      <c r="A43" s="113" t="s">
        <v>106</v>
      </c>
      <c r="B43" s="32" t="s">
        <v>41</v>
      </c>
      <c r="C43" s="32">
        <v>20</v>
      </c>
      <c r="D43" s="32" t="s">
        <v>38</v>
      </c>
      <c r="E43" s="39" t="s">
        <v>107</v>
      </c>
      <c r="F43" s="59">
        <f>+F44</f>
        <v>125000000</v>
      </c>
      <c r="G43" s="59">
        <f>+G44</f>
        <v>0</v>
      </c>
      <c r="H43" s="59">
        <f>+H44</f>
        <v>0</v>
      </c>
      <c r="I43" s="59">
        <f>+I44</f>
        <v>0</v>
      </c>
      <c r="J43" s="59">
        <f>+J44</f>
        <v>0</v>
      </c>
      <c r="K43" s="40">
        <f t="shared" si="5"/>
        <v>0</v>
      </c>
      <c r="L43" s="59">
        <f>+L44</f>
        <v>125000000</v>
      </c>
      <c r="M43" s="319">
        <f t="shared" si="2"/>
        <v>1.3671338077410793E-5</v>
      </c>
      <c r="N43" s="59">
        <f t="shared" ref="N43:W43" si="41">+N44</f>
        <v>0</v>
      </c>
      <c r="O43" s="59">
        <f>+O44</f>
        <v>125000000</v>
      </c>
      <c r="P43" s="59">
        <f>+P44</f>
        <v>0</v>
      </c>
      <c r="Q43" s="59">
        <f t="shared" si="41"/>
        <v>0</v>
      </c>
      <c r="R43" s="59">
        <f t="shared" si="41"/>
        <v>125000000</v>
      </c>
      <c r="S43" s="59">
        <f t="shared" si="41"/>
        <v>125000000</v>
      </c>
      <c r="T43" s="59">
        <f t="shared" si="41"/>
        <v>0</v>
      </c>
      <c r="U43" s="59">
        <f t="shared" si="41"/>
        <v>0</v>
      </c>
      <c r="V43" s="59">
        <f t="shared" si="41"/>
        <v>0</v>
      </c>
      <c r="W43" s="59">
        <f t="shared" si="41"/>
        <v>0</v>
      </c>
      <c r="X43" s="176">
        <f t="shared" si="7"/>
        <v>0</v>
      </c>
      <c r="Y43" s="176">
        <f t="shared" si="8"/>
        <v>0</v>
      </c>
      <c r="Z43" s="176">
        <f t="shared" si="9"/>
        <v>0</v>
      </c>
      <c r="AA43" s="176" t="s">
        <v>40</v>
      </c>
      <c r="AB43" s="177" t="s">
        <v>40</v>
      </c>
    </row>
    <row r="44" spans="1:28" ht="42" customHeight="1" x14ac:dyDescent="0.25">
      <c r="A44" s="114" t="s">
        <v>108</v>
      </c>
      <c r="B44" s="43" t="s">
        <v>41</v>
      </c>
      <c r="C44" s="43">
        <v>20</v>
      </c>
      <c r="D44" s="43" t="s">
        <v>38</v>
      </c>
      <c r="E44" s="44" t="s">
        <v>109</v>
      </c>
      <c r="F44" s="45">
        <v>125000000</v>
      </c>
      <c r="G44" s="45">
        <v>0</v>
      </c>
      <c r="H44" s="45">
        <v>0</v>
      </c>
      <c r="I44" s="45">
        <v>0</v>
      </c>
      <c r="J44" s="45">
        <v>0</v>
      </c>
      <c r="K44" s="45">
        <f t="shared" si="5"/>
        <v>0</v>
      </c>
      <c r="L44" s="46">
        <f>+F44+K44</f>
        <v>125000000</v>
      </c>
      <c r="M44" s="52">
        <f t="shared" si="2"/>
        <v>1.3671338077410793E-5</v>
      </c>
      <c r="N44" s="45">
        <v>0</v>
      </c>
      <c r="O44" s="45">
        <v>125000000</v>
      </c>
      <c r="P44" s="45">
        <f>L44-O44</f>
        <v>0</v>
      </c>
      <c r="Q44" s="45">
        <v>0</v>
      </c>
      <c r="R44" s="45">
        <f>+L44-Q44</f>
        <v>125000000</v>
      </c>
      <c r="S44" s="45">
        <f>O44-Q44</f>
        <v>125000000</v>
      </c>
      <c r="T44" s="45">
        <v>0</v>
      </c>
      <c r="U44" s="45">
        <f>+Q44-T44</f>
        <v>0</v>
      </c>
      <c r="V44" s="45">
        <v>0</v>
      </c>
      <c r="W44" s="48">
        <f>+T44-V44</f>
        <v>0</v>
      </c>
      <c r="X44" s="54">
        <f t="shared" si="7"/>
        <v>0</v>
      </c>
      <c r="Y44" s="54">
        <f t="shared" si="8"/>
        <v>0</v>
      </c>
      <c r="Z44" s="54">
        <f t="shared" si="9"/>
        <v>0</v>
      </c>
      <c r="AA44" s="54" t="s">
        <v>40</v>
      </c>
      <c r="AB44" s="178" t="s">
        <v>40</v>
      </c>
    </row>
    <row r="45" spans="1:28" ht="42" customHeight="1" x14ac:dyDescent="0.25">
      <c r="A45" s="113" t="s">
        <v>110</v>
      </c>
      <c r="B45" s="32" t="s">
        <v>41</v>
      </c>
      <c r="C45" s="32">
        <v>20</v>
      </c>
      <c r="D45" s="32" t="s">
        <v>38</v>
      </c>
      <c r="E45" s="39" t="s">
        <v>111</v>
      </c>
      <c r="F45" s="59">
        <f>+F46</f>
        <v>3000000</v>
      </c>
      <c r="G45" s="59">
        <f>+G46</f>
        <v>0</v>
      </c>
      <c r="H45" s="59">
        <f>+H46</f>
        <v>0</v>
      </c>
      <c r="I45" s="59">
        <f>+I46</f>
        <v>0</v>
      </c>
      <c r="J45" s="59">
        <f>+J46</f>
        <v>0</v>
      </c>
      <c r="K45" s="40">
        <f t="shared" si="5"/>
        <v>0</v>
      </c>
      <c r="L45" s="59">
        <f>+L46</f>
        <v>3000000</v>
      </c>
      <c r="M45" s="320">
        <f t="shared" si="2"/>
        <v>3.2811211385785907E-7</v>
      </c>
      <c r="N45" s="59">
        <f t="shared" ref="N45:W45" si="42">+N46</f>
        <v>0</v>
      </c>
      <c r="O45" s="59">
        <f>+O46</f>
        <v>1000000</v>
      </c>
      <c r="P45" s="59">
        <f>+P46</f>
        <v>2000000</v>
      </c>
      <c r="Q45" s="59">
        <f t="shared" si="42"/>
        <v>1000000</v>
      </c>
      <c r="R45" s="59">
        <f>+R46</f>
        <v>2000000</v>
      </c>
      <c r="S45" s="59">
        <f t="shared" si="42"/>
        <v>0</v>
      </c>
      <c r="T45" s="59">
        <f t="shared" si="42"/>
        <v>1000000</v>
      </c>
      <c r="U45" s="59">
        <f t="shared" si="42"/>
        <v>0</v>
      </c>
      <c r="V45" s="59">
        <f t="shared" si="42"/>
        <v>1000000</v>
      </c>
      <c r="W45" s="59">
        <f t="shared" si="42"/>
        <v>0</v>
      </c>
      <c r="X45" s="176">
        <f t="shared" si="7"/>
        <v>0.33333333333333331</v>
      </c>
      <c r="Y45" s="176">
        <f t="shared" si="8"/>
        <v>0.33333333333333331</v>
      </c>
      <c r="Z45" s="176">
        <f t="shared" si="9"/>
        <v>0.33333333333333331</v>
      </c>
      <c r="AA45" s="176">
        <f t="shared" ref="AA45:AA94" si="43">+T45/Q45</f>
        <v>1</v>
      </c>
      <c r="AB45" s="177">
        <f t="shared" ref="AB45:AB94" si="44">+V45/T45</f>
        <v>1</v>
      </c>
    </row>
    <row r="46" spans="1:28" ht="42" customHeight="1" x14ac:dyDescent="0.25">
      <c r="A46" s="114" t="s">
        <v>112</v>
      </c>
      <c r="B46" s="43" t="s">
        <v>41</v>
      </c>
      <c r="C46" s="43">
        <v>20</v>
      </c>
      <c r="D46" s="43" t="s">
        <v>38</v>
      </c>
      <c r="E46" s="44" t="s">
        <v>113</v>
      </c>
      <c r="F46" s="45">
        <v>3000000</v>
      </c>
      <c r="G46" s="45">
        <v>0</v>
      </c>
      <c r="H46" s="45">
        <v>0</v>
      </c>
      <c r="I46" s="45">
        <v>0</v>
      </c>
      <c r="J46" s="45">
        <v>0</v>
      </c>
      <c r="K46" s="45">
        <f t="shared" si="5"/>
        <v>0</v>
      </c>
      <c r="L46" s="46">
        <f>+F46+K46</f>
        <v>3000000</v>
      </c>
      <c r="M46" s="50">
        <f t="shared" si="2"/>
        <v>3.2811211385785907E-7</v>
      </c>
      <c r="N46" s="45">
        <v>0</v>
      </c>
      <c r="O46" s="45">
        <v>1000000</v>
      </c>
      <c r="P46" s="45">
        <f>L46-O46</f>
        <v>2000000</v>
      </c>
      <c r="Q46" s="45">
        <v>1000000</v>
      </c>
      <c r="R46" s="45">
        <f>+L46-Q46</f>
        <v>2000000</v>
      </c>
      <c r="S46" s="45">
        <f>O46-Q46</f>
        <v>0</v>
      </c>
      <c r="T46" s="45">
        <v>1000000</v>
      </c>
      <c r="U46" s="45">
        <f>+Q46-T46</f>
        <v>0</v>
      </c>
      <c r="V46" s="45">
        <v>1000000</v>
      </c>
      <c r="W46" s="48">
        <f>+T46-V46</f>
        <v>0</v>
      </c>
      <c r="X46" s="54">
        <f t="shared" si="7"/>
        <v>0.33333333333333331</v>
      </c>
      <c r="Y46" s="54">
        <f t="shared" si="8"/>
        <v>0.33333333333333331</v>
      </c>
      <c r="Z46" s="54">
        <f t="shared" si="9"/>
        <v>0.33333333333333331</v>
      </c>
      <c r="AA46" s="54">
        <f t="shared" si="43"/>
        <v>1</v>
      </c>
      <c r="AB46" s="178">
        <f t="shared" si="44"/>
        <v>1</v>
      </c>
    </row>
    <row r="47" spans="1:28" ht="42" customHeight="1" x14ac:dyDescent="0.25">
      <c r="A47" s="113" t="s">
        <v>114</v>
      </c>
      <c r="B47" s="32" t="s">
        <v>41</v>
      </c>
      <c r="C47" s="32">
        <v>20</v>
      </c>
      <c r="D47" s="32" t="s">
        <v>38</v>
      </c>
      <c r="E47" s="39" t="s">
        <v>115</v>
      </c>
      <c r="F47" s="62">
        <f>+F48+F65</f>
        <v>22269242000</v>
      </c>
      <c r="G47" s="62">
        <f>+G48+G65</f>
        <v>0</v>
      </c>
      <c r="H47" s="62">
        <f>+H48+H65</f>
        <v>0</v>
      </c>
      <c r="I47" s="62">
        <f>+I48+I65</f>
        <v>10400000</v>
      </c>
      <c r="J47" s="62">
        <f>+J48+J65</f>
        <v>10400000</v>
      </c>
      <c r="K47" s="40">
        <f t="shared" si="5"/>
        <v>0</v>
      </c>
      <c r="L47" s="62">
        <f>+L48+L65</f>
        <v>22269242000</v>
      </c>
      <c r="M47" s="319">
        <f t="shared" si="2"/>
        <v>2.4356026888774055E-3</v>
      </c>
      <c r="N47" s="62">
        <f t="shared" ref="N47:W47" si="45">+N48+N65</f>
        <v>0</v>
      </c>
      <c r="O47" s="62">
        <f>+O48+O65</f>
        <v>20464887304.510002</v>
      </c>
      <c r="P47" s="62">
        <f>+P48+P65</f>
        <v>1804354695.4899991</v>
      </c>
      <c r="Q47" s="62">
        <f t="shared" si="45"/>
        <v>17873074899.900002</v>
      </c>
      <c r="R47" s="62">
        <f t="shared" si="45"/>
        <v>4307051269.1000004</v>
      </c>
      <c r="S47" s="62">
        <f t="shared" si="45"/>
        <v>2591812404.6100011</v>
      </c>
      <c r="T47" s="62">
        <f t="shared" si="45"/>
        <v>4981893527.3100004</v>
      </c>
      <c r="U47" s="62">
        <f t="shared" si="45"/>
        <v>12891181372.59</v>
      </c>
      <c r="V47" s="62">
        <f t="shared" si="45"/>
        <v>4978121611.3100004</v>
      </c>
      <c r="W47" s="62">
        <f t="shared" si="45"/>
        <v>3771916</v>
      </c>
      <c r="X47" s="176">
        <f t="shared" si="7"/>
        <v>0.80259017796384813</v>
      </c>
      <c r="Y47" s="176">
        <f t="shared" si="8"/>
        <v>0.22371185904351842</v>
      </c>
      <c r="Z47" s="176">
        <f t="shared" si="9"/>
        <v>0.22354248120838602</v>
      </c>
      <c r="AA47" s="176">
        <f t="shared" si="43"/>
        <v>0.27873734962851154</v>
      </c>
      <c r="AB47" s="177">
        <f t="shared" si="44"/>
        <v>0.99924287502747244</v>
      </c>
    </row>
    <row r="48" spans="1:28" ht="42" customHeight="1" x14ac:dyDescent="0.25">
      <c r="A48" s="113" t="s">
        <v>116</v>
      </c>
      <c r="B48" s="32" t="s">
        <v>41</v>
      </c>
      <c r="C48" s="32">
        <v>20</v>
      </c>
      <c r="D48" s="32" t="s">
        <v>38</v>
      </c>
      <c r="E48" s="39" t="s">
        <v>117</v>
      </c>
      <c r="F48" s="59">
        <f>+F49+F53+F60</f>
        <v>533560629</v>
      </c>
      <c r="G48" s="59">
        <f>+G49+G53+G60</f>
        <v>0</v>
      </c>
      <c r="H48" s="59">
        <f>+H49+H53+H60</f>
        <v>0</v>
      </c>
      <c r="I48" s="59">
        <f>+I49+I53+I60</f>
        <v>10400000</v>
      </c>
      <c r="J48" s="59">
        <f>+J49+J53+J60</f>
        <v>10400000</v>
      </c>
      <c r="K48" s="40">
        <f t="shared" si="5"/>
        <v>0</v>
      </c>
      <c r="L48" s="59">
        <f>+L49+L53+L60</f>
        <v>533560629</v>
      </c>
      <c r="M48" s="319">
        <f t="shared" si="2"/>
        <v>5.8355901950839631E-5</v>
      </c>
      <c r="N48" s="59">
        <f t="shared" ref="N48:W48" si="46">+N49+N53+N60</f>
        <v>0</v>
      </c>
      <c r="O48" s="59">
        <f>+O49+O53+O60</f>
        <v>175085961.54000002</v>
      </c>
      <c r="P48" s="59">
        <f>+P49+P53+P60</f>
        <v>358474667.46000004</v>
      </c>
      <c r="Q48" s="59">
        <f t="shared" si="46"/>
        <v>174657841.97999999</v>
      </c>
      <c r="R48" s="59">
        <f t="shared" si="46"/>
        <v>358902787.02000004</v>
      </c>
      <c r="S48" s="59">
        <f t="shared" si="46"/>
        <v>428119.56000000425</v>
      </c>
      <c r="T48" s="59">
        <f t="shared" si="46"/>
        <v>49126633.5</v>
      </c>
      <c r="U48" s="59">
        <f t="shared" si="46"/>
        <v>125531208.48</v>
      </c>
      <c r="V48" s="59">
        <f t="shared" si="46"/>
        <v>49126633.5</v>
      </c>
      <c r="W48" s="59">
        <f t="shared" si="46"/>
        <v>0</v>
      </c>
      <c r="X48" s="176">
        <f t="shared" si="7"/>
        <v>0.32734394647398168</v>
      </c>
      <c r="Y48" s="176">
        <f t="shared" si="8"/>
        <v>9.2073198114473329E-2</v>
      </c>
      <c r="Z48" s="176">
        <f t="shared" si="9"/>
        <v>9.2073198114473329E-2</v>
      </c>
      <c r="AA48" s="176">
        <f t="shared" si="43"/>
        <v>0.28127356288774868</v>
      </c>
      <c r="AB48" s="177">
        <f t="shared" si="44"/>
        <v>1</v>
      </c>
    </row>
    <row r="49" spans="1:28" ht="66" customHeight="1" x14ac:dyDescent="0.25">
      <c r="A49" s="113" t="s">
        <v>118</v>
      </c>
      <c r="B49" s="32" t="s">
        <v>41</v>
      </c>
      <c r="C49" s="32">
        <v>20</v>
      </c>
      <c r="D49" s="32" t="s">
        <v>38</v>
      </c>
      <c r="E49" s="39" t="s">
        <v>119</v>
      </c>
      <c r="F49" s="59">
        <f>+F50+F51+F52</f>
        <v>231500000</v>
      </c>
      <c r="G49" s="59">
        <f>+G50+G51+G52</f>
        <v>0</v>
      </c>
      <c r="H49" s="59">
        <f>+H50+H51+H52</f>
        <v>0</v>
      </c>
      <c r="I49" s="59">
        <f>+I50+I51+I52</f>
        <v>0</v>
      </c>
      <c r="J49" s="59">
        <f>+J50+J51+J52</f>
        <v>0</v>
      </c>
      <c r="K49" s="40">
        <f t="shared" si="5"/>
        <v>0</v>
      </c>
      <c r="L49" s="59">
        <f>+L50+L51+L52</f>
        <v>231500000</v>
      </c>
      <c r="M49" s="319">
        <f t="shared" si="2"/>
        <v>2.531931811936479E-5</v>
      </c>
      <c r="N49" s="59">
        <f t="shared" ref="N49:W49" si="47">+N50+N51+N52</f>
        <v>0</v>
      </c>
      <c r="O49" s="59">
        <f>+O50+O51+O52</f>
        <v>55073168</v>
      </c>
      <c r="P49" s="59">
        <f>+P50+P51+P52</f>
        <v>176426832</v>
      </c>
      <c r="Q49" s="59">
        <f t="shared" si="47"/>
        <v>55070047.319999993</v>
      </c>
      <c r="R49" s="59">
        <f t="shared" si="47"/>
        <v>176429952.68000001</v>
      </c>
      <c r="S49" s="59">
        <f t="shared" si="47"/>
        <v>3120.6800000035946</v>
      </c>
      <c r="T49" s="59">
        <f t="shared" si="47"/>
        <v>16649985.32</v>
      </c>
      <c r="U49" s="59">
        <f t="shared" si="47"/>
        <v>38420062</v>
      </c>
      <c r="V49" s="59">
        <f t="shared" si="47"/>
        <v>16649985.32</v>
      </c>
      <c r="W49" s="59">
        <f t="shared" si="47"/>
        <v>0</v>
      </c>
      <c r="X49" s="176">
        <f t="shared" si="7"/>
        <v>0.23788357373650104</v>
      </c>
      <c r="Y49" s="176">
        <f t="shared" si="8"/>
        <v>7.1922182807775376E-2</v>
      </c>
      <c r="Z49" s="176">
        <f t="shared" si="9"/>
        <v>7.1922182807775376E-2</v>
      </c>
      <c r="AA49" s="176">
        <f t="shared" si="43"/>
        <v>0.30234194685271615</v>
      </c>
      <c r="AB49" s="177">
        <f t="shared" si="44"/>
        <v>1</v>
      </c>
    </row>
    <row r="50" spans="1:28" ht="66" customHeight="1" x14ac:dyDescent="0.25">
      <c r="A50" s="114" t="s">
        <v>120</v>
      </c>
      <c r="B50" s="43" t="s">
        <v>41</v>
      </c>
      <c r="C50" s="43">
        <v>20</v>
      </c>
      <c r="D50" s="43" t="s">
        <v>38</v>
      </c>
      <c r="E50" s="44" t="s">
        <v>121</v>
      </c>
      <c r="F50" s="45">
        <v>101000000</v>
      </c>
      <c r="G50" s="45">
        <v>0</v>
      </c>
      <c r="H50" s="45">
        <v>0</v>
      </c>
      <c r="I50" s="45">
        <v>0</v>
      </c>
      <c r="J50" s="45">
        <v>0</v>
      </c>
      <c r="K50" s="45">
        <f t="shared" si="5"/>
        <v>0</v>
      </c>
      <c r="L50" s="46">
        <f>+F50+K50</f>
        <v>101000000</v>
      </c>
      <c r="M50" s="52">
        <f t="shared" si="2"/>
        <v>1.1046441166547921E-5</v>
      </c>
      <c r="N50" s="45">
        <v>0</v>
      </c>
      <c r="O50" s="45">
        <v>52571168</v>
      </c>
      <c r="P50" s="45">
        <f>L50-O50</f>
        <v>48428832</v>
      </c>
      <c r="Q50" s="45">
        <v>52569234.909999996</v>
      </c>
      <c r="R50" s="45">
        <f>+L50-Q50</f>
        <v>48430765.090000004</v>
      </c>
      <c r="S50" s="45">
        <f>O50-Q50</f>
        <v>1933.0900000035763</v>
      </c>
      <c r="T50" s="45">
        <v>15941958.91</v>
      </c>
      <c r="U50" s="45">
        <f>+Q50-T50</f>
        <v>36627276</v>
      </c>
      <c r="V50" s="45">
        <v>15941958.91</v>
      </c>
      <c r="W50" s="48">
        <f>+T50-V50</f>
        <v>0</v>
      </c>
      <c r="X50" s="54">
        <f t="shared" si="7"/>
        <v>0.52048747435643561</v>
      </c>
      <c r="Y50" s="54">
        <f t="shared" si="8"/>
        <v>0.15784117732673267</v>
      </c>
      <c r="Z50" s="54">
        <f t="shared" si="9"/>
        <v>0.15784117732673267</v>
      </c>
      <c r="AA50" s="54">
        <f t="shared" si="43"/>
        <v>0.3032564376729675</v>
      </c>
      <c r="AB50" s="178">
        <f t="shared" si="44"/>
        <v>1</v>
      </c>
    </row>
    <row r="51" spans="1:28" ht="42" customHeight="1" x14ac:dyDescent="0.25">
      <c r="A51" s="114" t="s">
        <v>122</v>
      </c>
      <c r="B51" s="43" t="s">
        <v>41</v>
      </c>
      <c r="C51" s="43">
        <v>20</v>
      </c>
      <c r="D51" s="43" t="s">
        <v>38</v>
      </c>
      <c r="E51" s="44" t="s">
        <v>123</v>
      </c>
      <c r="F51" s="45">
        <v>2500000</v>
      </c>
      <c r="G51" s="45">
        <v>0</v>
      </c>
      <c r="H51" s="45">
        <v>0</v>
      </c>
      <c r="I51" s="45">
        <v>0</v>
      </c>
      <c r="J51" s="45">
        <v>0</v>
      </c>
      <c r="K51" s="45">
        <f t="shared" si="5"/>
        <v>0</v>
      </c>
      <c r="L51" s="46">
        <f>+F51+K51</f>
        <v>2500000</v>
      </c>
      <c r="M51" s="50">
        <f t="shared" si="2"/>
        <v>2.7342676154821585E-7</v>
      </c>
      <c r="N51" s="45">
        <v>0</v>
      </c>
      <c r="O51" s="45">
        <v>2500000</v>
      </c>
      <c r="P51" s="45">
        <f>L51-O51</f>
        <v>0</v>
      </c>
      <c r="Q51" s="45">
        <v>2499572.98</v>
      </c>
      <c r="R51" s="45">
        <f>+L51-Q51</f>
        <v>427.02000000001863</v>
      </c>
      <c r="S51" s="45">
        <f>O51-Q51</f>
        <v>427.02000000001863</v>
      </c>
      <c r="T51" s="45">
        <v>706786.98</v>
      </c>
      <c r="U51" s="45">
        <f>+Q51-T51</f>
        <v>1792786</v>
      </c>
      <c r="V51" s="45">
        <v>706786.98</v>
      </c>
      <c r="W51" s="48">
        <f>+T51-V51</f>
        <v>0</v>
      </c>
      <c r="X51" s="54">
        <f t="shared" si="7"/>
        <v>0.99982919199999998</v>
      </c>
      <c r="Y51" s="54">
        <f t="shared" si="8"/>
        <v>0.28271479199999999</v>
      </c>
      <c r="Z51" s="54">
        <f t="shared" si="9"/>
        <v>0.28271479199999999</v>
      </c>
      <c r="AA51" s="54">
        <f t="shared" si="43"/>
        <v>0.28276309019791052</v>
      </c>
      <c r="AB51" s="178">
        <f t="shared" si="44"/>
        <v>1</v>
      </c>
    </row>
    <row r="52" spans="1:28" ht="42" customHeight="1" x14ac:dyDescent="0.25">
      <c r="A52" s="114" t="s">
        <v>124</v>
      </c>
      <c r="B52" s="43" t="s">
        <v>41</v>
      </c>
      <c r="C52" s="43">
        <v>20</v>
      </c>
      <c r="D52" s="43" t="s">
        <v>38</v>
      </c>
      <c r="E52" s="44" t="s">
        <v>125</v>
      </c>
      <c r="F52" s="45">
        <v>128000000</v>
      </c>
      <c r="G52" s="45">
        <v>0</v>
      </c>
      <c r="H52" s="45">
        <v>0</v>
      </c>
      <c r="I52" s="45">
        <v>0</v>
      </c>
      <c r="J52" s="45">
        <v>0</v>
      </c>
      <c r="K52" s="45">
        <f t="shared" si="5"/>
        <v>0</v>
      </c>
      <c r="L52" s="46">
        <f>+F52+K52</f>
        <v>128000000</v>
      </c>
      <c r="M52" s="52">
        <f t="shared" si="2"/>
        <v>1.3999450191268652E-5</v>
      </c>
      <c r="N52" s="45">
        <v>0</v>
      </c>
      <c r="O52" s="45">
        <v>2000</v>
      </c>
      <c r="P52" s="45">
        <f>L52-O52</f>
        <v>127998000</v>
      </c>
      <c r="Q52" s="45">
        <v>1239.43</v>
      </c>
      <c r="R52" s="45">
        <f>+L52-Q52</f>
        <v>127998760.56999999</v>
      </c>
      <c r="S52" s="45">
        <f>O52-Q52</f>
        <v>760.56999999999994</v>
      </c>
      <c r="T52" s="45">
        <v>1239.43</v>
      </c>
      <c r="U52" s="45">
        <f>+Q52-T52</f>
        <v>0</v>
      </c>
      <c r="V52" s="45">
        <v>1239.43</v>
      </c>
      <c r="W52" s="48">
        <f>+T52-V52</f>
        <v>0</v>
      </c>
      <c r="X52" s="54">
        <f t="shared" si="7"/>
        <v>9.683046875000001E-6</v>
      </c>
      <c r="Y52" s="54">
        <f t="shared" si="8"/>
        <v>9.683046875000001E-6</v>
      </c>
      <c r="Z52" s="54">
        <f t="shared" si="9"/>
        <v>9.683046875000001E-6</v>
      </c>
      <c r="AA52" s="54">
        <f t="shared" si="43"/>
        <v>1</v>
      </c>
      <c r="AB52" s="178">
        <f t="shared" si="44"/>
        <v>1</v>
      </c>
    </row>
    <row r="53" spans="1:28" ht="67.5" customHeight="1" x14ac:dyDescent="0.25">
      <c r="A53" s="180" t="s">
        <v>126</v>
      </c>
      <c r="B53" s="32" t="s">
        <v>41</v>
      </c>
      <c r="C53" s="32">
        <v>20</v>
      </c>
      <c r="D53" s="32" t="s">
        <v>38</v>
      </c>
      <c r="E53" s="39" t="s">
        <v>127</v>
      </c>
      <c r="F53" s="59">
        <f>SUM(F54:F59)</f>
        <v>281060629</v>
      </c>
      <c r="G53" s="59">
        <f>SUM(G54:G59)</f>
        <v>0</v>
      </c>
      <c r="H53" s="59">
        <f>SUM(H54:H59)</f>
        <v>0</v>
      </c>
      <c r="I53" s="59">
        <f>SUM(I54:I59)</f>
        <v>0</v>
      </c>
      <c r="J53" s="59">
        <f>SUM(J54:J59)</f>
        <v>10400000</v>
      </c>
      <c r="K53" s="40">
        <f t="shared" si="5"/>
        <v>-10400000</v>
      </c>
      <c r="L53" s="59">
        <f>SUM(L54:L59)</f>
        <v>270660629</v>
      </c>
      <c r="M53" s="319">
        <f t="shared" si="2"/>
        <v>2.9602343706429249E-5</v>
      </c>
      <c r="N53" s="59">
        <f t="shared" ref="N53:W53" si="48">SUM(N54:N59)</f>
        <v>0</v>
      </c>
      <c r="O53" s="59">
        <f>SUM(O54:O59)</f>
        <v>112306793.54000001</v>
      </c>
      <c r="P53" s="59">
        <f>SUM(P54:P59)</f>
        <v>158353835.46000001</v>
      </c>
      <c r="Q53" s="59">
        <f t="shared" si="48"/>
        <v>111885401.53</v>
      </c>
      <c r="R53" s="59">
        <f t="shared" si="48"/>
        <v>158775227.47000003</v>
      </c>
      <c r="S53" s="59">
        <f t="shared" si="48"/>
        <v>421392.01000000059</v>
      </c>
      <c r="T53" s="59">
        <f t="shared" si="48"/>
        <v>24774255.049999997</v>
      </c>
      <c r="U53" s="59">
        <f t="shared" si="48"/>
        <v>87111146.480000004</v>
      </c>
      <c r="V53" s="59">
        <f t="shared" si="48"/>
        <v>24774255.049999997</v>
      </c>
      <c r="W53" s="59">
        <f t="shared" si="48"/>
        <v>0</v>
      </c>
      <c r="X53" s="176">
        <f t="shared" si="7"/>
        <v>0.41337893118544405</v>
      </c>
      <c r="Y53" s="176">
        <f t="shared" si="8"/>
        <v>9.1532540737574344E-2</v>
      </c>
      <c r="Z53" s="176">
        <f t="shared" si="9"/>
        <v>9.1532540737574344E-2</v>
      </c>
      <c r="AA53" s="176">
        <f t="shared" si="43"/>
        <v>0.22142526827646267</v>
      </c>
      <c r="AB53" s="177">
        <f t="shared" si="44"/>
        <v>1</v>
      </c>
    </row>
    <row r="54" spans="1:28" ht="70.5" customHeight="1" x14ac:dyDescent="0.25">
      <c r="A54" s="181" t="s">
        <v>128</v>
      </c>
      <c r="B54" s="43" t="s">
        <v>41</v>
      </c>
      <c r="C54" s="43">
        <v>20</v>
      </c>
      <c r="D54" s="43" t="s">
        <v>38</v>
      </c>
      <c r="E54" s="44" t="s">
        <v>129</v>
      </c>
      <c r="F54" s="45">
        <v>120811603</v>
      </c>
      <c r="G54" s="45">
        <v>0</v>
      </c>
      <c r="H54" s="45">
        <v>0</v>
      </c>
      <c r="I54" s="45">
        <v>0</v>
      </c>
      <c r="J54" s="45">
        <v>10400000</v>
      </c>
      <c r="K54" s="45">
        <f t="shared" si="5"/>
        <v>-10400000</v>
      </c>
      <c r="L54" s="46">
        <f t="shared" ref="L54:L59" si="49">+F54+K54</f>
        <v>110411603</v>
      </c>
      <c r="M54" s="52">
        <f t="shared" si="2"/>
        <v>1.207579481825491E-5</v>
      </c>
      <c r="N54" s="45">
        <v>0</v>
      </c>
      <c r="O54" s="45">
        <v>11572813.550000001</v>
      </c>
      <c r="P54" s="45">
        <f t="shared" ref="P54:P59" si="50">L54-O54</f>
        <v>98838789.450000003</v>
      </c>
      <c r="Q54" s="45">
        <v>11552819.630000001</v>
      </c>
      <c r="R54" s="45">
        <f t="shared" ref="R54:R59" si="51">+L54-Q54</f>
        <v>98858783.370000005</v>
      </c>
      <c r="S54" s="45">
        <f t="shared" ref="S54:S59" si="52">O54-Q54</f>
        <v>19993.919999999925</v>
      </c>
      <c r="T54" s="45">
        <v>4023477.08</v>
      </c>
      <c r="U54" s="45">
        <f t="shared" ref="U54:U59" si="53">+Q54-T54</f>
        <v>7529342.5500000007</v>
      </c>
      <c r="V54" s="45">
        <v>4023477.08</v>
      </c>
      <c r="W54" s="48">
        <f t="shared" ref="W54:W59" si="54">+T54-V54</f>
        <v>0</v>
      </c>
      <c r="X54" s="54">
        <f t="shared" si="7"/>
        <v>0.10463410833732756</v>
      </c>
      <c r="Y54" s="54">
        <f t="shared" si="8"/>
        <v>3.6440708862817618E-2</v>
      </c>
      <c r="Z54" s="54">
        <f t="shared" si="9"/>
        <v>3.6440708862817618E-2</v>
      </c>
      <c r="AA54" s="54">
        <f t="shared" si="43"/>
        <v>0.34826797343498384</v>
      </c>
      <c r="AB54" s="178">
        <f t="shared" si="44"/>
        <v>1</v>
      </c>
    </row>
    <row r="55" spans="1:28" ht="70.5" customHeight="1" x14ac:dyDescent="0.25">
      <c r="A55" s="181" t="s">
        <v>130</v>
      </c>
      <c r="B55" s="43" t="s">
        <v>41</v>
      </c>
      <c r="C55" s="43">
        <v>20</v>
      </c>
      <c r="D55" s="43" t="s">
        <v>38</v>
      </c>
      <c r="E55" s="44" t="s">
        <v>131</v>
      </c>
      <c r="F55" s="45">
        <v>70953204</v>
      </c>
      <c r="G55" s="45">
        <v>0</v>
      </c>
      <c r="H55" s="45">
        <v>0</v>
      </c>
      <c r="I55" s="45">
        <v>0</v>
      </c>
      <c r="J55" s="45">
        <v>0</v>
      </c>
      <c r="K55" s="45">
        <f t="shared" si="5"/>
        <v>0</v>
      </c>
      <c r="L55" s="46">
        <f t="shared" si="49"/>
        <v>70953204</v>
      </c>
      <c r="M55" s="52">
        <f t="shared" si="2"/>
        <v>7.760201916475966E-6</v>
      </c>
      <c r="N55" s="45">
        <v>0</v>
      </c>
      <c r="O55" s="45">
        <v>59484419.990000002</v>
      </c>
      <c r="P55" s="45">
        <f t="shared" si="50"/>
        <v>11468784.009999998</v>
      </c>
      <c r="Q55" s="45">
        <v>59093263.82</v>
      </c>
      <c r="R55" s="45">
        <f t="shared" si="51"/>
        <v>11859940.18</v>
      </c>
      <c r="S55" s="45">
        <f t="shared" si="52"/>
        <v>391156.17000000179</v>
      </c>
      <c r="T55" s="45">
        <v>11039107.48</v>
      </c>
      <c r="U55" s="45">
        <f t="shared" si="53"/>
        <v>48054156.340000004</v>
      </c>
      <c r="V55" s="45">
        <v>11039107.48</v>
      </c>
      <c r="W55" s="48">
        <f t="shared" si="54"/>
        <v>0</v>
      </c>
      <c r="X55" s="54">
        <f t="shared" si="7"/>
        <v>0.83284841964289591</v>
      </c>
      <c r="Y55" s="54">
        <f t="shared" si="8"/>
        <v>0.15558293153329622</v>
      </c>
      <c r="Z55" s="54">
        <f t="shared" si="9"/>
        <v>0.15558293153329622</v>
      </c>
      <c r="AA55" s="54">
        <f t="shared" si="43"/>
        <v>0.18680822087650262</v>
      </c>
      <c r="AB55" s="178">
        <f t="shared" si="44"/>
        <v>1</v>
      </c>
    </row>
    <row r="56" spans="1:28" ht="70.5" customHeight="1" x14ac:dyDescent="0.25">
      <c r="A56" s="181" t="s">
        <v>132</v>
      </c>
      <c r="B56" s="43" t="s">
        <v>41</v>
      </c>
      <c r="C56" s="43">
        <v>20</v>
      </c>
      <c r="D56" s="43" t="s">
        <v>38</v>
      </c>
      <c r="E56" s="44" t="s">
        <v>133</v>
      </c>
      <c r="F56" s="45">
        <v>6525046</v>
      </c>
      <c r="G56" s="45">
        <v>0</v>
      </c>
      <c r="H56" s="45">
        <v>0</v>
      </c>
      <c r="I56" s="45">
        <v>0</v>
      </c>
      <c r="J56" s="45">
        <v>0</v>
      </c>
      <c r="K56" s="45">
        <f t="shared" si="5"/>
        <v>0</v>
      </c>
      <c r="L56" s="46">
        <f t="shared" si="49"/>
        <v>6525046</v>
      </c>
      <c r="M56" s="51">
        <f t="shared" si="2"/>
        <v>7.1364887869325591E-7</v>
      </c>
      <c r="N56" s="45">
        <v>0</v>
      </c>
      <c r="O56" s="45">
        <v>4027046</v>
      </c>
      <c r="P56" s="45">
        <f t="shared" si="50"/>
        <v>2498000</v>
      </c>
      <c r="Q56" s="45">
        <v>4025194.34</v>
      </c>
      <c r="R56" s="45">
        <f t="shared" si="51"/>
        <v>2499851.66</v>
      </c>
      <c r="S56" s="45">
        <f t="shared" si="52"/>
        <v>1851.660000000149</v>
      </c>
      <c r="T56" s="45">
        <v>1946805.29</v>
      </c>
      <c r="U56" s="45">
        <f t="shared" si="53"/>
        <v>2078389.0499999998</v>
      </c>
      <c r="V56" s="45">
        <v>1946805.29</v>
      </c>
      <c r="W56" s="48">
        <f t="shared" si="54"/>
        <v>0</v>
      </c>
      <c r="X56" s="54">
        <f t="shared" si="7"/>
        <v>0.61688367254422416</v>
      </c>
      <c r="Y56" s="54">
        <f t="shared" si="8"/>
        <v>0.2983588606118639</v>
      </c>
      <c r="Z56" s="54">
        <f t="shared" si="9"/>
        <v>0.2983588606118639</v>
      </c>
      <c r="AA56" s="54">
        <f t="shared" si="43"/>
        <v>0.48365498049468092</v>
      </c>
      <c r="AB56" s="178">
        <f t="shared" si="44"/>
        <v>1</v>
      </c>
    </row>
    <row r="57" spans="1:28" ht="42" customHeight="1" x14ac:dyDescent="0.25">
      <c r="A57" s="181" t="s">
        <v>134</v>
      </c>
      <c r="B57" s="43" t="s">
        <v>41</v>
      </c>
      <c r="C57" s="43">
        <v>20</v>
      </c>
      <c r="D57" s="43" t="s">
        <v>38</v>
      </c>
      <c r="E57" s="44" t="s">
        <v>135</v>
      </c>
      <c r="F57" s="45">
        <v>45441533</v>
      </c>
      <c r="G57" s="45">
        <v>0</v>
      </c>
      <c r="H57" s="45">
        <v>0</v>
      </c>
      <c r="I57" s="45">
        <v>0</v>
      </c>
      <c r="J57" s="45">
        <v>0</v>
      </c>
      <c r="K57" s="45">
        <f t="shared" si="5"/>
        <v>0</v>
      </c>
      <c r="L57" s="46">
        <f t="shared" si="49"/>
        <v>45441533</v>
      </c>
      <c r="M57" s="51">
        <f t="shared" si="2"/>
        <v>4.9699724831905529E-6</v>
      </c>
      <c r="N57" s="45">
        <v>0</v>
      </c>
      <c r="O57" s="45">
        <v>22532837</v>
      </c>
      <c r="P57" s="45">
        <f t="shared" si="50"/>
        <v>22908696</v>
      </c>
      <c r="Q57" s="45">
        <v>22531022.510000002</v>
      </c>
      <c r="R57" s="45">
        <f t="shared" si="51"/>
        <v>22910510.489999998</v>
      </c>
      <c r="S57" s="45">
        <f t="shared" si="52"/>
        <v>1814.4899999983609</v>
      </c>
      <c r="T57" s="45">
        <v>2953488.97</v>
      </c>
      <c r="U57" s="45">
        <f t="shared" si="53"/>
        <v>19577533.540000003</v>
      </c>
      <c r="V57" s="45">
        <v>2953488.97</v>
      </c>
      <c r="W57" s="48">
        <f t="shared" si="54"/>
        <v>0</v>
      </c>
      <c r="X57" s="54">
        <f t="shared" si="7"/>
        <v>0.49582443686483907</v>
      </c>
      <c r="Y57" s="54">
        <f t="shared" si="8"/>
        <v>6.4995363822783009E-2</v>
      </c>
      <c r="Z57" s="54">
        <f t="shared" si="9"/>
        <v>6.4995363822783009E-2</v>
      </c>
      <c r="AA57" s="54">
        <f t="shared" si="43"/>
        <v>0.1310854386963195</v>
      </c>
      <c r="AB57" s="178">
        <f t="shared" si="44"/>
        <v>1</v>
      </c>
    </row>
    <row r="58" spans="1:28" ht="42" customHeight="1" x14ac:dyDescent="0.25">
      <c r="A58" s="181" t="s">
        <v>136</v>
      </c>
      <c r="B58" s="43" t="s">
        <v>41</v>
      </c>
      <c r="C58" s="43">
        <v>20</v>
      </c>
      <c r="D58" s="43" t="s">
        <v>38</v>
      </c>
      <c r="E58" s="44" t="s">
        <v>137</v>
      </c>
      <c r="F58" s="45">
        <v>1000000</v>
      </c>
      <c r="G58" s="45">
        <v>0</v>
      </c>
      <c r="H58" s="45">
        <v>0</v>
      </c>
      <c r="I58" s="45">
        <v>0</v>
      </c>
      <c r="J58" s="45">
        <v>0</v>
      </c>
      <c r="K58" s="45">
        <f t="shared" si="5"/>
        <v>0</v>
      </c>
      <c r="L58" s="46">
        <f t="shared" si="49"/>
        <v>1000000</v>
      </c>
      <c r="M58" s="50">
        <f t="shared" si="2"/>
        <v>1.0937070461928635E-7</v>
      </c>
      <c r="N58" s="45">
        <v>0</v>
      </c>
      <c r="O58" s="45">
        <v>355435</v>
      </c>
      <c r="P58" s="45">
        <f t="shared" si="50"/>
        <v>644565</v>
      </c>
      <c r="Q58" s="45">
        <v>353632.63</v>
      </c>
      <c r="R58" s="45">
        <f t="shared" si="51"/>
        <v>646367.37</v>
      </c>
      <c r="S58" s="45">
        <f t="shared" si="52"/>
        <v>1802.3699999999953</v>
      </c>
      <c r="T58" s="45">
        <v>96680.63</v>
      </c>
      <c r="U58" s="45">
        <f t="shared" si="53"/>
        <v>256952</v>
      </c>
      <c r="V58" s="45">
        <v>96680.63</v>
      </c>
      <c r="W58" s="48">
        <f t="shared" si="54"/>
        <v>0</v>
      </c>
      <c r="X58" s="54">
        <f t="shared" si="7"/>
        <v>0.35363263</v>
      </c>
      <c r="Y58" s="54">
        <f t="shared" si="8"/>
        <v>9.6680630000000004E-2</v>
      </c>
      <c r="Z58" s="54">
        <f t="shared" si="9"/>
        <v>9.6680630000000004E-2</v>
      </c>
      <c r="AA58" s="54">
        <f t="shared" si="43"/>
        <v>0.27339284273625997</v>
      </c>
      <c r="AB58" s="178">
        <f t="shared" si="44"/>
        <v>1</v>
      </c>
    </row>
    <row r="59" spans="1:28" ht="42" customHeight="1" x14ac:dyDescent="0.25">
      <c r="A59" s="181" t="s">
        <v>138</v>
      </c>
      <c r="B59" s="43" t="s">
        <v>41</v>
      </c>
      <c r="C59" s="43">
        <v>20</v>
      </c>
      <c r="D59" s="43" t="s">
        <v>38</v>
      </c>
      <c r="E59" s="44" t="s">
        <v>139</v>
      </c>
      <c r="F59" s="45">
        <v>36329243</v>
      </c>
      <c r="G59" s="45">
        <v>0</v>
      </c>
      <c r="H59" s="45">
        <v>0</v>
      </c>
      <c r="I59" s="45">
        <v>0</v>
      </c>
      <c r="J59" s="45">
        <v>0</v>
      </c>
      <c r="K59" s="45">
        <f t="shared" si="5"/>
        <v>0</v>
      </c>
      <c r="L59" s="46">
        <f t="shared" si="49"/>
        <v>36329243</v>
      </c>
      <c r="M59" s="51">
        <f t="shared" si="2"/>
        <v>3.973354905195276E-6</v>
      </c>
      <c r="N59" s="45">
        <v>0</v>
      </c>
      <c r="O59" s="45">
        <v>14334242</v>
      </c>
      <c r="P59" s="45">
        <f t="shared" si="50"/>
        <v>21995001</v>
      </c>
      <c r="Q59" s="45">
        <v>14329468.6</v>
      </c>
      <c r="R59" s="45">
        <f t="shared" si="51"/>
        <v>21999774.399999999</v>
      </c>
      <c r="S59" s="45">
        <f t="shared" si="52"/>
        <v>4773.4000000003725</v>
      </c>
      <c r="T59" s="45">
        <v>4714695.5999999996</v>
      </c>
      <c r="U59" s="45">
        <f t="shared" si="53"/>
        <v>9614773</v>
      </c>
      <c r="V59" s="45">
        <v>4714695.5999999996</v>
      </c>
      <c r="W59" s="48">
        <f t="shared" si="54"/>
        <v>0</v>
      </c>
      <c r="X59" s="54">
        <f t="shared" si="7"/>
        <v>0.3944334485582317</v>
      </c>
      <c r="Y59" s="54">
        <f t="shared" si="8"/>
        <v>0.12977687423875031</v>
      </c>
      <c r="Z59" s="54">
        <f t="shared" si="9"/>
        <v>0.12977687423875031</v>
      </c>
      <c r="AA59" s="54">
        <f t="shared" si="43"/>
        <v>0.32902096592751523</v>
      </c>
      <c r="AB59" s="178">
        <f t="shared" si="44"/>
        <v>1</v>
      </c>
    </row>
    <row r="60" spans="1:28" ht="42" customHeight="1" x14ac:dyDescent="0.25">
      <c r="A60" s="113" t="s">
        <v>140</v>
      </c>
      <c r="B60" s="32" t="s">
        <v>41</v>
      </c>
      <c r="C60" s="32">
        <v>20</v>
      </c>
      <c r="D60" s="32" t="s">
        <v>38</v>
      </c>
      <c r="E60" s="39" t="s">
        <v>141</v>
      </c>
      <c r="F60" s="59">
        <f>+F62+F63+F64+F61</f>
        <v>21000000</v>
      </c>
      <c r="G60" s="59">
        <f t="shared" ref="G60:L60" si="55">+G62+G63+G64+G61</f>
        <v>0</v>
      </c>
      <c r="H60" s="59">
        <f t="shared" si="55"/>
        <v>0</v>
      </c>
      <c r="I60" s="59">
        <f t="shared" si="55"/>
        <v>10400000</v>
      </c>
      <c r="J60" s="59">
        <f t="shared" si="55"/>
        <v>0</v>
      </c>
      <c r="K60" s="40">
        <f t="shared" si="5"/>
        <v>10400000</v>
      </c>
      <c r="L60" s="59">
        <f t="shared" si="55"/>
        <v>31400000</v>
      </c>
      <c r="M60" s="322">
        <f t="shared" si="2"/>
        <v>3.4342401250455914E-6</v>
      </c>
      <c r="N60" s="59">
        <f t="shared" ref="N60:W60" si="56">+N62+N63+N64+N61</f>
        <v>0</v>
      </c>
      <c r="O60" s="59">
        <f t="shared" si="56"/>
        <v>7706000</v>
      </c>
      <c r="P60" s="59">
        <f t="shared" si="56"/>
        <v>23694000</v>
      </c>
      <c r="Q60" s="59">
        <f t="shared" si="56"/>
        <v>7702393.1299999999</v>
      </c>
      <c r="R60" s="59">
        <f t="shared" si="56"/>
        <v>23697606.869999997</v>
      </c>
      <c r="S60" s="59">
        <f t="shared" si="56"/>
        <v>3606.8700000000326</v>
      </c>
      <c r="T60" s="59">
        <f t="shared" si="56"/>
        <v>7702393.1299999999</v>
      </c>
      <c r="U60" s="59">
        <f t="shared" si="56"/>
        <v>0</v>
      </c>
      <c r="V60" s="59">
        <f t="shared" si="56"/>
        <v>7702393.1299999999</v>
      </c>
      <c r="W60" s="59">
        <f t="shared" si="56"/>
        <v>0</v>
      </c>
      <c r="X60" s="176">
        <f t="shared" si="7"/>
        <v>0.24529914426751592</v>
      </c>
      <c r="Y60" s="176">
        <f t="shared" si="8"/>
        <v>0.24529914426751592</v>
      </c>
      <c r="Z60" s="176">
        <f t="shared" si="9"/>
        <v>0.24529914426751592</v>
      </c>
      <c r="AA60" s="176">
        <f t="shared" si="43"/>
        <v>1</v>
      </c>
      <c r="AB60" s="177">
        <f t="shared" si="44"/>
        <v>1</v>
      </c>
    </row>
    <row r="61" spans="1:28" ht="42" customHeight="1" x14ac:dyDescent="0.25">
      <c r="A61" s="114" t="s">
        <v>377</v>
      </c>
      <c r="B61" s="43" t="s">
        <v>41</v>
      </c>
      <c r="C61" s="43">
        <v>20</v>
      </c>
      <c r="D61" s="43" t="s">
        <v>38</v>
      </c>
      <c r="E61" s="44" t="s">
        <v>378</v>
      </c>
      <c r="F61" s="45">
        <v>0</v>
      </c>
      <c r="G61" s="45">
        <v>0</v>
      </c>
      <c r="H61" s="45">
        <v>0</v>
      </c>
      <c r="I61" s="45">
        <v>10400000</v>
      </c>
      <c r="J61" s="45">
        <v>0</v>
      </c>
      <c r="K61" s="45">
        <f t="shared" si="5"/>
        <v>10400000</v>
      </c>
      <c r="L61" s="46">
        <f>+F61+K61</f>
        <v>10400000</v>
      </c>
      <c r="M61" s="51">
        <f t="shared" si="2"/>
        <v>1.137455328040578E-6</v>
      </c>
      <c r="N61" s="45">
        <v>0</v>
      </c>
      <c r="O61" s="45">
        <v>5200000</v>
      </c>
      <c r="P61" s="45">
        <f>L61-O61</f>
        <v>5200000</v>
      </c>
      <c r="Q61" s="45">
        <v>5200000</v>
      </c>
      <c r="R61" s="45">
        <f>+L61-Q61</f>
        <v>5200000</v>
      </c>
      <c r="S61" s="45">
        <f>O61-Q61</f>
        <v>0</v>
      </c>
      <c r="T61" s="45">
        <v>5200000</v>
      </c>
      <c r="U61" s="45">
        <f>+Q61-T61</f>
        <v>0</v>
      </c>
      <c r="V61" s="45">
        <v>5200000</v>
      </c>
      <c r="W61" s="48">
        <f>+T61-V61</f>
        <v>0</v>
      </c>
      <c r="X61" s="54">
        <f t="shared" si="7"/>
        <v>0.5</v>
      </c>
      <c r="Y61" s="54">
        <f t="shared" si="8"/>
        <v>0.5</v>
      </c>
      <c r="Z61" s="54">
        <f t="shared" si="9"/>
        <v>0.5</v>
      </c>
      <c r="AA61" s="54">
        <f t="shared" si="43"/>
        <v>1</v>
      </c>
      <c r="AB61" s="178">
        <f t="shared" si="44"/>
        <v>1</v>
      </c>
    </row>
    <row r="62" spans="1:28" ht="42" customHeight="1" x14ac:dyDescent="0.25">
      <c r="A62" s="114" t="s">
        <v>142</v>
      </c>
      <c r="B62" s="43" t="s">
        <v>41</v>
      </c>
      <c r="C62" s="43">
        <v>20</v>
      </c>
      <c r="D62" s="43" t="s">
        <v>38</v>
      </c>
      <c r="E62" s="44" t="s">
        <v>143</v>
      </c>
      <c r="F62" s="45">
        <v>5000000</v>
      </c>
      <c r="G62" s="45">
        <v>0</v>
      </c>
      <c r="H62" s="45">
        <v>0</v>
      </c>
      <c r="I62" s="45">
        <v>0</v>
      </c>
      <c r="J62" s="45">
        <v>0</v>
      </c>
      <c r="K62" s="45">
        <f t="shared" si="5"/>
        <v>0</v>
      </c>
      <c r="L62" s="46">
        <f>+F62+K62</f>
        <v>5000000</v>
      </c>
      <c r="M62" s="51">
        <f t="shared" si="2"/>
        <v>5.4685352309643171E-7</v>
      </c>
      <c r="N62" s="45">
        <v>0</v>
      </c>
      <c r="O62" s="45">
        <v>2000</v>
      </c>
      <c r="P62" s="45">
        <f>L62-O62</f>
        <v>4998000</v>
      </c>
      <c r="Q62" s="45">
        <v>13.29</v>
      </c>
      <c r="R62" s="45">
        <f>+L62-Q62</f>
        <v>4999986.71</v>
      </c>
      <c r="S62" s="45">
        <f>O62-Q62</f>
        <v>1986.71</v>
      </c>
      <c r="T62" s="45">
        <v>13.29</v>
      </c>
      <c r="U62" s="45">
        <f>+Q62-T62</f>
        <v>0</v>
      </c>
      <c r="V62" s="45">
        <v>13.29</v>
      </c>
      <c r="W62" s="48">
        <f>+T62-V62</f>
        <v>0</v>
      </c>
      <c r="X62" s="179">
        <f t="shared" si="7"/>
        <v>2.6579999999999998E-6</v>
      </c>
      <c r="Y62" s="179">
        <f t="shared" si="8"/>
        <v>2.6579999999999998E-6</v>
      </c>
      <c r="Z62" s="179">
        <f t="shared" si="9"/>
        <v>2.6579999999999998E-6</v>
      </c>
      <c r="AA62" s="54">
        <f t="shared" si="43"/>
        <v>1</v>
      </c>
      <c r="AB62" s="178">
        <f t="shared" si="44"/>
        <v>1</v>
      </c>
    </row>
    <row r="63" spans="1:28" ht="42" customHeight="1" x14ac:dyDescent="0.25">
      <c r="A63" s="114" t="s">
        <v>144</v>
      </c>
      <c r="B63" s="43" t="s">
        <v>41</v>
      </c>
      <c r="C63" s="43">
        <v>20</v>
      </c>
      <c r="D63" s="43" t="s">
        <v>38</v>
      </c>
      <c r="E63" s="44" t="s">
        <v>145</v>
      </c>
      <c r="F63" s="45">
        <v>3000000</v>
      </c>
      <c r="G63" s="45">
        <v>0</v>
      </c>
      <c r="H63" s="45">
        <v>0</v>
      </c>
      <c r="I63" s="45">
        <v>0</v>
      </c>
      <c r="J63" s="45">
        <v>0</v>
      </c>
      <c r="K63" s="45">
        <f t="shared" si="5"/>
        <v>0</v>
      </c>
      <c r="L63" s="46">
        <f>+F63+K63</f>
        <v>3000000</v>
      </c>
      <c r="M63" s="51">
        <f t="shared" si="2"/>
        <v>3.2811211385785907E-7</v>
      </c>
      <c r="N63" s="45">
        <v>0</v>
      </c>
      <c r="O63" s="45">
        <v>1002000</v>
      </c>
      <c r="P63" s="45">
        <f>L63-O63</f>
        <v>1998000</v>
      </c>
      <c r="Q63" s="45">
        <v>1000515.62</v>
      </c>
      <c r="R63" s="45">
        <f>+L63-Q63</f>
        <v>1999484.38</v>
      </c>
      <c r="S63" s="45">
        <f>O63-Q63</f>
        <v>1484.3800000000047</v>
      </c>
      <c r="T63" s="45">
        <v>1000515.62</v>
      </c>
      <c r="U63" s="45">
        <f>+Q63-T63</f>
        <v>0</v>
      </c>
      <c r="V63" s="45">
        <v>1000515.62</v>
      </c>
      <c r="W63" s="48">
        <f>+T63-V63</f>
        <v>0</v>
      </c>
      <c r="X63" s="54">
        <f t="shared" si="7"/>
        <v>0.33350520666666666</v>
      </c>
      <c r="Y63" s="54">
        <f t="shared" si="8"/>
        <v>0.33350520666666666</v>
      </c>
      <c r="Z63" s="54">
        <f t="shared" si="9"/>
        <v>0.33350520666666666</v>
      </c>
      <c r="AA63" s="54">
        <f t="shared" si="43"/>
        <v>1</v>
      </c>
      <c r="AB63" s="178">
        <f t="shared" si="44"/>
        <v>1</v>
      </c>
    </row>
    <row r="64" spans="1:28" ht="42" customHeight="1" x14ac:dyDescent="0.25">
      <c r="A64" s="114" t="s">
        <v>146</v>
      </c>
      <c r="B64" s="43" t="s">
        <v>41</v>
      </c>
      <c r="C64" s="43">
        <v>20</v>
      </c>
      <c r="D64" s="43" t="s">
        <v>38</v>
      </c>
      <c r="E64" s="44" t="s">
        <v>147</v>
      </c>
      <c r="F64" s="45">
        <v>13000000</v>
      </c>
      <c r="G64" s="45">
        <v>0</v>
      </c>
      <c r="H64" s="45">
        <v>0</v>
      </c>
      <c r="I64" s="45">
        <v>0</v>
      </c>
      <c r="J64" s="45">
        <v>0</v>
      </c>
      <c r="K64" s="45">
        <f t="shared" si="5"/>
        <v>0</v>
      </c>
      <c r="L64" s="46">
        <f>+F64+K64</f>
        <v>13000000</v>
      </c>
      <c r="M64" s="51">
        <f t="shared" si="2"/>
        <v>1.4218191600507226E-6</v>
      </c>
      <c r="N64" s="45">
        <v>0</v>
      </c>
      <c r="O64" s="45">
        <v>1502000</v>
      </c>
      <c r="P64" s="45">
        <f>L64-O64</f>
        <v>11498000</v>
      </c>
      <c r="Q64" s="45">
        <v>1501864.22</v>
      </c>
      <c r="R64" s="45">
        <f>+L64-Q64</f>
        <v>11498135.779999999</v>
      </c>
      <c r="S64" s="45">
        <f>O64-Q64</f>
        <v>135.78000000002794</v>
      </c>
      <c r="T64" s="45">
        <v>1501864.22</v>
      </c>
      <c r="U64" s="45">
        <f>+Q64-T64</f>
        <v>0</v>
      </c>
      <c r="V64" s="45">
        <v>1501864.22</v>
      </c>
      <c r="W64" s="48">
        <f>+T64-V64</f>
        <v>0</v>
      </c>
      <c r="X64" s="54">
        <f t="shared" si="7"/>
        <v>0.11552801692307692</v>
      </c>
      <c r="Y64" s="54">
        <f t="shared" si="8"/>
        <v>0.11552801692307692</v>
      </c>
      <c r="Z64" s="54">
        <f t="shared" si="9"/>
        <v>0.11552801692307692</v>
      </c>
      <c r="AA64" s="54">
        <f t="shared" si="43"/>
        <v>1</v>
      </c>
      <c r="AB64" s="178">
        <f t="shared" si="44"/>
        <v>1</v>
      </c>
    </row>
    <row r="65" spans="1:28" ht="42" customHeight="1" x14ac:dyDescent="0.25">
      <c r="A65" s="113" t="s">
        <v>148</v>
      </c>
      <c r="B65" s="32" t="s">
        <v>41</v>
      </c>
      <c r="C65" s="32">
        <v>20</v>
      </c>
      <c r="D65" s="32" t="s">
        <v>38</v>
      </c>
      <c r="E65" s="39" t="s">
        <v>149</v>
      </c>
      <c r="F65" s="59">
        <f>+F68+F79+F86+F92+F75+F66</f>
        <v>21735681371</v>
      </c>
      <c r="G65" s="59">
        <f>+G68+G79+G86+G92+G75+G66</f>
        <v>0</v>
      </c>
      <c r="H65" s="59">
        <f>+H68+H79+H86+H92+H75+H66</f>
        <v>0</v>
      </c>
      <c r="I65" s="59">
        <f>+I68+I79+I86+I92+I75+I66</f>
        <v>0</v>
      </c>
      <c r="J65" s="59">
        <f>+J68+J79+J86+J92+J75+J66</f>
        <v>0</v>
      </c>
      <c r="K65" s="40">
        <f t="shared" si="5"/>
        <v>0</v>
      </c>
      <c r="L65" s="59">
        <f>+L68+L79+L86+L92+L75+L66</f>
        <v>21735681371</v>
      </c>
      <c r="M65" s="323">
        <f t="shared" si="2"/>
        <v>2.377246786926566E-3</v>
      </c>
      <c r="N65" s="59">
        <f t="shared" ref="N65:W65" si="57">+N68+N79+N86+N92+N75+N66</f>
        <v>0</v>
      </c>
      <c r="O65" s="59">
        <f>+O68+O79+O86+O92+O75+O66</f>
        <v>20289801342.970001</v>
      </c>
      <c r="P65" s="59">
        <f>+P68+P79+P86+P92+P75+P66</f>
        <v>1445880028.029999</v>
      </c>
      <c r="Q65" s="59">
        <f t="shared" si="57"/>
        <v>17698417057.920002</v>
      </c>
      <c r="R65" s="59">
        <f t="shared" si="57"/>
        <v>3948148482.0800004</v>
      </c>
      <c r="S65" s="62">
        <f t="shared" si="57"/>
        <v>2591384285.0500011</v>
      </c>
      <c r="T65" s="59">
        <f t="shared" si="57"/>
        <v>4932766893.8100004</v>
      </c>
      <c r="U65" s="62">
        <f t="shared" si="57"/>
        <v>12765650164.110001</v>
      </c>
      <c r="V65" s="59">
        <f t="shared" si="57"/>
        <v>4928994977.8100004</v>
      </c>
      <c r="W65" s="59">
        <f t="shared" si="57"/>
        <v>3771916</v>
      </c>
      <c r="X65" s="176">
        <f t="shared" si="7"/>
        <v>0.81425637208380486</v>
      </c>
      <c r="Y65" s="176">
        <f t="shared" si="8"/>
        <v>0.2269432832407709</v>
      </c>
      <c r="Z65" s="176">
        <f t="shared" si="9"/>
        <v>0.22676974757213378</v>
      </c>
      <c r="AA65" s="176">
        <f t="shared" si="43"/>
        <v>0.27871232086276315</v>
      </c>
      <c r="AB65" s="177">
        <f t="shared" si="44"/>
        <v>0.99923533463445569</v>
      </c>
    </row>
    <row r="66" spans="1:28" ht="42" customHeight="1" x14ac:dyDescent="0.25">
      <c r="A66" s="113" t="s">
        <v>150</v>
      </c>
      <c r="B66" s="32" t="s">
        <v>41</v>
      </c>
      <c r="C66" s="32">
        <v>20</v>
      </c>
      <c r="D66" s="32" t="s">
        <v>38</v>
      </c>
      <c r="E66" s="39" t="s">
        <v>151</v>
      </c>
      <c r="F66" s="59">
        <f>+F67</f>
        <v>12738467</v>
      </c>
      <c r="G66" s="59">
        <f>+G67</f>
        <v>0</v>
      </c>
      <c r="H66" s="59">
        <f>+H67</f>
        <v>0</v>
      </c>
      <c r="I66" s="59">
        <f>+I67</f>
        <v>0</v>
      </c>
      <c r="J66" s="59">
        <f>+J67</f>
        <v>0</v>
      </c>
      <c r="K66" s="40">
        <f t="shared" si="5"/>
        <v>0</v>
      </c>
      <c r="L66" s="59">
        <f>+L67</f>
        <v>12738467</v>
      </c>
      <c r="M66" s="322">
        <f t="shared" si="2"/>
        <v>1.3932151115595268E-6</v>
      </c>
      <c r="N66" s="59">
        <f t="shared" ref="N66:W66" si="58">+N67</f>
        <v>0</v>
      </c>
      <c r="O66" s="59">
        <f>+O67</f>
        <v>2000</v>
      </c>
      <c r="P66" s="59">
        <f>+P67</f>
        <v>12736467</v>
      </c>
      <c r="Q66" s="59">
        <f t="shared" si="58"/>
        <v>189.46</v>
      </c>
      <c r="R66" s="59">
        <f t="shared" si="58"/>
        <v>12738277.539999999</v>
      </c>
      <c r="S66" s="59">
        <f t="shared" si="58"/>
        <v>1810.54</v>
      </c>
      <c r="T66" s="59">
        <f t="shared" si="58"/>
        <v>189.46</v>
      </c>
      <c r="U66" s="59">
        <f t="shared" si="58"/>
        <v>0</v>
      </c>
      <c r="V66" s="59">
        <f t="shared" si="58"/>
        <v>189.46</v>
      </c>
      <c r="W66" s="59">
        <f t="shared" si="58"/>
        <v>0</v>
      </c>
      <c r="X66" s="176">
        <f t="shared" si="7"/>
        <v>1.4873061256115041E-5</v>
      </c>
      <c r="Y66" s="176">
        <f t="shared" si="8"/>
        <v>1.4873061256115041E-5</v>
      </c>
      <c r="Z66" s="176">
        <f t="shared" si="9"/>
        <v>1.4873061256115041E-5</v>
      </c>
      <c r="AA66" s="176">
        <f t="shared" si="43"/>
        <v>1</v>
      </c>
      <c r="AB66" s="177">
        <f t="shared" si="44"/>
        <v>1</v>
      </c>
    </row>
    <row r="67" spans="1:28" ht="42" customHeight="1" x14ac:dyDescent="0.25">
      <c r="A67" s="114" t="s">
        <v>152</v>
      </c>
      <c r="B67" s="43" t="s">
        <v>41</v>
      </c>
      <c r="C67" s="43">
        <v>20</v>
      </c>
      <c r="D67" s="43" t="s">
        <v>38</v>
      </c>
      <c r="E67" s="44" t="s">
        <v>153</v>
      </c>
      <c r="F67" s="45">
        <v>12738467</v>
      </c>
      <c r="G67" s="45">
        <v>0</v>
      </c>
      <c r="H67" s="45">
        <v>0</v>
      </c>
      <c r="I67" s="45">
        <v>0</v>
      </c>
      <c r="J67" s="45">
        <v>0</v>
      </c>
      <c r="K67" s="45">
        <f t="shared" si="5"/>
        <v>0</v>
      </c>
      <c r="L67" s="46">
        <f>+F67+K67</f>
        <v>12738467</v>
      </c>
      <c r="M67" s="51">
        <f t="shared" si="2"/>
        <v>1.3932151115595268E-6</v>
      </c>
      <c r="N67" s="45">
        <v>0</v>
      </c>
      <c r="O67" s="45">
        <v>2000</v>
      </c>
      <c r="P67" s="45">
        <f>L67-O67</f>
        <v>12736467</v>
      </c>
      <c r="Q67" s="45">
        <v>189.46</v>
      </c>
      <c r="R67" s="45">
        <f>+L67-Q67</f>
        <v>12738277.539999999</v>
      </c>
      <c r="S67" s="45">
        <f>O67-Q67</f>
        <v>1810.54</v>
      </c>
      <c r="T67" s="45">
        <v>189.46</v>
      </c>
      <c r="U67" s="45">
        <f>+Q67-T67</f>
        <v>0</v>
      </c>
      <c r="V67" s="45">
        <v>189.46</v>
      </c>
      <c r="W67" s="48">
        <f>+T67-V67</f>
        <v>0</v>
      </c>
      <c r="X67" s="182">
        <f t="shared" si="7"/>
        <v>1.4873061256115041E-5</v>
      </c>
      <c r="Y67" s="182">
        <f t="shared" si="8"/>
        <v>1.4873061256115041E-5</v>
      </c>
      <c r="Z67" s="182">
        <f t="shared" si="9"/>
        <v>1.4873061256115041E-5</v>
      </c>
      <c r="AA67" s="54">
        <f t="shared" si="43"/>
        <v>1</v>
      </c>
      <c r="AB67" s="178">
        <f t="shared" si="44"/>
        <v>1</v>
      </c>
    </row>
    <row r="68" spans="1:28" ht="90" customHeight="1" x14ac:dyDescent="0.25">
      <c r="A68" s="113" t="s">
        <v>154</v>
      </c>
      <c r="B68" s="32" t="s">
        <v>41</v>
      </c>
      <c r="C68" s="32">
        <v>20</v>
      </c>
      <c r="D68" s="32" t="s">
        <v>38</v>
      </c>
      <c r="E68" s="39" t="s">
        <v>155</v>
      </c>
      <c r="F68" s="59">
        <f>+F69+F72+F73+F74+F71+F70</f>
        <v>1115865651</v>
      </c>
      <c r="G68" s="59">
        <f>+G69+G72+G73+G74+G71+G70</f>
        <v>0</v>
      </c>
      <c r="H68" s="59">
        <f>+H69+H72+H73+H74+H71+H70</f>
        <v>0</v>
      </c>
      <c r="I68" s="59">
        <f>+I69+I72+I73+I74+I71+I70</f>
        <v>0</v>
      </c>
      <c r="J68" s="59">
        <f>+J69+J72+J73+J74+J71+J70</f>
        <v>0</v>
      </c>
      <c r="K68" s="40">
        <f t="shared" si="5"/>
        <v>0</v>
      </c>
      <c r="L68" s="59">
        <f>+L69+L72+L73+L74+L71+L70</f>
        <v>1115865651</v>
      </c>
      <c r="M68" s="318">
        <f t="shared" si="2"/>
        <v>1.2204301251032867E-4</v>
      </c>
      <c r="N68" s="59">
        <f t="shared" ref="N68:W68" si="59">+N69+N72+N73+N74+N71+N70</f>
        <v>0</v>
      </c>
      <c r="O68" s="59">
        <f>+O69+O72+O73+O74+O71+O70</f>
        <v>1006525732.63</v>
      </c>
      <c r="P68" s="59">
        <f>+P69+P72+P73+P74+P71+P70</f>
        <v>109339918.37</v>
      </c>
      <c r="Q68" s="59">
        <f t="shared" si="59"/>
        <v>598066693.91999996</v>
      </c>
      <c r="R68" s="59">
        <f t="shared" si="59"/>
        <v>517798957.07999998</v>
      </c>
      <c r="S68" s="59">
        <f t="shared" si="59"/>
        <v>408459038.70999998</v>
      </c>
      <c r="T68" s="59">
        <f t="shared" si="59"/>
        <v>22201042.920000002</v>
      </c>
      <c r="U68" s="59">
        <f t="shared" si="59"/>
        <v>575865651</v>
      </c>
      <c r="V68" s="59">
        <f t="shared" si="59"/>
        <v>22190706.920000002</v>
      </c>
      <c r="W68" s="59">
        <f t="shared" si="59"/>
        <v>10336</v>
      </c>
      <c r="X68" s="176">
        <f t="shared" si="7"/>
        <v>0.53596657750333421</v>
      </c>
      <c r="Y68" s="176">
        <f t="shared" si="8"/>
        <v>1.98958027788598E-2</v>
      </c>
      <c r="Z68" s="176">
        <f t="shared" si="9"/>
        <v>1.9886540015021936E-2</v>
      </c>
      <c r="AA68" s="176">
        <f t="shared" si="43"/>
        <v>3.712134975195544E-2</v>
      </c>
      <c r="AB68" s="177">
        <f t="shared" si="44"/>
        <v>0.99953443628584271</v>
      </c>
    </row>
    <row r="69" spans="1:28" ht="42" customHeight="1" x14ac:dyDescent="0.25">
      <c r="A69" s="114" t="s">
        <v>156</v>
      </c>
      <c r="B69" s="43" t="s">
        <v>41</v>
      </c>
      <c r="C69" s="43">
        <v>20</v>
      </c>
      <c r="D69" s="43" t="s">
        <v>38</v>
      </c>
      <c r="E69" s="44" t="s">
        <v>157</v>
      </c>
      <c r="F69" s="45">
        <v>50000000</v>
      </c>
      <c r="G69" s="45">
        <v>0</v>
      </c>
      <c r="H69" s="45">
        <v>0</v>
      </c>
      <c r="I69" s="45">
        <v>0</v>
      </c>
      <c r="J69" s="45">
        <v>0</v>
      </c>
      <c r="K69" s="45">
        <f t="shared" si="5"/>
        <v>0</v>
      </c>
      <c r="L69" s="46">
        <f t="shared" ref="L69:L74" si="60">+F69+K69</f>
        <v>50000000</v>
      </c>
      <c r="M69" s="51">
        <f t="shared" si="2"/>
        <v>5.4685352309643177E-6</v>
      </c>
      <c r="N69" s="45">
        <v>0</v>
      </c>
      <c r="O69" s="45">
        <v>13224149.310000001</v>
      </c>
      <c r="P69" s="45">
        <f t="shared" ref="P69:P74" si="61">L69-O69</f>
        <v>36775850.689999998</v>
      </c>
      <c r="Q69" s="45">
        <v>10136976</v>
      </c>
      <c r="R69" s="45">
        <f t="shared" ref="R69:R74" si="62">+L69-Q69</f>
        <v>39863024</v>
      </c>
      <c r="S69" s="45">
        <f t="shared" ref="S69:S74" si="63">O69-Q69</f>
        <v>3087173.3100000005</v>
      </c>
      <c r="T69" s="45">
        <v>10136976</v>
      </c>
      <c r="U69" s="45">
        <f t="shared" ref="U69:U74" si="64">+Q69-T69</f>
        <v>0</v>
      </c>
      <c r="V69" s="45">
        <v>10136976</v>
      </c>
      <c r="W69" s="48">
        <f t="shared" ref="W69:W74" si="65">+T69-V69</f>
        <v>0</v>
      </c>
      <c r="X69" s="54">
        <f t="shared" si="7"/>
        <v>0.20273952000000001</v>
      </c>
      <c r="Y69" s="54">
        <f t="shared" si="8"/>
        <v>0.20273952000000001</v>
      </c>
      <c r="Z69" s="54">
        <f t="shared" si="9"/>
        <v>0.20273952000000001</v>
      </c>
      <c r="AA69" s="54">
        <f t="shared" si="43"/>
        <v>1</v>
      </c>
      <c r="AB69" s="178">
        <f t="shared" si="44"/>
        <v>1</v>
      </c>
    </row>
    <row r="70" spans="1:28" ht="42" customHeight="1" x14ac:dyDescent="0.25">
      <c r="A70" s="114" t="s">
        <v>158</v>
      </c>
      <c r="B70" s="43" t="s">
        <v>41</v>
      </c>
      <c r="C70" s="43">
        <v>20</v>
      </c>
      <c r="D70" s="43" t="s">
        <v>38</v>
      </c>
      <c r="E70" s="44" t="s">
        <v>159</v>
      </c>
      <c r="F70" s="45">
        <v>35000000</v>
      </c>
      <c r="G70" s="45">
        <v>0</v>
      </c>
      <c r="H70" s="45">
        <v>0</v>
      </c>
      <c r="I70" s="45">
        <v>0</v>
      </c>
      <c r="J70" s="45">
        <v>0</v>
      </c>
      <c r="K70" s="45">
        <f t="shared" si="5"/>
        <v>0</v>
      </c>
      <c r="L70" s="46">
        <f t="shared" si="60"/>
        <v>35000000</v>
      </c>
      <c r="M70" s="51">
        <f t="shared" si="2"/>
        <v>3.8279746616750225E-6</v>
      </c>
      <c r="N70" s="45">
        <v>0</v>
      </c>
      <c r="O70" s="45">
        <v>0</v>
      </c>
      <c r="P70" s="45">
        <f t="shared" si="61"/>
        <v>35000000</v>
      </c>
      <c r="Q70" s="45">
        <v>0</v>
      </c>
      <c r="R70" s="45">
        <f t="shared" si="62"/>
        <v>35000000</v>
      </c>
      <c r="S70" s="45">
        <f t="shared" si="63"/>
        <v>0</v>
      </c>
      <c r="T70" s="45">
        <v>0</v>
      </c>
      <c r="U70" s="45">
        <f t="shared" si="64"/>
        <v>0</v>
      </c>
      <c r="V70" s="45">
        <v>0</v>
      </c>
      <c r="W70" s="48">
        <f t="shared" si="65"/>
        <v>0</v>
      </c>
      <c r="X70" s="54">
        <f t="shared" si="7"/>
        <v>0</v>
      </c>
      <c r="Y70" s="54">
        <f t="shared" si="8"/>
        <v>0</v>
      </c>
      <c r="Z70" s="54">
        <f t="shared" si="9"/>
        <v>0</v>
      </c>
      <c r="AA70" s="54" t="s">
        <v>40</v>
      </c>
      <c r="AB70" s="178" t="s">
        <v>40</v>
      </c>
    </row>
    <row r="71" spans="1:28" ht="42" customHeight="1" x14ac:dyDescent="0.25">
      <c r="A71" s="114" t="s">
        <v>160</v>
      </c>
      <c r="B71" s="43" t="s">
        <v>41</v>
      </c>
      <c r="C71" s="43">
        <v>20</v>
      </c>
      <c r="D71" s="43" t="s">
        <v>38</v>
      </c>
      <c r="E71" s="44" t="s">
        <v>161</v>
      </c>
      <c r="F71" s="45">
        <v>5000000</v>
      </c>
      <c r="G71" s="45">
        <v>0</v>
      </c>
      <c r="H71" s="45">
        <v>0</v>
      </c>
      <c r="I71" s="45">
        <v>0</v>
      </c>
      <c r="J71" s="45">
        <v>0</v>
      </c>
      <c r="K71" s="45">
        <f t="shared" si="5"/>
        <v>0</v>
      </c>
      <c r="L71" s="46">
        <f t="shared" si="60"/>
        <v>5000000</v>
      </c>
      <c r="M71" s="51">
        <f t="shared" si="2"/>
        <v>5.4685352309643171E-7</v>
      </c>
      <c r="N71" s="45">
        <v>0</v>
      </c>
      <c r="O71" s="45">
        <v>2000</v>
      </c>
      <c r="P71" s="45">
        <f t="shared" si="61"/>
        <v>4998000</v>
      </c>
      <c r="Q71" s="45">
        <v>0</v>
      </c>
      <c r="R71" s="45">
        <f t="shared" si="62"/>
        <v>5000000</v>
      </c>
      <c r="S71" s="45">
        <f t="shared" si="63"/>
        <v>2000</v>
      </c>
      <c r="T71" s="45">
        <v>0</v>
      </c>
      <c r="U71" s="45">
        <f t="shared" si="64"/>
        <v>0</v>
      </c>
      <c r="V71" s="45">
        <v>0</v>
      </c>
      <c r="W71" s="48">
        <f t="shared" si="65"/>
        <v>0</v>
      </c>
      <c r="X71" s="54">
        <f t="shared" si="7"/>
        <v>0</v>
      </c>
      <c r="Y71" s="54">
        <f t="shared" si="8"/>
        <v>0</v>
      </c>
      <c r="Z71" s="54">
        <f t="shared" si="9"/>
        <v>0</v>
      </c>
      <c r="AA71" s="54" t="s">
        <v>40</v>
      </c>
      <c r="AB71" s="178" t="s">
        <v>40</v>
      </c>
    </row>
    <row r="72" spans="1:28" ht="42" customHeight="1" x14ac:dyDescent="0.25">
      <c r="A72" s="114" t="s">
        <v>162</v>
      </c>
      <c r="B72" s="43" t="s">
        <v>41</v>
      </c>
      <c r="C72" s="43">
        <v>20</v>
      </c>
      <c r="D72" s="43" t="s">
        <v>38</v>
      </c>
      <c r="E72" s="44" t="s">
        <v>163</v>
      </c>
      <c r="F72" s="45">
        <v>60000000</v>
      </c>
      <c r="G72" s="45">
        <v>0</v>
      </c>
      <c r="H72" s="45">
        <v>0</v>
      </c>
      <c r="I72" s="45">
        <v>0</v>
      </c>
      <c r="J72" s="45">
        <v>0</v>
      </c>
      <c r="K72" s="45">
        <f t="shared" si="5"/>
        <v>0</v>
      </c>
      <c r="L72" s="46">
        <f t="shared" si="60"/>
        <v>60000000</v>
      </c>
      <c r="M72" s="51">
        <f t="shared" si="2"/>
        <v>6.5622422771571809E-6</v>
      </c>
      <c r="N72" s="45">
        <v>0</v>
      </c>
      <c r="O72" s="45">
        <v>27433932.32</v>
      </c>
      <c r="P72" s="45">
        <f t="shared" si="61"/>
        <v>32566067.68</v>
      </c>
      <c r="Q72" s="45">
        <v>10209368</v>
      </c>
      <c r="R72" s="45">
        <f t="shared" si="62"/>
        <v>49790632</v>
      </c>
      <c r="S72" s="45">
        <f t="shared" si="63"/>
        <v>17224564.32</v>
      </c>
      <c r="T72" s="45">
        <v>10209368</v>
      </c>
      <c r="U72" s="45">
        <f t="shared" si="64"/>
        <v>0</v>
      </c>
      <c r="V72" s="45">
        <v>10209368</v>
      </c>
      <c r="W72" s="48">
        <f t="shared" si="65"/>
        <v>0</v>
      </c>
      <c r="X72" s="54">
        <f t="shared" si="7"/>
        <v>0.17015613333333332</v>
      </c>
      <c r="Y72" s="54">
        <f t="shared" si="8"/>
        <v>0.17015613333333332</v>
      </c>
      <c r="Z72" s="54">
        <f t="shared" si="9"/>
        <v>0.17015613333333332</v>
      </c>
      <c r="AA72" s="54">
        <f t="shared" ref="AA72:AA74" si="66">+T72/Q72</f>
        <v>1</v>
      </c>
      <c r="AB72" s="178">
        <f t="shared" ref="AB72:AB74" si="67">+V72/T72</f>
        <v>1</v>
      </c>
    </row>
    <row r="73" spans="1:28" ht="42" customHeight="1" x14ac:dyDescent="0.25">
      <c r="A73" s="114" t="s">
        <v>164</v>
      </c>
      <c r="B73" s="43" t="s">
        <v>41</v>
      </c>
      <c r="C73" s="43">
        <v>20</v>
      </c>
      <c r="D73" s="43" t="s">
        <v>38</v>
      </c>
      <c r="E73" s="44" t="s">
        <v>165</v>
      </c>
      <c r="F73" s="45">
        <v>575865651</v>
      </c>
      <c r="G73" s="45">
        <v>0</v>
      </c>
      <c r="H73" s="45">
        <v>0</v>
      </c>
      <c r="I73" s="45">
        <v>0</v>
      </c>
      <c r="J73" s="45">
        <v>0</v>
      </c>
      <c r="K73" s="45">
        <f t="shared" si="5"/>
        <v>0</v>
      </c>
      <c r="L73" s="46">
        <f t="shared" si="60"/>
        <v>575865651</v>
      </c>
      <c r="M73" s="51">
        <f t="shared" ref="M73:M136" si="68">L73/$L$307</f>
        <v>6.2982832015914038E-5</v>
      </c>
      <c r="N73" s="45">
        <v>0</v>
      </c>
      <c r="O73" s="45">
        <v>575865651</v>
      </c>
      <c r="P73" s="45">
        <f t="shared" si="61"/>
        <v>0</v>
      </c>
      <c r="Q73" s="45">
        <v>575865651</v>
      </c>
      <c r="R73" s="45">
        <f t="shared" si="62"/>
        <v>0</v>
      </c>
      <c r="S73" s="45">
        <f t="shared" si="63"/>
        <v>0</v>
      </c>
      <c r="T73" s="45">
        <v>0</v>
      </c>
      <c r="U73" s="45">
        <f t="shared" si="64"/>
        <v>575865651</v>
      </c>
      <c r="V73" s="45">
        <v>0</v>
      </c>
      <c r="W73" s="48">
        <f t="shared" si="65"/>
        <v>0</v>
      </c>
      <c r="X73" s="54">
        <f t="shared" si="7"/>
        <v>1</v>
      </c>
      <c r="Y73" s="54">
        <f t="shared" si="8"/>
        <v>0</v>
      </c>
      <c r="Z73" s="54">
        <f t="shared" si="9"/>
        <v>0</v>
      </c>
      <c r="AA73" s="54">
        <f t="shared" si="66"/>
        <v>0</v>
      </c>
      <c r="AB73" s="178" t="s">
        <v>40</v>
      </c>
    </row>
    <row r="74" spans="1:28" ht="53.25" customHeight="1" x14ac:dyDescent="0.25">
      <c r="A74" s="114" t="s">
        <v>166</v>
      </c>
      <c r="B74" s="43" t="s">
        <v>41</v>
      </c>
      <c r="C74" s="43">
        <v>20</v>
      </c>
      <c r="D74" s="43" t="s">
        <v>38</v>
      </c>
      <c r="E74" s="44" t="s">
        <v>167</v>
      </c>
      <c r="F74" s="45">
        <v>390000000</v>
      </c>
      <c r="G74" s="45">
        <v>0</v>
      </c>
      <c r="H74" s="45">
        <v>0</v>
      </c>
      <c r="I74" s="45">
        <v>0</v>
      </c>
      <c r="J74" s="45">
        <v>0</v>
      </c>
      <c r="K74" s="45">
        <f t="shared" si="5"/>
        <v>0</v>
      </c>
      <c r="L74" s="46">
        <f t="shared" si="60"/>
        <v>390000000</v>
      </c>
      <c r="M74" s="51">
        <f t="shared" si="68"/>
        <v>4.2654574801521676E-5</v>
      </c>
      <c r="N74" s="45">
        <v>0</v>
      </c>
      <c r="O74" s="45">
        <v>390000000</v>
      </c>
      <c r="P74" s="45">
        <f t="shared" si="61"/>
        <v>0</v>
      </c>
      <c r="Q74" s="45">
        <v>1854698.92</v>
      </c>
      <c r="R74" s="45">
        <f t="shared" si="62"/>
        <v>388145301.07999998</v>
      </c>
      <c r="S74" s="45">
        <f t="shared" si="63"/>
        <v>388145301.07999998</v>
      </c>
      <c r="T74" s="45">
        <v>1854698.92</v>
      </c>
      <c r="U74" s="45">
        <f t="shared" si="64"/>
        <v>0</v>
      </c>
      <c r="V74" s="45">
        <v>1844362.92</v>
      </c>
      <c r="W74" s="48">
        <f t="shared" si="65"/>
        <v>10336</v>
      </c>
      <c r="X74" s="54">
        <f t="shared" si="7"/>
        <v>4.7556382564102563E-3</v>
      </c>
      <c r="Y74" s="54">
        <f t="shared" si="8"/>
        <v>4.7556382564102563E-3</v>
      </c>
      <c r="Z74" s="54">
        <f t="shared" si="9"/>
        <v>4.7291356923076918E-3</v>
      </c>
      <c r="AA74" s="54">
        <f t="shared" si="66"/>
        <v>1</v>
      </c>
      <c r="AB74" s="178">
        <f t="shared" si="67"/>
        <v>0.99442712782730258</v>
      </c>
    </row>
    <row r="75" spans="1:28" ht="69.75" customHeight="1" x14ac:dyDescent="0.25">
      <c r="A75" s="113" t="s">
        <v>168</v>
      </c>
      <c r="B75" s="32" t="s">
        <v>41</v>
      </c>
      <c r="C75" s="32">
        <v>20</v>
      </c>
      <c r="D75" s="32" t="s">
        <v>38</v>
      </c>
      <c r="E75" s="39" t="s">
        <v>169</v>
      </c>
      <c r="F75" s="59">
        <f>+F76+F77+F78</f>
        <v>12030383236</v>
      </c>
      <c r="G75" s="59">
        <f>+G76+G77+G78</f>
        <v>0</v>
      </c>
      <c r="H75" s="59">
        <f>+H76+H77+H78</f>
        <v>0</v>
      </c>
      <c r="I75" s="59">
        <f>+I76+I77+I78</f>
        <v>0</v>
      </c>
      <c r="J75" s="59">
        <f>+J76+J77+J78</f>
        <v>0</v>
      </c>
      <c r="K75" s="40">
        <f t="shared" ref="K75:K138" si="69">+G75-H75+I75-J75</f>
        <v>0</v>
      </c>
      <c r="L75" s="59">
        <f>+L76+L77+L78</f>
        <v>12030383236</v>
      </c>
      <c r="M75" s="318">
        <f t="shared" si="68"/>
        <v>1.3157714913613703E-3</v>
      </c>
      <c r="N75" s="59">
        <f t="shared" ref="N75:W75" si="70">+N76+N77+N78</f>
        <v>0</v>
      </c>
      <c r="O75" s="59">
        <f>+O76+O77+O78</f>
        <v>11712899222.790001</v>
      </c>
      <c r="P75" s="59">
        <f>+P76+P77+P78</f>
        <v>317484013.20999908</v>
      </c>
      <c r="Q75" s="59">
        <f t="shared" si="70"/>
        <v>10404777798.620001</v>
      </c>
      <c r="R75" s="59">
        <f t="shared" si="70"/>
        <v>1625605437.3800001</v>
      </c>
      <c r="S75" s="59">
        <f t="shared" si="70"/>
        <v>1308121424.170001</v>
      </c>
      <c r="T75" s="59">
        <f t="shared" si="70"/>
        <v>4147582824.1999998</v>
      </c>
      <c r="U75" s="59">
        <f t="shared" si="70"/>
        <v>6257194974.4200001</v>
      </c>
      <c r="V75" s="59">
        <f t="shared" si="70"/>
        <v>4147582824.1999998</v>
      </c>
      <c r="W75" s="59">
        <f t="shared" si="70"/>
        <v>0</v>
      </c>
      <c r="X75" s="176">
        <f t="shared" si="7"/>
        <v>0.86487500809487938</v>
      </c>
      <c r="Y75" s="176">
        <f t="shared" si="8"/>
        <v>0.34475899419302586</v>
      </c>
      <c r="Z75" s="176">
        <f t="shared" si="9"/>
        <v>0.34475899419302586</v>
      </c>
      <c r="AA75" s="176">
        <f t="shared" si="43"/>
        <v>0.39862291194244426</v>
      </c>
      <c r="AB75" s="177">
        <f t="shared" si="44"/>
        <v>1</v>
      </c>
    </row>
    <row r="76" spans="1:28" ht="42" customHeight="1" x14ac:dyDescent="0.25">
      <c r="A76" s="114" t="s">
        <v>170</v>
      </c>
      <c r="B76" s="43" t="s">
        <v>41</v>
      </c>
      <c r="C76" s="43">
        <v>20</v>
      </c>
      <c r="D76" s="43" t="s">
        <v>38</v>
      </c>
      <c r="E76" s="44" t="s">
        <v>171</v>
      </c>
      <c r="F76" s="45">
        <v>1914398585</v>
      </c>
      <c r="G76" s="45">
        <v>0</v>
      </c>
      <c r="H76" s="45">
        <v>0</v>
      </c>
      <c r="I76" s="45">
        <v>0</v>
      </c>
      <c r="J76" s="45">
        <v>0</v>
      </c>
      <c r="K76" s="45">
        <f t="shared" si="69"/>
        <v>0</v>
      </c>
      <c r="L76" s="46">
        <f>+F76+K76</f>
        <v>1914398585</v>
      </c>
      <c r="M76" s="47">
        <f t="shared" si="68"/>
        <v>2.0937912216361474E-4</v>
      </c>
      <c r="N76" s="45">
        <v>0</v>
      </c>
      <c r="O76" s="45">
        <v>1891898585</v>
      </c>
      <c r="P76" s="45">
        <f>L76-O76</f>
        <v>22500000</v>
      </c>
      <c r="Q76" s="45">
        <v>1891898585</v>
      </c>
      <c r="R76" s="45">
        <f>+L76-Q76</f>
        <v>22500000</v>
      </c>
      <c r="S76" s="45">
        <f>O76-Q76</f>
        <v>0</v>
      </c>
      <c r="T76" s="45">
        <v>1891898585</v>
      </c>
      <c r="U76" s="45">
        <f>+Q76-T76</f>
        <v>0</v>
      </c>
      <c r="V76" s="45">
        <v>1891898585</v>
      </c>
      <c r="W76" s="48">
        <f>+T76-V76</f>
        <v>0</v>
      </c>
      <c r="X76" s="54">
        <f t="shared" ref="X76:X139" si="71">+Q76/L76</f>
        <v>0.98824696164304782</v>
      </c>
      <c r="Y76" s="54">
        <f t="shared" ref="Y76:Y139" si="72">+T76/L76</f>
        <v>0.98824696164304782</v>
      </c>
      <c r="Z76" s="54">
        <f t="shared" ref="Z76:Z139" si="73">+V76/L76</f>
        <v>0.98824696164304782</v>
      </c>
      <c r="AA76" s="54">
        <f t="shared" si="43"/>
        <v>1</v>
      </c>
      <c r="AB76" s="178">
        <f t="shared" si="44"/>
        <v>1</v>
      </c>
    </row>
    <row r="77" spans="1:28" ht="42" customHeight="1" x14ac:dyDescent="0.25">
      <c r="A77" s="114" t="s">
        <v>172</v>
      </c>
      <c r="B77" s="43" t="s">
        <v>41</v>
      </c>
      <c r="C77" s="43">
        <v>20</v>
      </c>
      <c r="D77" s="43" t="s">
        <v>38</v>
      </c>
      <c r="E77" s="44" t="s">
        <v>173</v>
      </c>
      <c r="F77" s="45">
        <v>10099714462</v>
      </c>
      <c r="G77" s="45">
        <v>0</v>
      </c>
      <c r="H77" s="45">
        <v>0</v>
      </c>
      <c r="I77" s="45">
        <v>0</v>
      </c>
      <c r="J77" s="45">
        <v>0</v>
      </c>
      <c r="K77" s="45">
        <f t="shared" si="69"/>
        <v>0</v>
      </c>
      <c r="L77" s="46">
        <f>+F77+K77</f>
        <v>10099714462</v>
      </c>
      <c r="M77" s="47">
        <f t="shared" si="68"/>
        <v>1.1046128871625366E-3</v>
      </c>
      <c r="N77" s="45">
        <v>0</v>
      </c>
      <c r="O77" s="45">
        <v>9810728448.7900009</v>
      </c>
      <c r="P77" s="45">
        <f>L77-O77</f>
        <v>288986013.20999908</v>
      </c>
      <c r="Q77" s="45">
        <v>8502609024</v>
      </c>
      <c r="R77" s="45">
        <f>+L77-Q77</f>
        <v>1597105438</v>
      </c>
      <c r="S77" s="45">
        <f>O77-Q77</f>
        <v>1308119424.7900009</v>
      </c>
      <c r="T77" s="45">
        <v>2255684238.5799999</v>
      </c>
      <c r="U77" s="45">
        <f>+Q77-T77</f>
        <v>6246924785.4200001</v>
      </c>
      <c r="V77" s="45">
        <v>2255684238.5799999</v>
      </c>
      <c r="W77" s="48">
        <f>+T77-V77</f>
        <v>0</v>
      </c>
      <c r="X77" s="54">
        <f t="shared" si="71"/>
        <v>0.84186627810032832</v>
      </c>
      <c r="Y77" s="54">
        <f t="shared" si="72"/>
        <v>0.22334138723099278</v>
      </c>
      <c r="Z77" s="54">
        <f t="shared" si="73"/>
        <v>0.22334138723099278</v>
      </c>
      <c r="AA77" s="54">
        <f t="shared" si="43"/>
        <v>0.2652931861517992</v>
      </c>
      <c r="AB77" s="178">
        <f t="shared" si="44"/>
        <v>1</v>
      </c>
    </row>
    <row r="78" spans="1:28" ht="42" customHeight="1" x14ac:dyDescent="0.25">
      <c r="A78" s="114" t="s">
        <v>174</v>
      </c>
      <c r="B78" s="43" t="s">
        <v>41</v>
      </c>
      <c r="C78" s="43">
        <v>20</v>
      </c>
      <c r="D78" s="43" t="s">
        <v>38</v>
      </c>
      <c r="E78" s="44" t="s">
        <v>175</v>
      </c>
      <c r="F78" s="45">
        <v>16270189</v>
      </c>
      <c r="G78" s="45">
        <v>0</v>
      </c>
      <c r="H78" s="45">
        <v>0</v>
      </c>
      <c r="I78" s="45">
        <v>0</v>
      </c>
      <c r="J78" s="45">
        <v>0</v>
      </c>
      <c r="K78" s="45">
        <f t="shared" si="69"/>
        <v>0</v>
      </c>
      <c r="L78" s="46">
        <f>+F78+K78</f>
        <v>16270189</v>
      </c>
      <c r="M78" s="51">
        <f t="shared" si="68"/>
        <v>1.7794820352189618E-6</v>
      </c>
      <c r="N78" s="45">
        <v>0</v>
      </c>
      <c r="O78" s="45">
        <v>10272189</v>
      </c>
      <c r="P78" s="45">
        <f>L78-O78</f>
        <v>5998000</v>
      </c>
      <c r="Q78" s="45">
        <v>10270189.619999999</v>
      </c>
      <c r="R78" s="45">
        <f>+L78-Q78</f>
        <v>5999999.3800000008</v>
      </c>
      <c r="S78" s="45">
        <f>O78-Q78</f>
        <v>1999.3800000008196</v>
      </c>
      <c r="T78" s="45">
        <v>0.62</v>
      </c>
      <c r="U78" s="45">
        <f>+Q78-T78</f>
        <v>10270189</v>
      </c>
      <c r="V78" s="45">
        <v>0.62</v>
      </c>
      <c r="W78" s="48">
        <f>+T78-V78</f>
        <v>0</v>
      </c>
      <c r="X78" s="54">
        <f t="shared" si="71"/>
        <v>0.6312274319616078</v>
      </c>
      <c r="Y78" s="350">
        <f t="shared" si="72"/>
        <v>3.8106502634972464E-8</v>
      </c>
      <c r="Z78" s="350">
        <f t="shared" si="73"/>
        <v>3.8106502634972464E-8</v>
      </c>
      <c r="AA78" s="350">
        <f t="shared" si="43"/>
        <v>6.0368895116855692E-8</v>
      </c>
      <c r="AB78" s="178">
        <f t="shared" si="44"/>
        <v>1</v>
      </c>
    </row>
    <row r="79" spans="1:28" ht="56.25" customHeight="1" x14ac:dyDescent="0.25">
      <c r="A79" s="113" t="s">
        <v>176</v>
      </c>
      <c r="B79" s="32" t="s">
        <v>41</v>
      </c>
      <c r="C79" s="32">
        <v>20</v>
      </c>
      <c r="D79" s="32" t="s">
        <v>38</v>
      </c>
      <c r="E79" s="39" t="s">
        <v>177</v>
      </c>
      <c r="F79" s="59">
        <f>SUM(F80:F85)</f>
        <v>7819768089</v>
      </c>
      <c r="G79" s="59">
        <f>SUM(G80:G85)</f>
        <v>0</v>
      </c>
      <c r="H79" s="59">
        <f>SUM(H80:H85)</f>
        <v>0</v>
      </c>
      <c r="I79" s="59">
        <f>SUM(I80:I85)</f>
        <v>0</v>
      </c>
      <c r="J79" s="59">
        <f>SUM(J80:J85)</f>
        <v>0</v>
      </c>
      <c r="K79" s="40">
        <f t="shared" si="69"/>
        <v>0</v>
      </c>
      <c r="L79" s="59">
        <f>SUM(L80:L85)</f>
        <v>7819768089</v>
      </c>
      <c r="M79" s="318">
        <f t="shared" si="68"/>
        <v>8.5525354585334033E-4</v>
      </c>
      <c r="N79" s="59">
        <f t="shared" ref="N79:W79" si="74">SUM(N80:N85)</f>
        <v>0</v>
      </c>
      <c r="O79" s="59">
        <f>SUM(O80:O85)</f>
        <v>7048334411</v>
      </c>
      <c r="P79" s="59">
        <f>SUM(P80:P85)</f>
        <v>771433678</v>
      </c>
      <c r="Q79" s="59">
        <f t="shared" si="74"/>
        <v>6349385231.8400011</v>
      </c>
      <c r="R79" s="59">
        <f t="shared" si="74"/>
        <v>1470382857.1600003</v>
      </c>
      <c r="S79" s="59">
        <f t="shared" si="74"/>
        <v>698949179.16000032</v>
      </c>
      <c r="T79" s="59">
        <f t="shared" si="74"/>
        <v>751721621.1500001</v>
      </c>
      <c r="U79" s="59">
        <f t="shared" si="74"/>
        <v>5597663610.6899996</v>
      </c>
      <c r="V79" s="59">
        <f t="shared" si="74"/>
        <v>747965701.1500001</v>
      </c>
      <c r="W79" s="59">
        <f t="shared" si="74"/>
        <v>3755920</v>
      </c>
      <c r="X79" s="176">
        <f t="shared" si="71"/>
        <v>0.81196592527745504</v>
      </c>
      <c r="Y79" s="176">
        <f t="shared" si="72"/>
        <v>9.613093541833298E-2</v>
      </c>
      <c r="Z79" s="176">
        <f t="shared" si="73"/>
        <v>9.5650624498974199E-2</v>
      </c>
      <c r="AA79" s="176">
        <f t="shared" si="43"/>
        <v>0.11839281973006971</v>
      </c>
      <c r="AB79" s="177">
        <f t="shared" si="44"/>
        <v>0.99500357593246536</v>
      </c>
    </row>
    <row r="80" spans="1:28" ht="42" customHeight="1" x14ac:dyDescent="0.25">
      <c r="A80" s="114" t="s">
        <v>178</v>
      </c>
      <c r="B80" s="43" t="s">
        <v>41</v>
      </c>
      <c r="C80" s="43">
        <v>20</v>
      </c>
      <c r="D80" s="43" t="s">
        <v>38</v>
      </c>
      <c r="E80" s="44" t="s">
        <v>179</v>
      </c>
      <c r="F80" s="45">
        <v>2019600000</v>
      </c>
      <c r="G80" s="45">
        <v>0</v>
      </c>
      <c r="H80" s="45">
        <v>0</v>
      </c>
      <c r="I80" s="45">
        <v>0</v>
      </c>
      <c r="J80" s="45">
        <v>0</v>
      </c>
      <c r="K80" s="45">
        <f t="shared" si="69"/>
        <v>0</v>
      </c>
      <c r="L80" s="46">
        <f t="shared" ref="L80:L85" si="75">+F80+K80</f>
        <v>2019600000</v>
      </c>
      <c r="M80" s="47">
        <f t="shared" si="68"/>
        <v>2.2088507504911071E-4</v>
      </c>
      <c r="N80" s="45">
        <v>0</v>
      </c>
      <c r="O80" s="45">
        <v>1674404410</v>
      </c>
      <c r="P80" s="45">
        <f t="shared" ref="P80:P85" si="76">L80-O80</f>
        <v>345195590</v>
      </c>
      <c r="Q80" s="45">
        <v>1674230712.54</v>
      </c>
      <c r="R80" s="45">
        <f t="shared" ref="R80:R85" si="77">+L80-Q80</f>
        <v>345369287.46000004</v>
      </c>
      <c r="S80" s="45">
        <f t="shared" ref="S80:S85" si="78">O80-Q80</f>
        <v>173697.46000003815</v>
      </c>
      <c r="T80" s="45">
        <v>183749046.53999999</v>
      </c>
      <c r="U80" s="45">
        <f t="shared" ref="U80:U85" si="79">+Q80-T80</f>
        <v>1490481666</v>
      </c>
      <c r="V80" s="45">
        <v>183749046.53999999</v>
      </c>
      <c r="W80" s="48">
        <f t="shared" ref="W80:W85" si="80">+T80-V80</f>
        <v>0</v>
      </c>
      <c r="X80" s="54">
        <f t="shared" si="71"/>
        <v>0.82899124209744501</v>
      </c>
      <c r="Y80" s="54">
        <f t="shared" si="72"/>
        <v>9.0982890938799757E-2</v>
      </c>
      <c r="Z80" s="54">
        <f t="shared" si="73"/>
        <v>9.0982890938799757E-2</v>
      </c>
      <c r="AA80" s="54">
        <f t="shared" si="43"/>
        <v>0.10975132946953985</v>
      </c>
      <c r="AB80" s="178">
        <f t="shared" si="44"/>
        <v>1</v>
      </c>
    </row>
    <row r="81" spans="1:28" ht="72.75" customHeight="1" x14ac:dyDescent="0.25">
      <c r="A81" s="114" t="s">
        <v>180</v>
      </c>
      <c r="B81" s="43" t="s">
        <v>41</v>
      </c>
      <c r="C81" s="43">
        <v>20</v>
      </c>
      <c r="D81" s="43" t="s">
        <v>38</v>
      </c>
      <c r="E81" s="44" t="s">
        <v>181</v>
      </c>
      <c r="F81" s="45">
        <v>3432716328</v>
      </c>
      <c r="G81" s="45">
        <v>0</v>
      </c>
      <c r="H81" s="45">
        <v>0</v>
      </c>
      <c r="I81" s="45">
        <v>0</v>
      </c>
      <c r="J81" s="45">
        <v>0</v>
      </c>
      <c r="K81" s="45">
        <f t="shared" si="69"/>
        <v>0</v>
      </c>
      <c r="L81" s="46">
        <f t="shared" si="75"/>
        <v>3432716328</v>
      </c>
      <c r="M81" s="47">
        <f t="shared" si="68"/>
        <v>3.754386035514893E-4</v>
      </c>
      <c r="N81" s="45">
        <v>0</v>
      </c>
      <c r="O81" s="45">
        <v>3357431844</v>
      </c>
      <c r="P81" s="45">
        <f t="shared" si="76"/>
        <v>75284484</v>
      </c>
      <c r="Q81" s="45">
        <v>2861027631.3899999</v>
      </c>
      <c r="R81" s="45">
        <f t="shared" si="77"/>
        <v>571688696.61000013</v>
      </c>
      <c r="S81" s="45">
        <f t="shared" si="78"/>
        <v>496404212.61000013</v>
      </c>
      <c r="T81" s="45">
        <v>311699297.38999999</v>
      </c>
      <c r="U81" s="45">
        <f t="shared" si="79"/>
        <v>2549328334</v>
      </c>
      <c r="V81" s="45">
        <v>307943377.38999999</v>
      </c>
      <c r="W81" s="48">
        <f t="shared" si="80"/>
        <v>3755920</v>
      </c>
      <c r="X81" s="54">
        <f t="shared" si="71"/>
        <v>0.83345879997515482</v>
      </c>
      <c r="Y81" s="54">
        <f t="shared" si="72"/>
        <v>9.0802521270845885E-2</v>
      </c>
      <c r="Z81" s="54">
        <f t="shared" si="73"/>
        <v>8.9708367358574223E-2</v>
      </c>
      <c r="AA81" s="54">
        <f t="shared" si="43"/>
        <v>0.1089466225247759</v>
      </c>
      <c r="AB81" s="178">
        <f t="shared" si="44"/>
        <v>0.98795018137207868</v>
      </c>
    </row>
    <row r="82" spans="1:28" ht="72.75" customHeight="1" x14ac:dyDescent="0.25">
      <c r="A82" s="114" t="s">
        <v>182</v>
      </c>
      <c r="B82" s="43" t="s">
        <v>41</v>
      </c>
      <c r="C82" s="43">
        <v>20</v>
      </c>
      <c r="D82" s="43" t="s">
        <v>38</v>
      </c>
      <c r="E82" s="44" t="s">
        <v>183</v>
      </c>
      <c r="F82" s="45">
        <v>126060000</v>
      </c>
      <c r="G82" s="45">
        <v>0</v>
      </c>
      <c r="H82" s="45">
        <v>0</v>
      </c>
      <c r="I82" s="45">
        <v>0</v>
      </c>
      <c r="J82" s="45">
        <v>0</v>
      </c>
      <c r="K82" s="45">
        <f t="shared" si="69"/>
        <v>0</v>
      </c>
      <c r="L82" s="46">
        <f t="shared" si="75"/>
        <v>126060000</v>
      </c>
      <c r="M82" s="52">
        <f t="shared" si="68"/>
        <v>1.3787271024307237E-5</v>
      </c>
      <c r="N82" s="45">
        <v>0</v>
      </c>
      <c r="O82" s="45">
        <v>126060000</v>
      </c>
      <c r="P82" s="45">
        <f t="shared" si="76"/>
        <v>0</v>
      </c>
      <c r="Q82" s="45">
        <v>1775807.92</v>
      </c>
      <c r="R82" s="45">
        <f t="shared" si="77"/>
        <v>124284192.08</v>
      </c>
      <c r="S82" s="45">
        <f t="shared" si="78"/>
        <v>124284192.08</v>
      </c>
      <c r="T82" s="45">
        <v>1775807.92</v>
      </c>
      <c r="U82" s="45">
        <f t="shared" si="79"/>
        <v>0</v>
      </c>
      <c r="V82" s="45">
        <v>1775807.92</v>
      </c>
      <c r="W82" s="48">
        <f t="shared" si="80"/>
        <v>0</v>
      </c>
      <c r="X82" s="54">
        <f t="shared" si="71"/>
        <v>1.4087005552911312E-2</v>
      </c>
      <c r="Y82" s="54">
        <f t="shared" si="72"/>
        <v>1.4087005552911312E-2</v>
      </c>
      <c r="Z82" s="54">
        <f t="shared" si="73"/>
        <v>1.4087005552911312E-2</v>
      </c>
      <c r="AA82" s="54">
        <f t="shared" si="43"/>
        <v>1</v>
      </c>
      <c r="AB82" s="178">
        <f t="shared" si="44"/>
        <v>1</v>
      </c>
    </row>
    <row r="83" spans="1:28" ht="42" customHeight="1" x14ac:dyDescent="0.25">
      <c r="A83" s="114" t="s">
        <v>184</v>
      </c>
      <c r="B83" s="43" t="s">
        <v>41</v>
      </c>
      <c r="C83" s="43">
        <v>20</v>
      </c>
      <c r="D83" s="43" t="s">
        <v>38</v>
      </c>
      <c r="E83" s="44" t="s">
        <v>185</v>
      </c>
      <c r="F83" s="45">
        <v>1621128348</v>
      </c>
      <c r="G83" s="45">
        <v>0</v>
      </c>
      <c r="H83" s="45">
        <v>0</v>
      </c>
      <c r="I83" s="45">
        <v>0</v>
      </c>
      <c r="J83" s="45">
        <v>0</v>
      </c>
      <c r="K83" s="45">
        <f t="shared" si="69"/>
        <v>0</v>
      </c>
      <c r="L83" s="46">
        <f t="shared" si="75"/>
        <v>1621128348</v>
      </c>
      <c r="M83" s="47">
        <f t="shared" si="68"/>
        <v>1.7730394969905965E-4</v>
      </c>
      <c r="N83" s="45">
        <v>0</v>
      </c>
      <c r="O83" s="45">
        <v>1387515581</v>
      </c>
      <c r="P83" s="45">
        <f t="shared" si="76"/>
        <v>233612767</v>
      </c>
      <c r="Q83" s="45">
        <v>1309452585.0799999</v>
      </c>
      <c r="R83" s="45">
        <f t="shared" si="77"/>
        <v>311675762.92000008</v>
      </c>
      <c r="S83" s="45">
        <f t="shared" si="78"/>
        <v>78062995.920000076</v>
      </c>
      <c r="T83" s="45">
        <v>172644726.88</v>
      </c>
      <c r="U83" s="45">
        <f t="shared" si="79"/>
        <v>1136807858.1999998</v>
      </c>
      <c r="V83" s="45">
        <v>172644726.88</v>
      </c>
      <c r="W83" s="48">
        <f t="shared" si="80"/>
        <v>0</v>
      </c>
      <c r="X83" s="54">
        <f t="shared" si="71"/>
        <v>0.80774146395964441</v>
      </c>
      <c r="Y83" s="54">
        <f t="shared" si="72"/>
        <v>0.10649664296660612</v>
      </c>
      <c r="Z83" s="54">
        <f t="shared" si="73"/>
        <v>0.10649664296660612</v>
      </c>
      <c r="AA83" s="54">
        <f t="shared" si="43"/>
        <v>0.13184496242714464</v>
      </c>
      <c r="AB83" s="178">
        <f t="shared" si="44"/>
        <v>1</v>
      </c>
    </row>
    <row r="84" spans="1:28" ht="66" customHeight="1" x14ac:dyDescent="0.25">
      <c r="A84" s="114" t="s">
        <v>186</v>
      </c>
      <c r="B84" s="43" t="s">
        <v>41</v>
      </c>
      <c r="C84" s="43">
        <v>20</v>
      </c>
      <c r="D84" s="43" t="s">
        <v>38</v>
      </c>
      <c r="E84" s="44" t="s">
        <v>187</v>
      </c>
      <c r="F84" s="45">
        <v>239261533</v>
      </c>
      <c r="G84" s="45">
        <v>0</v>
      </c>
      <c r="H84" s="45">
        <v>0</v>
      </c>
      <c r="I84" s="45">
        <v>0</v>
      </c>
      <c r="J84" s="45">
        <v>0</v>
      </c>
      <c r="K84" s="45">
        <f t="shared" si="69"/>
        <v>0</v>
      </c>
      <c r="L84" s="46">
        <f t="shared" si="75"/>
        <v>239261533</v>
      </c>
      <c r="M84" s="52">
        <f t="shared" si="68"/>
        <v>2.6168202452500633E-5</v>
      </c>
      <c r="N84" s="45">
        <v>0</v>
      </c>
      <c r="O84" s="45">
        <v>122905696</v>
      </c>
      <c r="P84" s="45">
        <f t="shared" si="76"/>
        <v>116355837</v>
      </c>
      <c r="Q84" s="45">
        <v>122892779.27</v>
      </c>
      <c r="R84" s="45">
        <f t="shared" si="77"/>
        <v>116368753.73</v>
      </c>
      <c r="S84" s="45">
        <f t="shared" si="78"/>
        <v>12916.730000004172</v>
      </c>
      <c r="T84" s="45">
        <v>13589190.24</v>
      </c>
      <c r="U84" s="45">
        <f t="shared" si="79"/>
        <v>109303589.03</v>
      </c>
      <c r="V84" s="45">
        <v>13589190.24</v>
      </c>
      <c r="W84" s="48">
        <f t="shared" si="80"/>
        <v>0</v>
      </c>
      <c r="X84" s="54">
        <f t="shared" si="71"/>
        <v>0.51363366993891157</v>
      </c>
      <c r="Y84" s="54">
        <f t="shared" si="72"/>
        <v>5.6796385401409265E-2</v>
      </c>
      <c r="Z84" s="54">
        <f t="shared" si="73"/>
        <v>5.6796385401409265E-2</v>
      </c>
      <c r="AA84" s="54">
        <f t="shared" si="43"/>
        <v>0.11057761343442356</v>
      </c>
      <c r="AB84" s="178">
        <f t="shared" si="44"/>
        <v>1</v>
      </c>
    </row>
    <row r="85" spans="1:28" ht="82.5" customHeight="1" x14ac:dyDescent="0.25">
      <c r="A85" s="114" t="s">
        <v>188</v>
      </c>
      <c r="B85" s="43" t="s">
        <v>41</v>
      </c>
      <c r="C85" s="43">
        <v>20</v>
      </c>
      <c r="D85" s="43" t="s">
        <v>38</v>
      </c>
      <c r="E85" s="44" t="s">
        <v>189</v>
      </c>
      <c r="F85" s="45">
        <v>381001880</v>
      </c>
      <c r="G85" s="45">
        <v>0</v>
      </c>
      <c r="H85" s="45">
        <v>0</v>
      </c>
      <c r="I85" s="45">
        <v>0</v>
      </c>
      <c r="J85" s="45">
        <v>0</v>
      </c>
      <c r="K85" s="45">
        <f t="shared" si="69"/>
        <v>0</v>
      </c>
      <c r="L85" s="46">
        <f t="shared" si="75"/>
        <v>381001880</v>
      </c>
      <c r="M85" s="52">
        <f t="shared" si="68"/>
        <v>4.167044407687278E-5</v>
      </c>
      <c r="N85" s="45">
        <v>0</v>
      </c>
      <c r="O85" s="45">
        <v>380016880</v>
      </c>
      <c r="P85" s="45">
        <f t="shared" si="76"/>
        <v>985000</v>
      </c>
      <c r="Q85" s="45">
        <v>380005715.63999999</v>
      </c>
      <c r="R85" s="45">
        <f t="shared" si="77"/>
        <v>996164.36000001431</v>
      </c>
      <c r="S85" s="45">
        <f t="shared" si="78"/>
        <v>11164.360000014305</v>
      </c>
      <c r="T85" s="45">
        <v>68263552.180000007</v>
      </c>
      <c r="U85" s="45">
        <f t="shared" si="79"/>
        <v>311742163.45999998</v>
      </c>
      <c r="V85" s="45">
        <v>68263552.180000007</v>
      </c>
      <c r="W85" s="48">
        <f t="shared" si="80"/>
        <v>0</v>
      </c>
      <c r="X85" s="54">
        <f t="shared" si="71"/>
        <v>0.99738540828197486</v>
      </c>
      <c r="Y85" s="54">
        <f t="shared" si="72"/>
        <v>0.17916854420770839</v>
      </c>
      <c r="Z85" s="54">
        <f t="shared" si="73"/>
        <v>0.17916854420770839</v>
      </c>
      <c r="AA85" s="54">
        <f t="shared" si="43"/>
        <v>0.17963822482257022</v>
      </c>
      <c r="AB85" s="178">
        <f t="shared" si="44"/>
        <v>1</v>
      </c>
    </row>
    <row r="86" spans="1:28" ht="42" customHeight="1" x14ac:dyDescent="0.25">
      <c r="A86" s="113" t="s">
        <v>190</v>
      </c>
      <c r="B86" s="32" t="s">
        <v>41</v>
      </c>
      <c r="C86" s="32">
        <v>20</v>
      </c>
      <c r="D86" s="32" t="s">
        <v>38</v>
      </c>
      <c r="E86" s="39" t="s">
        <v>191</v>
      </c>
      <c r="F86" s="59">
        <f>SUM(F87:F91)</f>
        <v>656925928</v>
      </c>
      <c r="G86" s="59">
        <f>SUM(G87:G91)</f>
        <v>0</v>
      </c>
      <c r="H86" s="59">
        <f>SUM(H87:H91)</f>
        <v>0</v>
      </c>
      <c r="I86" s="59">
        <f>SUM(I87:I91)</f>
        <v>0</v>
      </c>
      <c r="J86" s="59">
        <f>SUM(J87:J91)</f>
        <v>0</v>
      </c>
      <c r="K86" s="40">
        <f t="shared" si="69"/>
        <v>0</v>
      </c>
      <c r="L86" s="59">
        <f>SUM(L87:L91)</f>
        <v>656925928</v>
      </c>
      <c r="M86" s="318">
        <f t="shared" si="68"/>
        <v>7.1848451628038577E-5</v>
      </c>
      <c r="N86" s="59">
        <f t="shared" ref="N86:W86" si="81">SUM(N87:N91)</f>
        <v>0</v>
      </c>
      <c r="O86" s="59">
        <f>SUM(O87:O91)</f>
        <v>505950928</v>
      </c>
      <c r="P86" s="59">
        <f>SUM(P87:P91)</f>
        <v>150975000</v>
      </c>
      <c r="Q86" s="59">
        <f t="shared" si="81"/>
        <v>335302975.08000004</v>
      </c>
      <c r="R86" s="59">
        <f t="shared" si="81"/>
        <v>321622952.91999996</v>
      </c>
      <c r="S86" s="59">
        <f t="shared" si="81"/>
        <v>170647952.91999999</v>
      </c>
      <c r="T86" s="59">
        <f t="shared" si="81"/>
        <v>377047.07999999996</v>
      </c>
      <c r="U86" s="59">
        <f t="shared" si="81"/>
        <v>334925928</v>
      </c>
      <c r="V86" s="59">
        <f t="shared" si="81"/>
        <v>371387.07999999996</v>
      </c>
      <c r="W86" s="59">
        <f t="shared" si="81"/>
        <v>5660</v>
      </c>
      <c r="X86" s="176">
        <f t="shared" si="71"/>
        <v>0.51041214966324189</v>
      </c>
      <c r="Y86" s="176">
        <f t="shared" si="72"/>
        <v>5.7395676427008063E-4</v>
      </c>
      <c r="Z86" s="176">
        <f t="shared" si="73"/>
        <v>5.6534087660488862E-4</v>
      </c>
      <c r="AA86" s="176">
        <f t="shared" si="43"/>
        <v>1.1244966732252828E-3</v>
      </c>
      <c r="AB86" s="177">
        <f t="shared" si="44"/>
        <v>0.98498861203221622</v>
      </c>
    </row>
    <row r="87" spans="1:28" ht="42" customHeight="1" x14ac:dyDescent="0.25">
      <c r="A87" s="114" t="s">
        <v>192</v>
      </c>
      <c r="B87" s="43" t="s">
        <v>41</v>
      </c>
      <c r="C87" s="43">
        <v>20</v>
      </c>
      <c r="D87" s="43" t="s">
        <v>38</v>
      </c>
      <c r="E87" s="44" t="s">
        <v>193</v>
      </c>
      <c r="F87" s="45">
        <v>168000000</v>
      </c>
      <c r="G87" s="45">
        <v>0</v>
      </c>
      <c r="H87" s="45">
        <v>0</v>
      </c>
      <c r="I87" s="45">
        <v>0</v>
      </c>
      <c r="J87" s="45">
        <v>0</v>
      </c>
      <c r="K87" s="45">
        <f t="shared" si="69"/>
        <v>0</v>
      </c>
      <c r="L87" s="46">
        <f t="shared" ref="L87:L92" si="82">+F87+K87</f>
        <v>168000000</v>
      </c>
      <c r="M87" s="52">
        <f t="shared" si="68"/>
        <v>1.8374278376040105E-5</v>
      </c>
      <c r="N87" s="45">
        <v>0</v>
      </c>
      <c r="O87" s="45">
        <v>168000000</v>
      </c>
      <c r="P87" s="45">
        <f t="shared" ref="P87:P92" si="83">L87-O87</f>
        <v>0</v>
      </c>
      <c r="Q87" s="45">
        <v>0</v>
      </c>
      <c r="R87" s="45">
        <f>+L87-Q87</f>
        <v>168000000</v>
      </c>
      <c r="S87" s="45">
        <f t="shared" ref="S87:S92" si="84">O87-Q87</f>
        <v>168000000</v>
      </c>
      <c r="T87" s="45">
        <v>0</v>
      </c>
      <c r="U87" s="45">
        <f t="shared" ref="U87:U92" si="85">+Q87-T87</f>
        <v>0</v>
      </c>
      <c r="V87" s="45">
        <v>0</v>
      </c>
      <c r="W87" s="48">
        <f>+T87-V87</f>
        <v>0</v>
      </c>
      <c r="X87" s="54">
        <f t="shared" si="71"/>
        <v>0</v>
      </c>
      <c r="Y87" s="54">
        <f t="shared" si="72"/>
        <v>0</v>
      </c>
      <c r="Z87" s="54">
        <f t="shared" si="73"/>
        <v>0</v>
      </c>
      <c r="AA87" s="54" t="s">
        <v>40</v>
      </c>
      <c r="AB87" s="178" t="s">
        <v>40</v>
      </c>
    </row>
    <row r="88" spans="1:28" ht="42" customHeight="1" x14ac:dyDescent="0.25">
      <c r="A88" s="114" t="s">
        <v>194</v>
      </c>
      <c r="B88" s="43" t="s">
        <v>41</v>
      </c>
      <c r="C88" s="43">
        <v>20</v>
      </c>
      <c r="D88" s="43" t="s">
        <v>38</v>
      </c>
      <c r="E88" s="44" t="s">
        <v>195</v>
      </c>
      <c r="F88" s="45">
        <v>24925928</v>
      </c>
      <c r="G88" s="45">
        <v>0</v>
      </c>
      <c r="H88" s="45">
        <v>0</v>
      </c>
      <c r="I88" s="45">
        <v>0</v>
      </c>
      <c r="J88" s="45">
        <v>0</v>
      </c>
      <c r="K88" s="45">
        <f t="shared" si="69"/>
        <v>0</v>
      </c>
      <c r="L88" s="46">
        <f t="shared" si="82"/>
        <v>24925928</v>
      </c>
      <c r="M88" s="52">
        <f t="shared" si="68"/>
        <v>2.7261663086495989E-6</v>
      </c>
      <c r="N88" s="45">
        <v>0</v>
      </c>
      <c r="O88" s="45">
        <v>7928928</v>
      </c>
      <c r="P88" s="45">
        <f t="shared" si="83"/>
        <v>16997000</v>
      </c>
      <c r="Q88" s="45">
        <v>7926278.8600000003</v>
      </c>
      <c r="R88" s="45">
        <f>+L88-Q88</f>
        <v>16999649.140000001</v>
      </c>
      <c r="S88" s="45">
        <f t="shared" si="84"/>
        <v>2649.1399999996647</v>
      </c>
      <c r="T88" s="45">
        <v>350.86</v>
      </c>
      <c r="U88" s="45">
        <f t="shared" si="85"/>
        <v>7925928</v>
      </c>
      <c r="V88" s="45">
        <v>350.86</v>
      </c>
      <c r="W88" s="48">
        <f>+T88-V88</f>
        <v>0</v>
      </c>
      <c r="X88" s="54">
        <f t="shared" si="71"/>
        <v>0.31799333047900968</v>
      </c>
      <c r="Y88" s="182">
        <f t="shared" si="72"/>
        <v>1.4076105812389413E-5</v>
      </c>
      <c r="Z88" s="182">
        <f t="shared" si="73"/>
        <v>1.4076105812389413E-5</v>
      </c>
      <c r="AA88" s="182">
        <f t="shared" ref="AA88:AA91" si="86">+T88/Q88</f>
        <v>4.4265412080139709E-5</v>
      </c>
      <c r="AB88" s="178">
        <f t="shared" si="44"/>
        <v>1</v>
      </c>
    </row>
    <row r="89" spans="1:28" ht="68.25" customHeight="1" x14ac:dyDescent="0.25">
      <c r="A89" s="114" t="s">
        <v>196</v>
      </c>
      <c r="B89" s="43" t="s">
        <v>41</v>
      </c>
      <c r="C89" s="43">
        <v>20</v>
      </c>
      <c r="D89" s="43" t="s">
        <v>38</v>
      </c>
      <c r="E89" s="44" t="s">
        <v>197</v>
      </c>
      <c r="F89" s="45">
        <v>3000000</v>
      </c>
      <c r="G89" s="45">
        <v>0</v>
      </c>
      <c r="H89" s="45">
        <v>0</v>
      </c>
      <c r="I89" s="45">
        <v>0</v>
      </c>
      <c r="J89" s="45">
        <v>0</v>
      </c>
      <c r="K89" s="45">
        <f t="shared" si="69"/>
        <v>0</v>
      </c>
      <c r="L89" s="46">
        <f t="shared" si="82"/>
        <v>3000000</v>
      </c>
      <c r="M89" s="52">
        <f t="shared" si="68"/>
        <v>3.2811211385785907E-7</v>
      </c>
      <c r="N89" s="45">
        <v>0</v>
      </c>
      <c r="O89" s="45">
        <v>3000000</v>
      </c>
      <c r="P89" s="45">
        <f t="shared" si="83"/>
        <v>0</v>
      </c>
      <c r="Q89" s="45">
        <v>367909</v>
      </c>
      <c r="R89" s="45">
        <f>+L89-Q89</f>
        <v>2632091</v>
      </c>
      <c r="S89" s="45">
        <f t="shared" si="84"/>
        <v>2632091</v>
      </c>
      <c r="T89" s="45">
        <v>367909</v>
      </c>
      <c r="U89" s="45">
        <f t="shared" si="85"/>
        <v>0</v>
      </c>
      <c r="V89" s="45">
        <v>362249</v>
      </c>
      <c r="W89" s="48">
        <f>+T89-V89</f>
        <v>5660</v>
      </c>
      <c r="X89" s="54">
        <f t="shared" si="71"/>
        <v>0.12263633333333333</v>
      </c>
      <c r="Y89" s="54">
        <f t="shared" si="72"/>
        <v>0.12263633333333333</v>
      </c>
      <c r="Z89" s="54">
        <f t="shared" si="73"/>
        <v>0.12074966666666667</v>
      </c>
      <c r="AA89" s="54">
        <f t="shared" si="86"/>
        <v>1</v>
      </c>
      <c r="AB89" s="178">
        <f t="shared" si="44"/>
        <v>0.98461576096262937</v>
      </c>
    </row>
    <row r="90" spans="1:28" ht="42" customHeight="1" x14ac:dyDescent="0.25">
      <c r="A90" s="114" t="s">
        <v>198</v>
      </c>
      <c r="B90" s="43" t="s">
        <v>41</v>
      </c>
      <c r="C90" s="43">
        <v>20</v>
      </c>
      <c r="D90" s="43" t="s">
        <v>38</v>
      </c>
      <c r="E90" s="44" t="s">
        <v>199</v>
      </c>
      <c r="F90" s="45">
        <v>261680004</v>
      </c>
      <c r="G90" s="45">
        <v>0</v>
      </c>
      <c r="H90" s="45">
        <v>0</v>
      </c>
      <c r="I90" s="45">
        <v>0</v>
      </c>
      <c r="J90" s="45">
        <v>0</v>
      </c>
      <c r="K90" s="45">
        <f t="shared" si="69"/>
        <v>0</v>
      </c>
      <c r="L90" s="46">
        <f t="shared" si="82"/>
        <v>261680004</v>
      </c>
      <c r="M90" s="52">
        <f t="shared" si="68"/>
        <v>2.8620126422257669E-5</v>
      </c>
      <c r="N90" s="45">
        <v>0</v>
      </c>
      <c r="O90" s="45">
        <v>185307004</v>
      </c>
      <c r="P90" s="45">
        <f t="shared" si="83"/>
        <v>76373000</v>
      </c>
      <c r="Q90" s="45">
        <v>185303476.43000001</v>
      </c>
      <c r="R90" s="45">
        <f>+L90-Q90</f>
        <v>76376527.569999993</v>
      </c>
      <c r="S90" s="45">
        <f t="shared" si="84"/>
        <v>3527.5699999928474</v>
      </c>
      <c r="T90" s="45">
        <v>3472.43</v>
      </c>
      <c r="U90" s="45">
        <f t="shared" si="85"/>
        <v>185300004</v>
      </c>
      <c r="V90" s="45">
        <v>3472.43</v>
      </c>
      <c r="W90" s="48">
        <f>+T90-V90</f>
        <v>0</v>
      </c>
      <c r="X90" s="54">
        <f t="shared" si="71"/>
        <v>0.70813005807658125</v>
      </c>
      <c r="Y90" s="182">
        <f t="shared" si="72"/>
        <v>1.3269756752220164E-5</v>
      </c>
      <c r="Z90" s="182">
        <f t="shared" si="73"/>
        <v>1.3269756752220164E-5</v>
      </c>
      <c r="AA90" s="182">
        <f t="shared" si="86"/>
        <v>1.8739151940906733E-5</v>
      </c>
      <c r="AB90" s="178">
        <f t="shared" si="44"/>
        <v>1</v>
      </c>
    </row>
    <row r="91" spans="1:28" ht="42" customHeight="1" x14ac:dyDescent="0.25">
      <c r="A91" s="114" t="s">
        <v>200</v>
      </c>
      <c r="B91" s="43" t="s">
        <v>41</v>
      </c>
      <c r="C91" s="43">
        <v>20</v>
      </c>
      <c r="D91" s="43" t="s">
        <v>38</v>
      </c>
      <c r="E91" s="44" t="s">
        <v>201</v>
      </c>
      <c r="F91" s="45">
        <v>199319996</v>
      </c>
      <c r="G91" s="45">
        <v>0</v>
      </c>
      <c r="H91" s="45">
        <v>0</v>
      </c>
      <c r="I91" s="45">
        <v>0</v>
      </c>
      <c r="J91" s="45">
        <v>0</v>
      </c>
      <c r="K91" s="45">
        <f t="shared" si="69"/>
        <v>0</v>
      </c>
      <c r="L91" s="46">
        <f t="shared" si="82"/>
        <v>199319996</v>
      </c>
      <c r="M91" s="52">
        <f t="shared" si="68"/>
        <v>2.1799768407233336E-5</v>
      </c>
      <c r="N91" s="45">
        <v>0</v>
      </c>
      <c r="O91" s="45">
        <v>141714996</v>
      </c>
      <c r="P91" s="45">
        <f t="shared" si="83"/>
        <v>57605000</v>
      </c>
      <c r="Q91" s="45">
        <v>141705310.78999999</v>
      </c>
      <c r="R91" s="45">
        <f>+L91-Q91</f>
        <v>57614685.210000008</v>
      </c>
      <c r="S91" s="45">
        <f t="shared" si="84"/>
        <v>9685.2100000083447</v>
      </c>
      <c r="T91" s="45">
        <v>5314.79</v>
      </c>
      <c r="U91" s="45">
        <f t="shared" si="85"/>
        <v>141699996</v>
      </c>
      <c r="V91" s="45">
        <v>5314.79</v>
      </c>
      <c r="W91" s="48">
        <f>+T91-V91</f>
        <v>0</v>
      </c>
      <c r="X91" s="54">
        <f t="shared" si="71"/>
        <v>0.71094377701071187</v>
      </c>
      <c r="Y91" s="182">
        <f t="shared" si="72"/>
        <v>2.6664610207999402E-5</v>
      </c>
      <c r="Z91" s="182">
        <f t="shared" si="73"/>
        <v>2.6664610207999402E-5</v>
      </c>
      <c r="AA91" s="182">
        <f t="shared" si="86"/>
        <v>3.7505933760494315E-5</v>
      </c>
      <c r="AB91" s="178">
        <f t="shared" si="44"/>
        <v>1</v>
      </c>
    </row>
    <row r="92" spans="1:28" ht="42" customHeight="1" x14ac:dyDescent="0.25">
      <c r="A92" s="113" t="s">
        <v>202</v>
      </c>
      <c r="B92" s="32" t="s">
        <v>41</v>
      </c>
      <c r="C92" s="32">
        <v>20</v>
      </c>
      <c r="D92" s="32" t="s">
        <v>38</v>
      </c>
      <c r="E92" s="39" t="s">
        <v>203</v>
      </c>
      <c r="F92" s="59">
        <v>100000000</v>
      </c>
      <c r="G92" s="59">
        <v>0</v>
      </c>
      <c r="H92" s="59">
        <v>0</v>
      </c>
      <c r="I92" s="59">
        <v>0</v>
      </c>
      <c r="J92" s="59">
        <v>0</v>
      </c>
      <c r="K92" s="40">
        <f t="shared" si="69"/>
        <v>0</v>
      </c>
      <c r="L92" s="41">
        <f t="shared" si="82"/>
        <v>100000000</v>
      </c>
      <c r="M92" s="319">
        <f t="shared" si="68"/>
        <v>1.0937070461928635E-5</v>
      </c>
      <c r="N92" s="59">
        <v>0</v>
      </c>
      <c r="O92" s="59">
        <v>16089048.550000001</v>
      </c>
      <c r="P92" s="59">
        <f t="shared" si="83"/>
        <v>83910951.450000003</v>
      </c>
      <c r="Q92" s="59">
        <v>10884169</v>
      </c>
      <c r="R92" s="59">
        <v>0</v>
      </c>
      <c r="S92" s="59">
        <f t="shared" si="84"/>
        <v>5204879.5500000007</v>
      </c>
      <c r="T92" s="59">
        <v>10884169</v>
      </c>
      <c r="U92" s="59">
        <f t="shared" si="85"/>
        <v>0</v>
      </c>
      <c r="V92" s="59">
        <v>10884169</v>
      </c>
      <c r="W92" s="59">
        <v>0</v>
      </c>
      <c r="X92" s="176">
        <f t="shared" si="71"/>
        <v>0.10884169</v>
      </c>
      <c r="Y92" s="176">
        <f t="shared" si="72"/>
        <v>0.10884169</v>
      </c>
      <c r="Z92" s="176">
        <f t="shared" si="73"/>
        <v>0.10884169</v>
      </c>
      <c r="AA92" s="176">
        <f t="shared" si="43"/>
        <v>1</v>
      </c>
      <c r="AB92" s="177">
        <f t="shared" si="44"/>
        <v>1</v>
      </c>
    </row>
    <row r="93" spans="1:28" s="76" customFormat="1" ht="42" customHeight="1" x14ac:dyDescent="0.25">
      <c r="A93" s="199" t="s">
        <v>204</v>
      </c>
      <c r="B93" s="71" t="s">
        <v>37</v>
      </c>
      <c r="C93" s="71">
        <v>10</v>
      </c>
      <c r="D93" s="71" t="s">
        <v>38</v>
      </c>
      <c r="E93" s="72" t="s">
        <v>205</v>
      </c>
      <c r="F93" s="73">
        <f>+F103</f>
        <v>10647256000</v>
      </c>
      <c r="G93" s="73">
        <f t="shared" ref="G93:J93" si="87">+G103</f>
        <v>0</v>
      </c>
      <c r="H93" s="73">
        <f t="shared" si="87"/>
        <v>0</v>
      </c>
      <c r="I93" s="73">
        <f t="shared" si="87"/>
        <v>0</v>
      </c>
      <c r="J93" s="73">
        <f t="shared" si="87"/>
        <v>0</v>
      </c>
      <c r="K93" s="41">
        <f t="shared" si="69"/>
        <v>0</v>
      </c>
      <c r="L93" s="73">
        <f>+L103</f>
        <v>10647256000</v>
      </c>
      <c r="M93" s="324">
        <f t="shared" si="68"/>
        <v>1.1644978909819243E-3</v>
      </c>
      <c r="N93" s="73">
        <f t="shared" ref="N93:W93" si="88">+N103</f>
        <v>0</v>
      </c>
      <c r="O93" s="73">
        <f t="shared" si="88"/>
        <v>2568638</v>
      </c>
      <c r="P93" s="73">
        <f t="shared" si="88"/>
        <v>10644687362</v>
      </c>
      <c r="Q93" s="73">
        <f t="shared" si="88"/>
        <v>2568570.7600000002</v>
      </c>
      <c r="R93" s="73">
        <f t="shared" si="88"/>
        <v>10644687429.24</v>
      </c>
      <c r="S93" s="73">
        <f t="shared" si="88"/>
        <v>67.239999999903375</v>
      </c>
      <c r="T93" s="73">
        <f t="shared" si="88"/>
        <v>2568570.7600000002</v>
      </c>
      <c r="U93" s="73">
        <f t="shared" si="88"/>
        <v>0</v>
      </c>
      <c r="V93" s="73">
        <f t="shared" si="88"/>
        <v>2528289.6</v>
      </c>
      <c r="W93" s="73">
        <f t="shared" si="88"/>
        <v>40281.160000000003</v>
      </c>
      <c r="X93" s="176">
        <f t="shared" si="71"/>
        <v>2.4124250980722171E-4</v>
      </c>
      <c r="Y93" s="176">
        <f t="shared" si="72"/>
        <v>2.4124250980722171E-4</v>
      </c>
      <c r="Z93" s="176">
        <f t="shared" si="73"/>
        <v>2.3745926650021377E-4</v>
      </c>
      <c r="AA93" s="176">
        <f t="shared" si="43"/>
        <v>1</v>
      </c>
      <c r="AB93" s="177">
        <f t="shared" si="44"/>
        <v>0.98431767556210903</v>
      </c>
    </row>
    <row r="94" spans="1:28" ht="42" customHeight="1" x14ac:dyDescent="0.25">
      <c r="A94" s="113" t="s">
        <v>204</v>
      </c>
      <c r="B94" s="32" t="s">
        <v>41</v>
      </c>
      <c r="C94" s="32">
        <v>20</v>
      </c>
      <c r="D94" s="32" t="s">
        <v>38</v>
      </c>
      <c r="E94" s="39" t="s">
        <v>205</v>
      </c>
      <c r="F94" s="59">
        <f>+F95+F98</f>
        <v>5638845092</v>
      </c>
      <c r="G94" s="59">
        <f t="shared" ref="G94:I94" si="89">+G95+G98</f>
        <v>0</v>
      </c>
      <c r="H94" s="59">
        <f t="shared" si="89"/>
        <v>0</v>
      </c>
      <c r="I94" s="59">
        <f t="shared" si="89"/>
        <v>0</v>
      </c>
      <c r="J94" s="59">
        <f>+J95+J98</f>
        <v>0</v>
      </c>
      <c r="K94" s="40">
        <f t="shared" si="69"/>
        <v>0</v>
      </c>
      <c r="L94" s="59">
        <f>+L95+L98</f>
        <v>5638845092</v>
      </c>
      <c r="M94" s="318">
        <f t="shared" si="68"/>
        <v>6.1672446095104461E-4</v>
      </c>
      <c r="N94" s="59">
        <f t="shared" ref="N94:W94" si="90">+N95+N98</f>
        <v>5423125092</v>
      </c>
      <c r="O94" s="59">
        <f>+O95+O98</f>
        <v>215720000</v>
      </c>
      <c r="P94" s="59">
        <f t="shared" si="90"/>
        <v>5423125092</v>
      </c>
      <c r="Q94" s="59">
        <f t="shared" si="90"/>
        <v>19358289</v>
      </c>
      <c r="R94" s="59">
        <f t="shared" si="90"/>
        <v>5619486803</v>
      </c>
      <c r="S94" s="59">
        <f t="shared" si="90"/>
        <v>196361711</v>
      </c>
      <c r="T94" s="59">
        <f t="shared" si="90"/>
        <v>10517146</v>
      </c>
      <c r="U94" s="59">
        <f t="shared" si="90"/>
        <v>8841143</v>
      </c>
      <c r="V94" s="59">
        <f t="shared" si="90"/>
        <v>10517146</v>
      </c>
      <c r="W94" s="59">
        <f t="shared" si="90"/>
        <v>0</v>
      </c>
      <c r="X94" s="176">
        <f t="shared" si="71"/>
        <v>3.4330237281148565E-3</v>
      </c>
      <c r="Y94" s="176">
        <f t="shared" si="72"/>
        <v>1.8651241217675927E-3</v>
      </c>
      <c r="Z94" s="176">
        <f t="shared" si="73"/>
        <v>1.8651241217675927E-3</v>
      </c>
      <c r="AA94" s="176">
        <f t="shared" si="43"/>
        <v>0.54328902724822425</v>
      </c>
      <c r="AB94" s="177">
        <f t="shared" si="44"/>
        <v>1</v>
      </c>
    </row>
    <row r="95" spans="1:28" ht="42" customHeight="1" x14ac:dyDescent="0.25">
      <c r="A95" s="113" t="s">
        <v>206</v>
      </c>
      <c r="B95" s="32" t="s">
        <v>41</v>
      </c>
      <c r="C95" s="32">
        <v>20</v>
      </c>
      <c r="D95" s="32" t="s">
        <v>38</v>
      </c>
      <c r="E95" s="39" t="s">
        <v>207</v>
      </c>
      <c r="F95" s="59">
        <f t="shared" ref="F95:J96" si="91">+F96</f>
        <v>5423125092</v>
      </c>
      <c r="G95" s="59">
        <f t="shared" si="91"/>
        <v>0</v>
      </c>
      <c r="H95" s="59">
        <f t="shared" si="91"/>
        <v>0</v>
      </c>
      <c r="I95" s="59">
        <f t="shared" si="91"/>
        <v>0</v>
      </c>
      <c r="J95" s="59">
        <f t="shared" si="91"/>
        <v>0</v>
      </c>
      <c r="K95" s="40">
        <f t="shared" si="69"/>
        <v>0</v>
      </c>
      <c r="L95" s="59">
        <f>+L96</f>
        <v>5423125092</v>
      </c>
      <c r="M95" s="318">
        <f t="shared" si="68"/>
        <v>5.9313101255057212E-4</v>
      </c>
      <c r="N95" s="59">
        <f t="shared" ref="N95:W96" si="92">+N96</f>
        <v>5423125092</v>
      </c>
      <c r="O95" s="59">
        <f t="shared" si="92"/>
        <v>0</v>
      </c>
      <c r="P95" s="59">
        <f t="shared" si="92"/>
        <v>5423125092</v>
      </c>
      <c r="Q95" s="59">
        <f t="shared" si="92"/>
        <v>0</v>
      </c>
      <c r="R95" s="59">
        <f t="shared" si="92"/>
        <v>5423125092</v>
      </c>
      <c r="S95" s="59">
        <f t="shared" si="92"/>
        <v>0</v>
      </c>
      <c r="T95" s="59">
        <f t="shared" si="92"/>
        <v>0</v>
      </c>
      <c r="U95" s="59">
        <f t="shared" si="92"/>
        <v>0</v>
      </c>
      <c r="V95" s="59">
        <f t="shared" si="92"/>
        <v>0</v>
      </c>
      <c r="W95" s="59">
        <f t="shared" si="92"/>
        <v>0</v>
      </c>
      <c r="X95" s="176">
        <f t="shared" si="71"/>
        <v>0</v>
      </c>
      <c r="Y95" s="176">
        <f t="shared" si="72"/>
        <v>0</v>
      </c>
      <c r="Z95" s="176">
        <f t="shared" si="73"/>
        <v>0</v>
      </c>
      <c r="AA95" s="176" t="s">
        <v>40</v>
      </c>
      <c r="AB95" s="177" t="s">
        <v>40</v>
      </c>
    </row>
    <row r="96" spans="1:28" ht="42" customHeight="1" x14ac:dyDescent="0.25">
      <c r="A96" s="113" t="s">
        <v>208</v>
      </c>
      <c r="B96" s="32" t="s">
        <v>41</v>
      </c>
      <c r="C96" s="32">
        <v>20</v>
      </c>
      <c r="D96" s="32" t="s">
        <v>38</v>
      </c>
      <c r="E96" s="78" t="s">
        <v>209</v>
      </c>
      <c r="F96" s="59">
        <f t="shared" si="91"/>
        <v>5423125092</v>
      </c>
      <c r="G96" s="59">
        <f t="shared" si="91"/>
        <v>0</v>
      </c>
      <c r="H96" s="59">
        <f t="shared" si="91"/>
        <v>0</v>
      </c>
      <c r="I96" s="59">
        <f t="shared" si="91"/>
        <v>0</v>
      </c>
      <c r="J96" s="59">
        <f t="shared" si="91"/>
        <v>0</v>
      </c>
      <c r="K96" s="40">
        <f t="shared" si="69"/>
        <v>0</v>
      </c>
      <c r="L96" s="59">
        <f>+L97</f>
        <v>5423125092</v>
      </c>
      <c r="M96" s="318">
        <f t="shared" si="68"/>
        <v>5.9313101255057212E-4</v>
      </c>
      <c r="N96" s="59">
        <f t="shared" si="92"/>
        <v>5423125092</v>
      </c>
      <c r="O96" s="59">
        <f t="shared" si="92"/>
        <v>0</v>
      </c>
      <c r="P96" s="59">
        <f t="shared" si="92"/>
        <v>5423125092</v>
      </c>
      <c r="Q96" s="59">
        <f t="shared" si="92"/>
        <v>0</v>
      </c>
      <c r="R96" s="59">
        <f t="shared" si="92"/>
        <v>5423125092</v>
      </c>
      <c r="S96" s="59">
        <f t="shared" si="92"/>
        <v>0</v>
      </c>
      <c r="T96" s="59">
        <f t="shared" si="92"/>
        <v>0</v>
      </c>
      <c r="U96" s="59">
        <f t="shared" si="92"/>
        <v>0</v>
      </c>
      <c r="V96" s="59">
        <f t="shared" si="92"/>
        <v>0</v>
      </c>
      <c r="W96" s="59">
        <f t="shared" si="92"/>
        <v>0</v>
      </c>
      <c r="X96" s="176">
        <f t="shared" si="71"/>
        <v>0</v>
      </c>
      <c r="Y96" s="176">
        <f t="shared" si="72"/>
        <v>0</v>
      </c>
      <c r="Z96" s="176">
        <f t="shared" si="73"/>
        <v>0</v>
      </c>
      <c r="AA96" s="176" t="s">
        <v>40</v>
      </c>
      <c r="AB96" s="177" t="s">
        <v>40</v>
      </c>
    </row>
    <row r="97" spans="1:28" ht="42" customHeight="1" x14ac:dyDescent="0.25">
      <c r="A97" s="114" t="s">
        <v>210</v>
      </c>
      <c r="B97" s="43" t="s">
        <v>41</v>
      </c>
      <c r="C97" s="43">
        <v>20</v>
      </c>
      <c r="D97" s="43" t="s">
        <v>38</v>
      </c>
      <c r="E97" s="44" t="s">
        <v>211</v>
      </c>
      <c r="F97" s="58">
        <v>5423125092</v>
      </c>
      <c r="G97" s="45">
        <v>0</v>
      </c>
      <c r="H97" s="45">
        <v>0</v>
      </c>
      <c r="I97" s="45">
        <v>0</v>
      </c>
      <c r="J97" s="45">
        <v>0</v>
      </c>
      <c r="K97" s="45">
        <f t="shared" si="69"/>
        <v>0</v>
      </c>
      <c r="L97" s="46">
        <f>+F97+K97</f>
        <v>5423125092</v>
      </c>
      <c r="M97" s="52">
        <f t="shared" si="68"/>
        <v>5.9313101255057212E-4</v>
      </c>
      <c r="N97" s="58">
        <v>5423125092</v>
      </c>
      <c r="O97" s="45">
        <v>0</v>
      </c>
      <c r="P97" s="45">
        <f>L97-O97</f>
        <v>5423125092</v>
      </c>
      <c r="Q97" s="45">
        <v>0</v>
      </c>
      <c r="R97" s="45">
        <f>+L97-Q97</f>
        <v>5423125092</v>
      </c>
      <c r="S97" s="45">
        <f>O97-Q97</f>
        <v>0</v>
      </c>
      <c r="T97" s="45">
        <v>0</v>
      </c>
      <c r="U97" s="45">
        <f>+Q97-T97</f>
        <v>0</v>
      </c>
      <c r="V97" s="45">
        <v>0</v>
      </c>
      <c r="W97" s="48">
        <f>+T97-V97</f>
        <v>0</v>
      </c>
      <c r="X97" s="54">
        <f t="shared" si="71"/>
        <v>0</v>
      </c>
      <c r="Y97" s="54">
        <f t="shared" si="72"/>
        <v>0</v>
      </c>
      <c r="Z97" s="54">
        <f t="shared" si="73"/>
        <v>0</v>
      </c>
      <c r="AA97" s="54" t="s">
        <v>40</v>
      </c>
      <c r="AB97" s="178" t="s">
        <v>40</v>
      </c>
    </row>
    <row r="98" spans="1:28" ht="42" customHeight="1" x14ac:dyDescent="0.25">
      <c r="A98" s="113" t="s">
        <v>212</v>
      </c>
      <c r="B98" s="32" t="s">
        <v>41</v>
      </c>
      <c r="C98" s="32">
        <v>20</v>
      </c>
      <c r="D98" s="32" t="s">
        <v>38</v>
      </c>
      <c r="E98" s="39" t="s">
        <v>213</v>
      </c>
      <c r="F98" s="59">
        <f t="shared" ref="F98:J99" si="93">+F99</f>
        <v>215720000</v>
      </c>
      <c r="G98" s="59">
        <f t="shared" si="93"/>
        <v>0</v>
      </c>
      <c r="H98" s="59">
        <f t="shared" si="93"/>
        <v>0</v>
      </c>
      <c r="I98" s="59">
        <f t="shared" si="93"/>
        <v>0</v>
      </c>
      <c r="J98" s="59">
        <f t="shared" si="93"/>
        <v>0</v>
      </c>
      <c r="K98" s="40">
        <f t="shared" si="69"/>
        <v>0</v>
      </c>
      <c r="L98" s="59">
        <f>+L99</f>
        <v>215720000</v>
      </c>
      <c r="M98" s="319">
        <f t="shared" si="68"/>
        <v>2.3593448400472452E-5</v>
      </c>
      <c r="N98" s="59">
        <f t="shared" ref="N98:W99" si="94">+N99</f>
        <v>0</v>
      </c>
      <c r="O98" s="59">
        <f t="shared" si="94"/>
        <v>215720000</v>
      </c>
      <c r="P98" s="59">
        <f t="shared" si="94"/>
        <v>0</v>
      </c>
      <c r="Q98" s="59">
        <f t="shared" si="94"/>
        <v>19358289</v>
      </c>
      <c r="R98" s="59">
        <f t="shared" si="94"/>
        <v>196361711</v>
      </c>
      <c r="S98" s="59">
        <f t="shared" si="94"/>
        <v>196361711</v>
      </c>
      <c r="T98" s="59">
        <f t="shared" si="94"/>
        <v>10517146</v>
      </c>
      <c r="U98" s="59">
        <f t="shared" si="94"/>
        <v>8841143</v>
      </c>
      <c r="V98" s="59">
        <f t="shared" si="94"/>
        <v>10517146</v>
      </c>
      <c r="W98" s="59">
        <f t="shared" si="94"/>
        <v>0</v>
      </c>
      <c r="X98" s="176">
        <f t="shared" si="71"/>
        <v>8.9738035416280365E-2</v>
      </c>
      <c r="Y98" s="176">
        <f t="shared" si="72"/>
        <v>4.8753689968477655E-2</v>
      </c>
      <c r="Z98" s="176">
        <f t="shared" si="73"/>
        <v>4.8753689968477655E-2</v>
      </c>
      <c r="AA98" s="176">
        <f t="shared" ref="AA98:AA106" si="95">+T98/Q98</f>
        <v>0.54328902724822425</v>
      </c>
      <c r="AB98" s="177">
        <f t="shared" ref="AB98:AB106" si="96">+V98/T98</f>
        <v>1</v>
      </c>
    </row>
    <row r="99" spans="1:28" ht="42" customHeight="1" x14ac:dyDescent="0.25">
      <c r="A99" s="113" t="s">
        <v>214</v>
      </c>
      <c r="B99" s="32" t="s">
        <v>41</v>
      </c>
      <c r="C99" s="32">
        <v>20</v>
      </c>
      <c r="D99" s="32" t="s">
        <v>38</v>
      </c>
      <c r="E99" s="39" t="s">
        <v>215</v>
      </c>
      <c r="F99" s="59">
        <f t="shared" si="93"/>
        <v>215720000</v>
      </c>
      <c r="G99" s="59">
        <f t="shared" si="93"/>
        <v>0</v>
      </c>
      <c r="H99" s="59">
        <f t="shared" si="93"/>
        <v>0</v>
      </c>
      <c r="I99" s="59">
        <f t="shared" si="93"/>
        <v>0</v>
      </c>
      <c r="J99" s="59">
        <f t="shared" si="93"/>
        <v>0</v>
      </c>
      <c r="K99" s="40">
        <f t="shared" si="69"/>
        <v>0</v>
      </c>
      <c r="L99" s="59">
        <f>+L100</f>
        <v>215720000</v>
      </c>
      <c r="M99" s="319">
        <f t="shared" si="68"/>
        <v>2.3593448400472452E-5</v>
      </c>
      <c r="N99" s="59">
        <f t="shared" si="94"/>
        <v>0</v>
      </c>
      <c r="O99" s="59">
        <f t="shared" si="94"/>
        <v>215720000</v>
      </c>
      <c r="P99" s="59">
        <f t="shared" si="94"/>
        <v>0</v>
      </c>
      <c r="Q99" s="59">
        <f t="shared" si="94"/>
        <v>19358289</v>
      </c>
      <c r="R99" s="59">
        <f t="shared" si="94"/>
        <v>196361711</v>
      </c>
      <c r="S99" s="59">
        <f t="shared" si="94"/>
        <v>196361711</v>
      </c>
      <c r="T99" s="59">
        <f t="shared" si="94"/>
        <v>10517146</v>
      </c>
      <c r="U99" s="59">
        <f t="shared" si="94"/>
        <v>8841143</v>
      </c>
      <c r="V99" s="59">
        <f t="shared" si="94"/>
        <v>10517146</v>
      </c>
      <c r="W99" s="59">
        <f t="shared" si="94"/>
        <v>0</v>
      </c>
      <c r="X99" s="176">
        <f t="shared" si="71"/>
        <v>8.9738035416280365E-2</v>
      </c>
      <c r="Y99" s="176">
        <f t="shared" si="72"/>
        <v>4.8753689968477655E-2</v>
      </c>
      <c r="Z99" s="176">
        <f t="shared" si="73"/>
        <v>4.8753689968477655E-2</v>
      </c>
      <c r="AA99" s="176">
        <f t="shared" si="95"/>
        <v>0.54328902724822425</v>
      </c>
      <c r="AB99" s="177">
        <f t="shared" si="96"/>
        <v>1</v>
      </c>
    </row>
    <row r="100" spans="1:28" ht="42" customHeight="1" x14ac:dyDescent="0.25">
      <c r="A100" s="113" t="s">
        <v>216</v>
      </c>
      <c r="B100" s="32" t="s">
        <v>41</v>
      </c>
      <c r="C100" s="32">
        <v>20</v>
      </c>
      <c r="D100" s="32" t="s">
        <v>38</v>
      </c>
      <c r="E100" s="39" t="s">
        <v>217</v>
      </c>
      <c r="F100" s="59">
        <f>+F101+F102</f>
        <v>215720000</v>
      </c>
      <c r="G100" s="59">
        <f>+G101+G102</f>
        <v>0</v>
      </c>
      <c r="H100" s="59">
        <f>+H101+H102</f>
        <v>0</v>
      </c>
      <c r="I100" s="59">
        <f>+I101+I102</f>
        <v>0</v>
      </c>
      <c r="J100" s="59">
        <f>+J101+J102</f>
        <v>0</v>
      </c>
      <c r="K100" s="40">
        <f t="shared" si="69"/>
        <v>0</v>
      </c>
      <c r="L100" s="59">
        <f>+L101+L102</f>
        <v>215720000</v>
      </c>
      <c r="M100" s="319">
        <f t="shared" si="68"/>
        <v>2.3593448400472452E-5</v>
      </c>
      <c r="N100" s="59">
        <f t="shared" ref="N100:W100" si="97">+N101+N102</f>
        <v>0</v>
      </c>
      <c r="O100" s="59">
        <f>+O101+O102</f>
        <v>215720000</v>
      </c>
      <c r="P100" s="59">
        <f t="shared" si="97"/>
        <v>0</v>
      </c>
      <c r="Q100" s="59">
        <f t="shared" si="97"/>
        <v>19358289</v>
      </c>
      <c r="R100" s="59">
        <f t="shared" si="97"/>
        <v>196361711</v>
      </c>
      <c r="S100" s="59">
        <f t="shared" si="97"/>
        <v>196361711</v>
      </c>
      <c r="T100" s="59">
        <f t="shared" si="97"/>
        <v>10517146</v>
      </c>
      <c r="U100" s="59">
        <f t="shared" si="97"/>
        <v>8841143</v>
      </c>
      <c r="V100" s="59">
        <f t="shared" si="97"/>
        <v>10517146</v>
      </c>
      <c r="W100" s="59">
        <f t="shared" si="97"/>
        <v>0</v>
      </c>
      <c r="X100" s="176">
        <f t="shared" si="71"/>
        <v>8.9738035416280365E-2</v>
      </c>
      <c r="Y100" s="176">
        <f t="shared" si="72"/>
        <v>4.8753689968477655E-2</v>
      </c>
      <c r="Z100" s="176">
        <f t="shared" si="73"/>
        <v>4.8753689968477655E-2</v>
      </c>
      <c r="AA100" s="176">
        <f t="shared" si="95"/>
        <v>0.54328902724822425</v>
      </c>
      <c r="AB100" s="177">
        <f t="shared" si="96"/>
        <v>1</v>
      </c>
    </row>
    <row r="101" spans="1:28" ht="42" customHeight="1" x14ac:dyDescent="0.25">
      <c r="A101" s="114" t="s">
        <v>218</v>
      </c>
      <c r="B101" s="43" t="s">
        <v>41</v>
      </c>
      <c r="C101" s="43">
        <v>20</v>
      </c>
      <c r="D101" s="43" t="s">
        <v>38</v>
      </c>
      <c r="E101" s="44" t="s">
        <v>219</v>
      </c>
      <c r="F101" s="48">
        <v>59277258</v>
      </c>
      <c r="G101" s="45">
        <v>0</v>
      </c>
      <c r="H101" s="45">
        <v>0</v>
      </c>
      <c r="I101" s="45">
        <v>0</v>
      </c>
      <c r="J101" s="45">
        <v>0</v>
      </c>
      <c r="K101" s="45">
        <f t="shared" si="69"/>
        <v>0</v>
      </c>
      <c r="L101" s="46">
        <f>+F101+K101</f>
        <v>59277258</v>
      </c>
      <c r="M101" s="52">
        <f t="shared" si="68"/>
        <v>6.483195475359229E-6</v>
      </c>
      <c r="N101" s="48">
        <v>0</v>
      </c>
      <c r="O101" s="45">
        <v>59277258</v>
      </c>
      <c r="P101" s="45">
        <f>L101-O101</f>
        <v>0</v>
      </c>
      <c r="Q101" s="45">
        <v>1655028</v>
      </c>
      <c r="R101" s="45">
        <f>+L101-Q101</f>
        <v>57622230</v>
      </c>
      <c r="S101" s="45">
        <f>O101-Q101</f>
        <v>57622230</v>
      </c>
      <c r="T101" s="45">
        <v>1438410</v>
      </c>
      <c r="U101" s="45">
        <f>+Q101-T101</f>
        <v>216618</v>
      </c>
      <c r="V101" s="45">
        <v>1438410</v>
      </c>
      <c r="W101" s="48">
        <f>+T101-V101</f>
        <v>0</v>
      </c>
      <c r="X101" s="54">
        <f t="shared" si="71"/>
        <v>2.7920117357655105E-2</v>
      </c>
      <c r="Y101" s="54">
        <f t="shared" si="72"/>
        <v>2.4265798529344931E-2</v>
      </c>
      <c r="Z101" s="54">
        <f t="shared" si="73"/>
        <v>2.4265798529344931E-2</v>
      </c>
      <c r="AA101" s="54">
        <f t="shared" si="95"/>
        <v>0.86911520530166253</v>
      </c>
      <c r="AB101" s="178">
        <f t="shared" si="96"/>
        <v>1</v>
      </c>
    </row>
    <row r="102" spans="1:28" ht="42" customHeight="1" x14ac:dyDescent="0.25">
      <c r="A102" s="114" t="s">
        <v>220</v>
      </c>
      <c r="B102" s="43" t="s">
        <v>41</v>
      </c>
      <c r="C102" s="43">
        <v>20</v>
      </c>
      <c r="D102" s="43" t="s">
        <v>38</v>
      </c>
      <c r="E102" s="44" t="s">
        <v>221</v>
      </c>
      <c r="F102" s="48">
        <v>156442742</v>
      </c>
      <c r="G102" s="45">
        <v>0</v>
      </c>
      <c r="H102" s="45">
        <v>0</v>
      </c>
      <c r="I102" s="45">
        <v>0</v>
      </c>
      <c r="J102" s="45">
        <v>0</v>
      </c>
      <c r="K102" s="45">
        <f t="shared" si="69"/>
        <v>0</v>
      </c>
      <c r="L102" s="46">
        <f>+F102+K102</f>
        <v>156442742</v>
      </c>
      <c r="M102" s="52">
        <f t="shared" si="68"/>
        <v>1.7110252925113223E-5</v>
      </c>
      <c r="N102" s="48">
        <v>0</v>
      </c>
      <c r="O102" s="45">
        <v>156442742</v>
      </c>
      <c r="P102" s="45">
        <f>L102-O102</f>
        <v>0</v>
      </c>
      <c r="Q102" s="45">
        <v>17703261</v>
      </c>
      <c r="R102" s="45">
        <f>+L102-Q102</f>
        <v>138739481</v>
      </c>
      <c r="S102" s="45">
        <f>O102-Q102</f>
        <v>138739481</v>
      </c>
      <c r="T102" s="45">
        <v>9078736</v>
      </c>
      <c r="U102" s="45">
        <f>+Q102-T102</f>
        <v>8624525</v>
      </c>
      <c r="V102" s="45">
        <v>9078736</v>
      </c>
      <c r="W102" s="48">
        <f>+T102-V102</f>
        <v>0</v>
      </c>
      <c r="X102" s="54">
        <f t="shared" si="71"/>
        <v>0.11316128043830886</v>
      </c>
      <c r="Y102" s="54">
        <f t="shared" si="72"/>
        <v>5.8032324695510645E-2</v>
      </c>
      <c r="Z102" s="54">
        <f t="shared" si="73"/>
        <v>5.8032324695510645E-2</v>
      </c>
      <c r="AA102" s="54">
        <f t="shared" si="95"/>
        <v>0.51282845572914504</v>
      </c>
      <c r="AB102" s="178">
        <f t="shared" si="96"/>
        <v>1</v>
      </c>
    </row>
    <row r="103" spans="1:28" ht="42" customHeight="1" x14ac:dyDescent="0.25">
      <c r="A103" s="245" t="s">
        <v>222</v>
      </c>
      <c r="B103" s="80" t="s">
        <v>37</v>
      </c>
      <c r="C103" s="80">
        <v>10</v>
      </c>
      <c r="D103" s="80" t="s">
        <v>38</v>
      </c>
      <c r="E103" s="78" t="s">
        <v>223</v>
      </c>
      <c r="F103" s="81">
        <f>+F104</f>
        <v>10647256000</v>
      </c>
      <c r="G103" s="81">
        <f>+G104</f>
        <v>0</v>
      </c>
      <c r="H103" s="81">
        <f>+H104</f>
        <v>0</v>
      </c>
      <c r="I103" s="81">
        <f>+I104</f>
        <v>0</v>
      </c>
      <c r="J103" s="81">
        <f>+J104</f>
        <v>0</v>
      </c>
      <c r="K103" s="40">
        <f t="shared" si="69"/>
        <v>0</v>
      </c>
      <c r="L103" s="81">
        <f>+L104</f>
        <v>10647256000</v>
      </c>
      <c r="M103" s="323">
        <f t="shared" si="68"/>
        <v>1.1644978909819243E-3</v>
      </c>
      <c r="N103" s="81">
        <f t="shared" ref="N103:W103" si="98">+N104</f>
        <v>0</v>
      </c>
      <c r="O103" s="81">
        <f>+O104</f>
        <v>2568638</v>
      </c>
      <c r="P103" s="81">
        <f t="shared" si="98"/>
        <v>10644687362</v>
      </c>
      <c r="Q103" s="81">
        <f t="shared" si="98"/>
        <v>2568570.7600000002</v>
      </c>
      <c r="R103" s="81">
        <f t="shared" si="98"/>
        <v>10644687429.24</v>
      </c>
      <c r="S103" s="81">
        <f t="shared" si="98"/>
        <v>67.239999999903375</v>
      </c>
      <c r="T103" s="81">
        <f t="shared" si="98"/>
        <v>2568570.7600000002</v>
      </c>
      <c r="U103" s="81">
        <f t="shared" si="98"/>
        <v>0</v>
      </c>
      <c r="V103" s="81">
        <f t="shared" si="98"/>
        <v>2528289.6</v>
      </c>
      <c r="W103" s="81">
        <f t="shared" si="98"/>
        <v>40281.160000000003</v>
      </c>
      <c r="X103" s="176">
        <f t="shared" si="71"/>
        <v>2.4124250980722171E-4</v>
      </c>
      <c r="Y103" s="176">
        <f t="shared" si="72"/>
        <v>2.4124250980722171E-4</v>
      </c>
      <c r="Z103" s="176">
        <f t="shared" si="73"/>
        <v>2.3745926650021377E-4</v>
      </c>
      <c r="AA103" s="176">
        <f t="shared" si="95"/>
        <v>1</v>
      </c>
      <c r="AB103" s="177">
        <f t="shared" si="96"/>
        <v>0.98431767556210903</v>
      </c>
    </row>
    <row r="104" spans="1:28" ht="42" customHeight="1" x14ac:dyDescent="0.25">
      <c r="A104" s="245" t="s">
        <v>224</v>
      </c>
      <c r="B104" s="80" t="s">
        <v>37</v>
      </c>
      <c r="C104" s="80">
        <v>10</v>
      </c>
      <c r="D104" s="80" t="s">
        <v>38</v>
      </c>
      <c r="E104" s="78" t="s">
        <v>225</v>
      </c>
      <c r="F104" s="81">
        <f>+F105+F106</f>
        <v>10647256000</v>
      </c>
      <c r="G104" s="81">
        <f>+G105+G106</f>
        <v>0</v>
      </c>
      <c r="H104" s="81">
        <f>+H105+H106</f>
        <v>0</v>
      </c>
      <c r="I104" s="81">
        <f>+I105+I106</f>
        <v>0</v>
      </c>
      <c r="J104" s="81">
        <f>+J105+J106</f>
        <v>0</v>
      </c>
      <c r="K104" s="40">
        <f t="shared" si="69"/>
        <v>0</v>
      </c>
      <c r="L104" s="81">
        <f>+L105+L106</f>
        <v>10647256000</v>
      </c>
      <c r="M104" s="323">
        <f t="shared" si="68"/>
        <v>1.1644978909819243E-3</v>
      </c>
      <c r="N104" s="81">
        <f t="shared" ref="N104:W104" si="99">+N105+N106</f>
        <v>0</v>
      </c>
      <c r="O104" s="81">
        <f>+O105+O106</f>
        <v>2568638</v>
      </c>
      <c r="P104" s="81">
        <f t="shared" si="99"/>
        <v>10644687362</v>
      </c>
      <c r="Q104" s="81">
        <f t="shared" si="99"/>
        <v>2568570.7600000002</v>
      </c>
      <c r="R104" s="81">
        <f t="shared" si="99"/>
        <v>10644687429.24</v>
      </c>
      <c r="S104" s="81">
        <f t="shared" si="99"/>
        <v>67.239999999903375</v>
      </c>
      <c r="T104" s="81">
        <f t="shared" si="99"/>
        <v>2568570.7600000002</v>
      </c>
      <c r="U104" s="81">
        <f t="shared" si="99"/>
        <v>0</v>
      </c>
      <c r="V104" s="81">
        <f t="shared" si="99"/>
        <v>2528289.6</v>
      </c>
      <c r="W104" s="81">
        <f t="shared" si="99"/>
        <v>40281.160000000003</v>
      </c>
      <c r="X104" s="176">
        <f t="shared" si="71"/>
        <v>2.4124250980722171E-4</v>
      </c>
      <c r="Y104" s="176">
        <f t="shared" si="72"/>
        <v>2.4124250980722171E-4</v>
      </c>
      <c r="Z104" s="176">
        <f t="shared" si="73"/>
        <v>2.3745926650021377E-4</v>
      </c>
      <c r="AA104" s="176">
        <f t="shared" si="95"/>
        <v>1</v>
      </c>
      <c r="AB104" s="177">
        <f t="shared" si="96"/>
        <v>0.98431767556210903</v>
      </c>
    </row>
    <row r="105" spans="1:28" ht="42" customHeight="1" x14ac:dyDescent="0.25">
      <c r="A105" s="351" t="s">
        <v>226</v>
      </c>
      <c r="B105" s="83" t="s">
        <v>37</v>
      </c>
      <c r="C105" s="83">
        <v>10</v>
      </c>
      <c r="D105" s="83" t="s">
        <v>38</v>
      </c>
      <c r="E105" s="84" t="s">
        <v>227</v>
      </c>
      <c r="F105" s="85">
        <v>5323628000</v>
      </c>
      <c r="G105" s="45">
        <v>0</v>
      </c>
      <c r="H105" s="45">
        <v>0</v>
      </c>
      <c r="I105" s="45">
        <v>0</v>
      </c>
      <c r="J105" s="45">
        <v>0</v>
      </c>
      <c r="K105" s="45">
        <f t="shared" si="69"/>
        <v>0</v>
      </c>
      <c r="L105" s="46">
        <f>+F105+K105</f>
        <v>5323628000</v>
      </c>
      <c r="M105" s="86">
        <f t="shared" si="68"/>
        <v>5.8224894549096216E-4</v>
      </c>
      <c r="N105" s="85">
        <v>0</v>
      </c>
      <c r="O105" s="45">
        <v>40300</v>
      </c>
      <c r="P105" s="45">
        <f>L105-O105</f>
        <v>5323587700</v>
      </c>
      <c r="Q105" s="45">
        <v>40281.160000000003</v>
      </c>
      <c r="R105" s="45">
        <f>+L105-Q105</f>
        <v>5323587718.8400002</v>
      </c>
      <c r="S105" s="45">
        <f>O105-Q105</f>
        <v>18.839999999996508</v>
      </c>
      <c r="T105" s="45">
        <v>40281.160000000003</v>
      </c>
      <c r="U105" s="45">
        <f>+Q105-T105</f>
        <v>0</v>
      </c>
      <c r="V105" s="45">
        <v>0</v>
      </c>
      <c r="W105" s="48">
        <f>+T105-V105</f>
        <v>40281.160000000003</v>
      </c>
      <c r="X105" s="182">
        <f t="shared" si="71"/>
        <v>7.5664866140158559E-6</v>
      </c>
      <c r="Y105" s="182">
        <f t="shared" si="72"/>
        <v>7.5664866140158559E-6</v>
      </c>
      <c r="Z105" s="182">
        <f t="shared" si="73"/>
        <v>0</v>
      </c>
      <c r="AA105" s="54">
        <f t="shared" si="95"/>
        <v>1</v>
      </c>
      <c r="AB105" s="178">
        <f t="shared" si="96"/>
        <v>0</v>
      </c>
    </row>
    <row r="106" spans="1:28" ht="42" customHeight="1" x14ac:dyDescent="0.25">
      <c r="A106" s="351" t="s">
        <v>228</v>
      </c>
      <c r="B106" s="83" t="s">
        <v>37</v>
      </c>
      <c r="C106" s="83">
        <v>10</v>
      </c>
      <c r="D106" s="83" t="s">
        <v>38</v>
      </c>
      <c r="E106" s="84" t="s">
        <v>229</v>
      </c>
      <c r="F106" s="85">
        <v>5323628000</v>
      </c>
      <c r="G106" s="45">
        <v>0</v>
      </c>
      <c r="H106" s="45">
        <v>0</v>
      </c>
      <c r="I106" s="45">
        <v>0</v>
      </c>
      <c r="J106" s="45">
        <v>0</v>
      </c>
      <c r="K106" s="45">
        <f t="shared" si="69"/>
        <v>0</v>
      </c>
      <c r="L106" s="46">
        <f>+F106+K106</f>
        <v>5323628000</v>
      </c>
      <c r="M106" s="86">
        <f t="shared" si="68"/>
        <v>5.8224894549096216E-4</v>
      </c>
      <c r="N106" s="85">
        <v>0</v>
      </c>
      <c r="O106" s="45">
        <v>2528338</v>
      </c>
      <c r="P106" s="45">
        <f>L106-O106</f>
        <v>5321099662</v>
      </c>
      <c r="Q106" s="45">
        <v>2528289.6</v>
      </c>
      <c r="R106" s="45">
        <f>+L106-Q106</f>
        <v>5321099710.3999996</v>
      </c>
      <c r="S106" s="45">
        <f>O106-Q106</f>
        <v>48.399999999906868</v>
      </c>
      <c r="T106" s="45">
        <v>2528289.6</v>
      </c>
      <c r="U106" s="45">
        <f>+Q106-T106</f>
        <v>0</v>
      </c>
      <c r="V106" s="45">
        <v>2528289.6</v>
      </c>
      <c r="W106" s="48">
        <f>+T106-V106</f>
        <v>0</v>
      </c>
      <c r="X106" s="54">
        <f t="shared" si="71"/>
        <v>4.7491853300042755E-4</v>
      </c>
      <c r="Y106" s="54">
        <f t="shared" si="72"/>
        <v>4.7491853300042755E-4</v>
      </c>
      <c r="Z106" s="54">
        <f t="shared" si="73"/>
        <v>4.7491853300042755E-4</v>
      </c>
      <c r="AA106" s="54">
        <f t="shared" si="95"/>
        <v>1</v>
      </c>
      <c r="AB106" s="178">
        <f t="shared" si="96"/>
        <v>1</v>
      </c>
    </row>
    <row r="107" spans="1:28" ht="42" customHeight="1" x14ac:dyDescent="0.25">
      <c r="A107" s="113" t="s">
        <v>230</v>
      </c>
      <c r="B107" s="32" t="s">
        <v>41</v>
      </c>
      <c r="C107" s="32">
        <v>20</v>
      </c>
      <c r="D107" s="32" t="s">
        <v>38</v>
      </c>
      <c r="E107" s="39" t="s">
        <v>231</v>
      </c>
      <c r="F107" s="59">
        <f t="shared" ref="F107:J108" si="100">+F108</f>
        <v>16069012000</v>
      </c>
      <c r="G107" s="59">
        <f t="shared" si="100"/>
        <v>0</v>
      </c>
      <c r="H107" s="59">
        <f t="shared" si="100"/>
        <v>0</v>
      </c>
      <c r="I107" s="59">
        <f t="shared" si="100"/>
        <v>0</v>
      </c>
      <c r="J107" s="59">
        <f t="shared" si="100"/>
        <v>0</v>
      </c>
      <c r="K107" s="40">
        <f t="shared" si="69"/>
        <v>0</v>
      </c>
      <c r="L107" s="59">
        <f>+L108</f>
        <v>16069012000</v>
      </c>
      <c r="M107" s="323">
        <f t="shared" si="68"/>
        <v>1.7574791649757678E-3</v>
      </c>
      <c r="N107" s="59">
        <f t="shared" ref="N107:W108" si="101">+N108</f>
        <v>0</v>
      </c>
      <c r="O107" s="59">
        <f t="shared" si="101"/>
        <v>0</v>
      </c>
      <c r="P107" s="59">
        <f t="shared" si="101"/>
        <v>16069012000</v>
      </c>
      <c r="Q107" s="59">
        <f t="shared" si="101"/>
        <v>0</v>
      </c>
      <c r="R107" s="59">
        <f t="shared" si="101"/>
        <v>16069012000</v>
      </c>
      <c r="S107" s="59">
        <f t="shared" si="101"/>
        <v>0</v>
      </c>
      <c r="T107" s="59">
        <f t="shared" si="101"/>
        <v>0</v>
      </c>
      <c r="U107" s="59">
        <f t="shared" si="101"/>
        <v>0</v>
      </c>
      <c r="V107" s="59">
        <f t="shared" si="101"/>
        <v>0</v>
      </c>
      <c r="W107" s="59">
        <f t="shared" si="101"/>
        <v>0</v>
      </c>
      <c r="X107" s="176">
        <f t="shared" si="71"/>
        <v>0</v>
      </c>
      <c r="Y107" s="176">
        <f t="shared" si="72"/>
        <v>0</v>
      </c>
      <c r="Z107" s="176">
        <f t="shared" si="73"/>
        <v>0</v>
      </c>
      <c r="AA107" s="176" t="s">
        <v>40</v>
      </c>
      <c r="AB107" s="177" t="s">
        <v>40</v>
      </c>
    </row>
    <row r="108" spans="1:28" ht="42" customHeight="1" x14ac:dyDescent="0.25">
      <c r="A108" s="113" t="s">
        <v>232</v>
      </c>
      <c r="B108" s="32" t="s">
        <v>41</v>
      </c>
      <c r="C108" s="32">
        <v>20</v>
      </c>
      <c r="D108" s="32" t="s">
        <v>38</v>
      </c>
      <c r="E108" s="39" t="s">
        <v>233</v>
      </c>
      <c r="F108" s="59">
        <f t="shared" si="100"/>
        <v>16069012000</v>
      </c>
      <c r="G108" s="59">
        <f t="shared" si="100"/>
        <v>0</v>
      </c>
      <c r="H108" s="59">
        <f t="shared" si="100"/>
        <v>0</v>
      </c>
      <c r="I108" s="59">
        <f t="shared" si="100"/>
        <v>0</v>
      </c>
      <c r="J108" s="59">
        <f t="shared" si="100"/>
        <v>0</v>
      </c>
      <c r="K108" s="40">
        <f t="shared" si="69"/>
        <v>0</v>
      </c>
      <c r="L108" s="59">
        <f>+L109</f>
        <v>16069012000</v>
      </c>
      <c r="M108" s="323">
        <f t="shared" si="68"/>
        <v>1.7574791649757678E-3</v>
      </c>
      <c r="N108" s="59">
        <f t="shared" si="101"/>
        <v>0</v>
      </c>
      <c r="O108" s="59">
        <f t="shared" si="101"/>
        <v>0</v>
      </c>
      <c r="P108" s="59">
        <f t="shared" si="101"/>
        <v>16069012000</v>
      </c>
      <c r="Q108" s="59">
        <f t="shared" si="101"/>
        <v>0</v>
      </c>
      <c r="R108" s="59">
        <f t="shared" si="101"/>
        <v>16069012000</v>
      </c>
      <c r="S108" s="59">
        <f t="shared" si="101"/>
        <v>0</v>
      </c>
      <c r="T108" s="59">
        <f t="shared" si="101"/>
        <v>0</v>
      </c>
      <c r="U108" s="59">
        <f t="shared" si="101"/>
        <v>0</v>
      </c>
      <c r="V108" s="59">
        <f t="shared" si="101"/>
        <v>0</v>
      </c>
      <c r="W108" s="59">
        <f t="shared" si="101"/>
        <v>0</v>
      </c>
      <c r="X108" s="176">
        <f t="shared" si="71"/>
        <v>0</v>
      </c>
      <c r="Y108" s="176">
        <f t="shared" si="72"/>
        <v>0</v>
      </c>
      <c r="Z108" s="176">
        <f t="shared" si="73"/>
        <v>0</v>
      </c>
      <c r="AA108" s="176" t="s">
        <v>40</v>
      </c>
      <c r="AB108" s="177" t="s">
        <v>40</v>
      </c>
    </row>
    <row r="109" spans="1:28" ht="42" customHeight="1" thickBot="1" x14ac:dyDescent="0.3">
      <c r="A109" s="184" t="s">
        <v>234</v>
      </c>
      <c r="B109" s="89" t="s">
        <v>41</v>
      </c>
      <c r="C109" s="89">
        <v>20</v>
      </c>
      <c r="D109" s="89" t="s">
        <v>38</v>
      </c>
      <c r="E109" s="90" t="s">
        <v>235</v>
      </c>
      <c r="F109" s="91">
        <v>16069012000</v>
      </c>
      <c r="G109" s="91">
        <v>0</v>
      </c>
      <c r="H109" s="91">
        <v>0</v>
      </c>
      <c r="I109" s="91">
        <v>0</v>
      </c>
      <c r="J109" s="91">
        <v>0</v>
      </c>
      <c r="K109" s="91">
        <f t="shared" si="69"/>
        <v>0</v>
      </c>
      <c r="L109" s="92">
        <f>+F109+K109</f>
        <v>16069012000</v>
      </c>
      <c r="M109" s="326">
        <f t="shared" si="68"/>
        <v>1.7574791649757678E-3</v>
      </c>
      <c r="N109" s="91">
        <v>0</v>
      </c>
      <c r="O109" s="91">
        <v>0</v>
      </c>
      <c r="P109" s="91">
        <f>L109-O109</f>
        <v>16069012000</v>
      </c>
      <c r="Q109" s="91">
        <v>0</v>
      </c>
      <c r="R109" s="91">
        <f>+L109-Q109</f>
        <v>16069012000</v>
      </c>
      <c r="S109" s="91">
        <f>O109-Q109</f>
        <v>0</v>
      </c>
      <c r="T109" s="91">
        <v>0</v>
      </c>
      <c r="U109" s="91">
        <f>+Q109-T109</f>
        <v>0</v>
      </c>
      <c r="V109" s="91">
        <v>0</v>
      </c>
      <c r="W109" s="93">
        <f>+T109-V109</f>
        <v>0</v>
      </c>
      <c r="X109" s="186">
        <f t="shared" si="71"/>
        <v>0</v>
      </c>
      <c r="Y109" s="186">
        <f t="shared" si="72"/>
        <v>0</v>
      </c>
      <c r="Z109" s="186">
        <f t="shared" si="73"/>
        <v>0</v>
      </c>
      <c r="AA109" s="186" t="s">
        <v>40</v>
      </c>
      <c r="AB109" s="187" t="s">
        <v>40</v>
      </c>
    </row>
    <row r="110" spans="1:28" ht="42" customHeight="1" thickBot="1" x14ac:dyDescent="0.3">
      <c r="A110" s="23" t="s">
        <v>236</v>
      </c>
      <c r="B110" s="96" t="s">
        <v>37</v>
      </c>
      <c r="C110" s="97">
        <v>11</v>
      </c>
      <c r="D110" s="96" t="s">
        <v>237</v>
      </c>
      <c r="E110" s="25" t="s">
        <v>238</v>
      </c>
      <c r="F110" s="26">
        <f t="shared" ref="F110:J112" si="102">+F112</f>
        <v>112491124000</v>
      </c>
      <c r="G110" s="26">
        <f t="shared" si="102"/>
        <v>0</v>
      </c>
      <c r="H110" s="26">
        <f t="shared" si="102"/>
        <v>0</v>
      </c>
      <c r="I110" s="26">
        <f t="shared" si="102"/>
        <v>0</v>
      </c>
      <c r="J110" s="26">
        <f t="shared" si="102"/>
        <v>0</v>
      </c>
      <c r="K110" s="26">
        <f t="shared" si="69"/>
        <v>0</v>
      </c>
      <c r="L110" s="26">
        <f>+L112</f>
        <v>112491124000</v>
      </c>
      <c r="M110" s="27">
        <f t="shared" si="68"/>
        <v>1.2303233495295513E-2</v>
      </c>
      <c r="N110" s="26">
        <f t="shared" ref="N110:W112" si="103">+N112</f>
        <v>0</v>
      </c>
      <c r="O110" s="26">
        <f t="shared" si="103"/>
        <v>0</v>
      </c>
      <c r="P110" s="26">
        <f t="shared" si="103"/>
        <v>112491124000</v>
      </c>
      <c r="Q110" s="26">
        <f t="shared" si="103"/>
        <v>0</v>
      </c>
      <c r="R110" s="26">
        <f t="shared" si="103"/>
        <v>112491124000</v>
      </c>
      <c r="S110" s="26">
        <f t="shared" si="103"/>
        <v>0</v>
      </c>
      <c r="T110" s="26">
        <f t="shared" si="103"/>
        <v>0</v>
      </c>
      <c r="U110" s="26">
        <f t="shared" si="103"/>
        <v>0</v>
      </c>
      <c r="V110" s="26">
        <f t="shared" si="103"/>
        <v>0</v>
      </c>
      <c r="W110" s="26">
        <f t="shared" si="103"/>
        <v>0</v>
      </c>
      <c r="X110" s="172">
        <f t="shared" si="71"/>
        <v>0</v>
      </c>
      <c r="Y110" s="172">
        <f t="shared" si="72"/>
        <v>0</v>
      </c>
      <c r="Z110" s="172">
        <f t="shared" si="73"/>
        <v>0</v>
      </c>
      <c r="AA110" s="172" t="s">
        <v>40</v>
      </c>
      <c r="AB110" s="317" t="s">
        <v>40</v>
      </c>
    </row>
    <row r="111" spans="1:28" ht="42" customHeight="1" thickBot="1" x14ac:dyDescent="0.3">
      <c r="A111" s="99" t="s">
        <v>236</v>
      </c>
      <c r="B111" s="100" t="s">
        <v>37</v>
      </c>
      <c r="C111" s="101">
        <v>11</v>
      </c>
      <c r="D111" s="100" t="s">
        <v>38</v>
      </c>
      <c r="E111" s="102" t="s">
        <v>238</v>
      </c>
      <c r="F111" s="103">
        <f t="shared" si="102"/>
        <v>1427021447000</v>
      </c>
      <c r="G111" s="103">
        <f t="shared" si="102"/>
        <v>0</v>
      </c>
      <c r="H111" s="103">
        <f t="shared" si="102"/>
        <v>0</v>
      </c>
      <c r="I111" s="103">
        <f t="shared" si="102"/>
        <v>0</v>
      </c>
      <c r="J111" s="103">
        <f t="shared" si="102"/>
        <v>0</v>
      </c>
      <c r="K111" s="103">
        <f t="shared" si="69"/>
        <v>0</v>
      </c>
      <c r="L111" s="103">
        <f>+L113</f>
        <v>1427021447000</v>
      </c>
      <c r="M111" s="327">
        <f t="shared" si="68"/>
        <v>0.15607434116522359</v>
      </c>
      <c r="N111" s="103">
        <f t="shared" si="103"/>
        <v>0</v>
      </c>
      <c r="O111" s="103">
        <f t="shared" si="103"/>
        <v>173160850595</v>
      </c>
      <c r="P111" s="103">
        <f t="shared" si="103"/>
        <v>1253860596405</v>
      </c>
      <c r="Q111" s="103">
        <f t="shared" si="103"/>
        <v>173160850595</v>
      </c>
      <c r="R111" s="103">
        <f t="shared" si="103"/>
        <v>1253860596405</v>
      </c>
      <c r="S111" s="103">
        <f t="shared" si="103"/>
        <v>0</v>
      </c>
      <c r="T111" s="103">
        <f t="shared" si="103"/>
        <v>173160850595</v>
      </c>
      <c r="U111" s="103">
        <f t="shared" si="103"/>
        <v>0</v>
      </c>
      <c r="V111" s="103">
        <f t="shared" si="103"/>
        <v>173160850595</v>
      </c>
      <c r="W111" s="103">
        <f t="shared" si="103"/>
        <v>0</v>
      </c>
      <c r="X111" s="197">
        <f t="shared" si="71"/>
        <v>0.12134425236497515</v>
      </c>
      <c r="Y111" s="197">
        <f t="shared" si="72"/>
        <v>0.12134425236497515</v>
      </c>
      <c r="Z111" s="197">
        <f t="shared" si="73"/>
        <v>0.12134425236497515</v>
      </c>
      <c r="AA111" s="172">
        <f t="shared" ref="AA111" si="104">+T111/Q111</f>
        <v>1</v>
      </c>
      <c r="AB111" s="317">
        <f t="shared" ref="AB111:AB113" si="105">+V111/T111</f>
        <v>1</v>
      </c>
    </row>
    <row r="112" spans="1:28" ht="42" customHeight="1" x14ac:dyDescent="0.25">
      <c r="A112" s="110" t="s">
        <v>239</v>
      </c>
      <c r="B112" s="111" t="s">
        <v>37</v>
      </c>
      <c r="C112" s="111">
        <v>11</v>
      </c>
      <c r="D112" s="111" t="s">
        <v>237</v>
      </c>
      <c r="E112" s="33" t="s">
        <v>240</v>
      </c>
      <c r="F112" s="329">
        <f t="shared" si="102"/>
        <v>112491124000</v>
      </c>
      <c r="G112" s="329">
        <f t="shared" si="102"/>
        <v>0</v>
      </c>
      <c r="H112" s="329">
        <f t="shared" si="102"/>
        <v>0</v>
      </c>
      <c r="I112" s="329">
        <f t="shared" si="102"/>
        <v>0</v>
      </c>
      <c r="J112" s="329">
        <f t="shared" si="102"/>
        <v>0</v>
      </c>
      <c r="K112" s="34">
        <f t="shared" si="69"/>
        <v>0</v>
      </c>
      <c r="L112" s="329">
        <f>+L114</f>
        <v>112491124000</v>
      </c>
      <c r="M112" s="68">
        <f t="shared" si="68"/>
        <v>1.2303233495295513E-2</v>
      </c>
      <c r="N112" s="329">
        <f t="shared" si="103"/>
        <v>0</v>
      </c>
      <c r="O112" s="329">
        <f t="shared" si="103"/>
        <v>0</v>
      </c>
      <c r="P112" s="329">
        <f t="shared" si="103"/>
        <v>112491124000</v>
      </c>
      <c r="Q112" s="329">
        <f t="shared" si="103"/>
        <v>0</v>
      </c>
      <c r="R112" s="329">
        <f t="shared" si="103"/>
        <v>112491124000</v>
      </c>
      <c r="S112" s="329">
        <f t="shared" si="103"/>
        <v>0</v>
      </c>
      <c r="T112" s="329">
        <f t="shared" si="103"/>
        <v>0</v>
      </c>
      <c r="U112" s="329">
        <f t="shared" si="103"/>
        <v>0</v>
      </c>
      <c r="V112" s="329">
        <f t="shared" si="103"/>
        <v>0</v>
      </c>
      <c r="W112" s="329">
        <f t="shared" si="103"/>
        <v>0</v>
      </c>
      <c r="X112" s="118">
        <f t="shared" si="71"/>
        <v>0</v>
      </c>
      <c r="Y112" s="118">
        <f t="shared" si="72"/>
        <v>0</v>
      </c>
      <c r="Z112" s="118">
        <f t="shared" si="73"/>
        <v>0</v>
      </c>
      <c r="AA112" s="118" t="s">
        <v>40</v>
      </c>
      <c r="AB112" s="175" t="s">
        <v>40</v>
      </c>
    </row>
    <row r="113" spans="1:28" ht="42" customHeight="1" x14ac:dyDescent="0.25">
      <c r="A113" s="113" t="s">
        <v>239</v>
      </c>
      <c r="B113" s="32" t="s">
        <v>37</v>
      </c>
      <c r="C113" s="32">
        <v>11</v>
      </c>
      <c r="D113" s="32" t="s">
        <v>38</v>
      </c>
      <c r="E113" s="39" t="s">
        <v>240</v>
      </c>
      <c r="F113" s="61">
        <f>+F117</f>
        <v>1427021447000</v>
      </c>
      <c r="G113" s="61">
        <f>+G117</f>
        <v>0</v>
      </c>
      <c r="H113" s="61">
        <f>+H117</f>
        <v>0</v>
      </c>
      <c r="I113" s="61">
        <f>+I117</f>
        <v>0</v>
      </c>
      <c r="J113" s="61">
        <f>+J117</f>
        <v>0</v>
      </c>
      <c r="K113" s="40">
        <f t="shared" si="69"/>
        <v>0</v>
      </c>
      <c r="L113" s="61">
        <f>+L117</f>
        <v>1427021447000</v>
      </c>
      <c r="M113" s="330">
        <f t="shared" si="68"/>
        <v>0.15607434116522359</v>
      </c>
      <c r="N113" s="61">
        <f t="shared" ref="N113:W113" si="106">+N117</f>
        <v>0</v>
      </c>
      <c r="O113" s="61">
        <f>+O117</f>
        <v>173160850595</v>
      </c>
      <c r="P113" s="61">
        <f t="shared" si="106"/>
        <v>1253860596405</v>
      </c>
      <c r="Q113" s="61">
        <f t="shared" si="106"/>
        <v>173160850595</v>
      </c>
      <c r="R113" s="61">
        <f t="shared" si="106"/>
        <v>1253860596405</v>
      </c>
      <c r="S113" s="61">
        <f t="shared" si="106"/>
        <v>0</v>
      </c>
      <c r="T113" s="61">
        <f t="shared" si="106"/>
        <v>173160850595</v>
      </c>
      <c r="U113" s="61">
        <f t="shared" si="106"/>
        <v>0</v>
      </c>
      <c r="V113" s="61">
        <f t="shared" si="106"/>
        <v>173160850595</v>
      </c>
      <c r="W113" s="61">
        <f t="shared" si="106"/>
        <v>0</v>
      </c>
      <c r="X113" s="176">
        <f t="shared" si="71"/>
        <v>0.12134425236497515</v>
      </c>
      <c r="Y113" s="176">
        <f t="shared" si="72"/>
        <v>0.12134425236497515</v>
      </c>
      <c r="Z113" s="176">
        <f t="shared" si="73"/>
        <v>0.12134425236497515</v>
      </c>
      <c r="AA113" s="176">
        <f t="shared" ref="AA113" si="107">+T113/Q113</f>
        <v>1</v>
      </c>
      <c r="AB113" s="175">
        <f t="shared" si="105"/>
        <v>1</v>
      </c>
    </row>
    <row r="114" spans="1:28" ht="42" customHeight="1" x14ac:dyDescent="0.25">
      <c r="A114" s="113" t="s">
        <v>241</v>
      </c>
      <c r="B114" s="32" t="s">
        <v>37</v>
      </c>
      <c r="C114" s="32">
        <v>11</v>
      </c>
      <c r="D114" s="32" t="s">
        <v>237</v>
      </c>
      <c r="E114" s="39" t="s">
        <v>242</v>
      </c>
      <c r="F114" s="61">
        <f t="shared" ref="F114:J115" si="108">+F115</f>
        <v>112491124000</v>
      </c>
      <c r="G114" s="61">
        <f t="shared" si="108"/>
        <v>0</v>
      </c>
      <c r="H114" s="61">
        <f t="shared" si="108"/>
        <v>0</v>
      </c>
      <c r="I114" s="61">
        <f t="shared" si="108"/>
        <v>0</v>
      </c>
      <c r="J114" s="61">
        <f t="shared" si="108"/>
        <v>0</v>
      </c>
      <c r="K114" s="40">
        <f t="shared" si="69"/>
        <v>0</v>
      </c>
      <c r="L114" s="61">
        <f>+L115</f>
        <v>112491124000</v>
      </c>
      <c r="M114" s="323">
        <f t="shared" si="68"/>
        <v>1.2303233495295513E-2</v>
      </c>
      <c r="N114" s="61">
        <f t="shared" ref="N114:W115" si="109">+N115</f>
        <v>0</v>
      </c>
      <c r="O114" s="61">
        <f t="shared" si="109"/>
        <v>0</v>
      </c>
      <c r="P114" s="61">
        <f t="shared" si="109"/>
        <v>112491124000</v>
      </c>
      <c r="Q114" s="61">
        <f t="shared" si="109"/>
        <v>0</v>
      </c>
      <c r="R114" s="61">
        <f t="shared" si="109"/>
        <v>112491124000</v>
      </c>
      <c r="S114" s="61">
        <f t="shared" si="109"/>
        <v>0</v>
      </c>
      <c r="T114" s="61">
        <f t="shared" si="109"/>
        <v>0</v>
      </c>
      <c r="U114" s="61">
        <f t="shared" si="109"/>
        <v>0</v>
      </c>
      <c r="V114" s="61">
        <f t="shared" si="109"/>
        <v>0</v>
      </c>
      <c r="W114" s="61">
        <f t="shared" si="109"/>
        <v>0</v>
      </c>
      <c r="X114" s="176">
        <f t="shared" si="71"/>
        <v>0</v>
      </c>
      <c r="Y114" s="176">
        <f t="shared" si="72"/>
        <v>0</v>
      </c>
      <c r="Z114" s="176">
        <f t="shared" si="73"/>
        <v>0</v>
      </c>
      <c r="AA114" s="176" t="s">
        <v>40</v>
      </c>
      <c r="AB114" s="175" t="s">
        <v>40</v>
      </c>
    </row>
    <row r="115" spans="1:28" ht="42" customHeight="1" x14ac:dyDescent="0.25">
      <c r="A115" s="113" t="s">
        <v>243</v>
      </c>
      <c r="B115" s="32" t="s">
        <v>37</v>
      </c>
      <c r="C115" s="32">
        <v>11</v>
      </c>
      <c r="D115" s="32" t="s">
        <v>237</v>
      </c>
      <c r="E115" s="39" t="s">
        <v>244</v>
      </c>
      <c r="F115" s="61">
        <f t="shared" si="108"/>
        <v>112491124000</v>
      </c>
      <c r="G115" s="61">
        <f t="shared" si="108"/>
        <v>0</v>
      </c>
      <c r="H115" s="61">
        <f t="shared" si="108"/>
        <v>0</v>
      </c>
      <c r="I115" s="61">
        <f t="shared" si="108"/>
        <v>0</v>
      </c>
      <c r="J115" s="61">
        <f t="shared" si="108"/>
        <v>0</v>
      </c>
      <c r="K115" s="40">
        <f t="shared" si="69"/>
        <v>0</v>
      </c>
      <c r="L115" s="61">
        <f>+L116</f>
        <v>112491124000</v>
      </c>
      <c r="M115" s="323">
        <f t="shared" si="68"/>
        <v>1.2303233495295513E-2</v>
      </c>
      <c r="N115" s="61">
        <f t="shared" si="109"/>
        <v>0</v>
      </c>
      <c r="O115" s="61">
        <f t="shared" si="109"/>
        <v>0</v>
      </c>
      <c r="P115" s="61">
        <f t="shared" si="109"/>
        <v>112491124000</v>
      </c>
      <c r="Q115" s="61">
        <f t="shared" si="109"/>
        <v>0</v>
      </c>
      <c r="R115" s="61">
        <f t="shared" si="109"/>
        <v>112491124000</v>
      </c>
      <c r="S115" s="61">
        <f t="shared" si="109"/>
        <v>0</v>
      </c>
      <c r="T115" s="61">
        <f t="shared" si="109"/>
        <v>0</v>
      </c>
      <c r="U115" s="61">
        <f t="shared" si="109"/>
        <v>0</v>
      </c>
      <c r="V115" s="61">
        <f t="shared" si="109"/>
        <v>0</v>
      </c>
      <c r="W115" s="61">
        <f t="shared" si="109"/>
        <v>0</v>
      </c>
      <c r="X115" s="176">
        <f t="shared" si="71"/>
        <v>0</v>
      </c>
      <c r="Y115" s="176">
        <f t="shared" si="72"/>
        <v>0</v>
      </c>
      <c r="Z115" s="176">
        <f t="shared" si="73"/>
        <v>0</v>
      </c>
      <c r="AA115" s="176" t="s">
        <v>40</v>
      </c>
      <c r="AB115" s="175" t="s">
        <v>40</v>
      </c>
    </row>
    <row r="116" spans="1:28" ht="42" customHeight="1" x14ac:dyDescent="0.25">
      <c r="A116" s="114" t="s">
        <v>245</v>
      </c>
      <c r="B116" s="43" t="s">
        <v>37</v>
      </c>
      <c r="C116" s="43">
        <v>11</v>
      </c>
      <c r="D116" s="43" t="s">
        <v>237</v>
      </c>
      <c r="E116" s="44" t="s">
        <v>37</v>
      </c>
      <c r="F116" s="106">
        <v>112491124000</v>
      </c>
      <c r="G116" s="45">
        <v>0</v>
      </c>
      <c r="H116" s="45">
        <v>0</v>
      </c>
      <c r="I116" s="45">
        <v>0</v>
      </c>
      <c r="J116" s="45">
        <v>0</v>
      </c>
      <c r="K116" s="45">
        <f t="shared" si="69"/>
        <v>0</v>
      </c>
      <c r="L116" s="46">
        <f>+F116+K116</f>
        <v>112491124000</v>
      </c>
      <c r="M116" s="86">
        <f t="shared" si="68"/>
        <v>1.2303233495295513E-2</v>
      </c>
      <c r="N116" s="106">
        <v>0</v>
      </c>
      <c r="O116" s="45">
        <v>0</v>
      </c>
      <c r="P116" s="45">
        <f>L116-O116</f>
        <v>112491124000</v>
      </c>
      <c r="Q116" s="45">
        <v>0</v>
      </c>
      <c r="R116" s="45">
        <f>+L116-Q116</f>
        <v>112491124000</v>
      </c>
      <c r="S116" s="45">
        <f>O116-Q116</f>
        <v>0</v>
      </c>
      <c r="T116" s="45">
        <v>0</v>
      </c>
      <c r="U116" s="45">
        <f>+Q116-T116</f>
        <v>0</v>
      </c>
      <c r="V116" s="45">
        <v>0</v>
      </c>
      <c r="W116" s="48">
        <f>+T116-V116</f>
        <v>0</v>
      </c>
      <c r="X116" s="54">
        <f t="shared" si="71"/>
        <v>0</v>
      </c>
      <c r="Y116" s="54">
        <f t="shared" si="72"/>
        <v>0</v>
      </c>
      <c r="Z116" s="54">
        <f t="shared" si="73"/>
        <v>0</v>
      </c>
      <c r="AA116" s="54" t="s">
        <v>40</v>
      </c>
      <c r="AB116" s="178" t="s">
        <v>40</v>
      </c>
    </row>
    <row r="117" spans="1:28" ht="42" customHeight="1" x14ac:dyDescent="0.25">
      <c r="A117" s="113" t="s">
        <v>246</v>
      </c>
      <c r="B117" s="32" t="s">
        <v>37</v>
      </c>
      <c r="C117" s="32">
        <v>11</v>
      </c>
      <c r="D117" s="32" t="s">
        <v>38</v>
      </c>
      <c r="E117" s="39" t="s">
        <v>247</v>
      </c>
      <c r="F117" s="61">
        <f>+F118</f>
        <v>1427021447000</v>
      </c>
      <c r="G117" s="61">
        <f>+G118</f>
        <v>0</v>
      </c>
      <c r="H117" s="61">
        <f>+H118</f>
        <v>0</v>
      </c>
      <c r="I117" s="61">
        <f>+I118</f>
        <v>0</v>
      </c>
      <c r="J117" s="61">
        <f>+J118</f>
        <v>0</v>
      </c>
      <c r="K117" s="40">
        <f t="shared" si="69"/>
        <v>0</v>
      </c>
      <c r="L117" s="61">
        <f>+L118</f>
        <v>1427021447000</v>
      </c>
      <c r="M117" s="323">
        <f t="shared" si="68"/>
        <v>0.15607434116522359</v>
      </c>
      <c r="N117" s="61">
        <f t="shared" ref="N117:W117" si="110">+N118</f>
        <v>0</v>
      </c>
      <c r="O117" s="61">
        <f>+O118</f>
        <v>173160850595</v>
      </c>
      <c r="P117" s="61">
        <f t="shared" si="110"/>
        <v>1253860596405</v>
      </c>
      <c r="Q117" s="61">
        <f t="shared" si="110"/>
        <v>173160850595</v>
      </c>
      <c r="R117" s="61">
        <f t="shared" si="110"/>
        <v>1253860596405</v>
      </c>
      <c r="S117" s="61">
        <f t="shared" si="110"/>
        <v>0</v>
      </c>
      <c r="T117" s="61">
        <f t="shared" si="110"/>
        <v>173160850595</v>
      </c>
      <c r="U117" s="61">
        <f t="shared" si="110"/>
        <v>0</v>
      </c>
      <c r="V117" s="61">
        <f t="shared" si="110"/>
        <v>173160850595</v>
      </c>
      <c r="W117" s="61">
        <f t="shared" si="110"/>
        <v>0</v>
      </c>
      <c r="X117" s="176">
        <f t="shared" si="71"/>
        <v>0.12134425236497515</v>
      </c>
      <c r="Y117" s="176">
        <f t="shared" si="72"/>
        <v>0.12134425236497515</v>
      </c>
      <c r="Z117" s="176">
        <f t="shared" si="73"/>
        <v>0.12134425236497515</v>
      </c>
      <c r="AA117" s="176">
        <f t="shared" ref="AA117:AA180" si="111">+T117/Q117</f>
        <v>1</v>
      </c>
      <c r="AB117" s="177">
        <f t="shared" ref="AB117:AB126" si="112">+V117/T117</f>
        <v>1</v>
      </c>
    </row>
    <row r="118" spans="1:28" ht="42" customHeight="1" thickBot="1" x14ac:dyDescent="0.3">
      <c r="A118" s="184" t="s">
        <v>248</v>
      </c>
      <c r="B118" s="89" t="s">
        <v>37</v>
      </c>
      <c r="C118" s="89">
        <v>11</v>
      </c>
      <c r="D118" s="89" t="s">
        <v>38</v>
      </c>
      <c r="E118" s="90" t="s">
        <v>249</v>
      </c>
      <c r="F118" s="331">
        <v>1427021447000</v>
      </c>
      <c r="G118" s="91">
        <v>0</v>
      </c>
      <c r="H118" s="91">
        <v>0</v>
      </c>
      <c r="I118" s="91">
        <v>0</v>
      </c>
      <c r="J118" s="91">
        <v>0</v>
      </c>
      <c r="K118" s="91">
        <f t="shared" si="69"/>
        <v>0</v>
      </c>
      <c r="L118" s="92">
        <f>+F118+K118</f>
        <v>1427021447000</v>
      </c>
      <c r="M118" s="326">
        <f t="shared" si="68"/>
        <v>0.15607434116522359</v>
      </c>
      <c r="N118" s="331">
        <v>0</v>
      </c>
      <c r="O118" s="91">
        <v>173160850595</v>
      </c>
      <c r="P118" s="91">
        <f>L118-O118</f>
        <v>1253860596405</v>
      </c>
      <c r="Q118" s="91">
        <v>173160850595</v>
      </c>
      <c r="R118" s="91">
        <f>+L118-Q118</f>
        <v>1253860596405</v>
      </c>
      <c r="S118" s="91">
        <f>O118-Q118</f>
        <v>0</v>
      </c>
      <c r="T118" s="91">
        <v>173160850595</v>
      </c>
      <c r="U118" s="91">
        <f>+Q118-T118</f>
        <v>0</v>
      </c>
      <c r="V118" s="91">
        <v>173160850595</v>
      </c>
      <c r="W118" s="93">
        <f>+T118-V118</f>
        <v>0</v>
      </c>
      <c r="X118" s="186">
        <f t="shared" si="71"/>
        <v>0.12134425236497515</v>
      </c>
      <c r="Y118" s="186">
        <f t="shared" si="72"/>
        <v>0.12134425236497515</v>
      </c>
      <c r="Z118" s="186">
        <f t="shared" si="73"/>
        <v>0.12134425236497515</v>
      </c>
      <c r="AA118" s="54">
        <f t="shared" si="111"/>
        <v>1</v>
      </c>
      <c r="AB118" s="178">
        <f t="shared" si="112"/>
        <v>1</v>
      </c>
    </row>
    <row r="119" spans="1:28" s="6" customFormat="1" ht="42" customHeight="1" thickBot="1" x14ac:dyDescent="0.3">
      <c r="A119" s="188" t="s">
        <v>250</v>
      </c>
      <c r="B119" s="189" t="s">
        <v>37</v>
      </c>
      <c r="C119" s="190">
        <v>10</v>
      </c>
      <c r="D119" s="189" t="s">
        <v>38</v>
      </c>
      <c r="E119" s="25" t="s">
        <v>251</v>
      </c>
      <c r="F119" s="192">
        <f>+F121+F231+F241+F259+F269+F279</f>
        <v>7320175388722</v>
      </c>
      <c r="G119" s="192">
        <f t="shared" ref="G119:J119" si="113">+G121+G231+G241+G259+G269+G279</f>
        <v>0</v>
      </c>
      <c r="H119" s="192">
        <f t="shared" si="113"/>
        <v>0</v>
      </c>
      <c r="I119" s="192">
        <f t="shared" si="113"/>
        <v>0</v>
      </c>
      <c r="J119" s="192">
        <f t="shared" si="113"/>
        <v>0</v>
      </c>
      <c r="K119" s="192">
        <f t="shared" si="69"/>
        <v>0</v>
      </c>
      <c r="L119" s="192">
        <f>+L121+L231+L241+L259+L269+L279</f>
        <v>7320175388722</v>
      </c>
      <c r="M119" s="332">
        <f t="shared" si="68"/>
        <v>0.80061274020128348</v>
      </c>
      <c r="N119" s="192">
        <f t="shared" ref="N119:W119" si="114">+N121+N231+N241+N259+N269+N279</f>
        <v>0</v>
      </c>
      <c r="O119" s="192">
        <f t="shared" si="114"/>
        <v>5698804604960.2002</v>
      </c>
      <c r="P119" s="192">
        <f t="shared" si="114"/>
        <v>1621370783761.8</v>
      </c>
      <c r="Q119" s="192">
        <f t="shared" si="114"/>
        <v>5690143690324.1602</v>
      </c>
      <c r="R119" s="192">
        <f t="shared" si="114"/>
        <v>1630031698397.8398</v>
      </c>
      <c r="S119" s="192">
        <f t="shared" si="114"/>
        <v>8660914636.039999</v>
      </c>
      <c r="T119" s="192">
        <f t="shared" si="114"/>
        <v>1710015776481.6602</v>
      </c>
      <c r="U119" s="192">
        <f t="shared" si="114"/>
        <v>3980127913842.5</v>
      </c>
      <c r="V119" s="192">
        <f t="shared" si="114"/>
        <v>1709975459130.9602</v>
      </c>
      <c r="W119" s="192">
        <f t="shared" si="114"/>
        <v>40317350.700000048</v>
      </c>
      <c r="X119" s="193">
        <f t="shared" si="71"/>
        <v>0.77732340936677746</v>
      </c>
      <c r="Y119" s="193">
        <f t="shared" si="72"/>
        <v>0.23360311545488871</v>
      </c>
      <c r="Z119" s="193">
        <f t="shared" si="73"/>
        <v>0.23359760775205934</v>
      </c>
      <c r="AA119" s="193">
        <f t="shared" si="111"/>
        <v>0.30052242430880383</v>
      </c>
      <c r="AB119" s="333">
        <f t="shared" si="112"/>
        <v>0.9999764228194532</v>
      </c>
    </row>
    <row r="120" spans="1:28" s="6" customFormat="1" ht="42" customHeight="1" thickBot="1" x14ac:dyDescent="0.3">
      <c r="A120" s="23" t="s">
        <v>250</v>
      </c>
      <c r="B120" s="96" t="s">
        <v>41</v>
      </c>
      <c r="C120" s="97">
        <v>20</v>
      </c>
      <c r="D120" s="96" t="s">
        <v>38</v>
      </c>
      <c r="E120" s="102" t="s">
        <v>251</v>
      </c>
      <c r="F120" s="26">
        <f>+F242+F280</f>
        <v>153689150908</v>
      </c>
      <c r="G120" s="26">
        <f t="shared" ref="G120:J120" si="115">+G242+G280</f>
        <v>0</v>
      </c>
      <c r="H120" s="26">
        <f t="shared" si="115"/>
        <v>0</v>
      </c>
      <c r="I120" s="26">
        <f t="shared" si="115"/>
        <v>0</v>
      </c>
      <c r="J120" s="26">
        <f t="shared" si="115"/>
        <v>0</v>
      </c>
      <c r="K120" s="26">
        <f t="shared" si="69"/>
        <v>0</v>
      </c>
      <c r="L120" s="26">
        <f>+L242+L280</f>
        <v>153689150908</v>
      </c>
      <c r="M120" s="109">
        <f t="shared" si="68"/>
        <v>1.6809090727147792E-2</v>
      </c>
      <c r="N120" s="26">
        <f t="shared" ref="N120:W120" si="116">+N242+N280</f>
        <v>0</v>
      </c>
      <c r="O120" s="26">
        <f t="shared" si="116"/>
        <v>151494637770</v>
      </c>
      <c r="P120" s="26">
        <f t="shared" si="116"/>
        <v>2194513138</v>
      </c>
      <c r="Q120" s="26">
        <f t="shared" si="116"/>
        <v>151494637770</v>
      </c>
      <c r="R120" s="26">
        <f t="shared" si="116"/>
        <v>2194513138</v>
      </c>
      <c r="S120" s="26">
        <f t="shared" si="116"/>
        <v>0</v>
      </c>
      <c r="T120" s="26">
        <f t="shared" si="116"/>
        <v>73066157722</v>
      </c>
      <c r="U120" s="26">
        <f t="shared" si="116"/>
        <v>78428480048</v>
      </c>
      <c r="V120" s="26">
        <f t="shared" si="116"/>
        <v>73066157722</v>
      </c>
      <c r="W120" s="26">
        <f t="shared" si="116"/>
        <v>0</v>
      </c>
      <c r="X120" s="172">
        <f t="shared" si="71"/>
        <v>0.98572109270540731</v>
      </c>
      <c r="Y120" s="172">
        <f t="shared" si="72"/>
        <v>0.4754151954794662</v>
      </c>
      <c r="Z120" s="172">
        <f t="shared" si="73"/>
        <v>0.4754151954794662</v>
      </c>
      <c r="AA120" s="172">
        <f t="shared" si="111"/>
        <v>0.48230194017117256</v>
      </c>
      <c r="AB120" s="317">
        <f t="shared" si="112"/>
        <v>1</v>
      </c>
    </row>
    <row r="121" spans="1:28" s="6" customFormat="1" ht="42" customHeight="1" x14ac:dyDescent="0.25">
      <c r="A121" s="110" t="s">
        <v>252</v>
      </c>
      <c r="B121" s="111" t="s">
        <v>37</v>
      </c>
      <c r="C121" s="111">
        <v>10</v>
      </c>
      <c r="D121" s="111" t="s">
        <v>38</v>
      </c>
      <c r="E121" s="33" t="s">
        <v>253</v>
      </c>
      <c r="F121" s="112">
        <f>+F122</f>
        <v>7153266094769</v>
      </c>
      <c r="G121" s="112">
        <f t="shared" ref="G121:J121" si="117">+G122</f>
        <v>0</v>
      </c>
      <c r="H121" s="112">
        <f t="shared" si="117"/>
        <v>0</v>
      </c>
      <c r="I121" s="112">
        <f t="shared" si="117"/>
        <v>0</v>
      </c>
      <c r="J121" s="112">
        <f t="shared" si="117"/>
        <v>0</v>
      </c>
      <c r="K121" s="34">
        <f t="shared" si="69"/>
        <v>0</v>
      </c>
      <c r="L121" s="112">
        <f>+L122</f>
        <v>7153266094769</v>
      </c>
      <c r="M121" s="68">
        <f t="shared" si="68"/>
        <v>0.78235775311413625</v>
      </c>
      <c r="N121" s="112">
        <f t="shared" ref="N121:W121" si="118">+N122</f>
        <v>0</v>
      </c>
      <c r="O121" s="112">
        <f t="shared" si="118"/>
        <v>5572856019491</v>
      </c>
      <c r="P121" s="112">
        <f t="shared" si="118"/>
        <v>1580410075278</v>
      </c>
      <c r="Q121" s="112">
        <f t="shared" si="118"/>
        <v>5570904090641.7402</v>
      </c>
      <c r="R121" s="112">
        <f t="shared" si="118"/>
        <v>1582362004127.26</v>
      </c>
      <c r="S121" s="112">
        <f t="shared" si="118"/>
        <v>1951928849.2599998</v>
      </c>
      <c r="T121" s="112">
        <f t="shared" si="118"/>
        <v>1701657780813.74</v>
      </c>
      <c r="U121" s="112">
        <f t="shared" si="118"/>
        <v>3869246309828</v>
      </c>
      <c r="V121" s="112">
        <f t="shared" si="118"/>
        <v>1701654662480.74</v>
      </c>
      <c r="W121" s="112">
        <f t="shared" si="118"/>
        <v>3118333.0000000009</v>
      </c>
      <c r="X121" s="118">
        <f t="shared" si="71"/>
        <v>0.77879167597520238</v>
      </c>
      <c r="Y121" s="118">
        <f t="shared" si="72"/>
        <v>0.23788542999373652</v>
      </c>
      <c r="Z121" s="118">
        <f t="shared" si="73"/>
        <v>0.23788499406237892</v>
      </c>
      <c r="AA121" s="118">
        <f t="shared" si="111"/>
        <v>0.30545451027819032</v>
      </c>
      <c r="AB121" s="175">
        <f t="shared" si="112"/>
        <v>0.99999816747348669</v>
      </c>
    </row>
    <row r="122" spans="1:28" ht="42" customHeight="1" x14ac:dyDescent="0.25">
      <c r="A122" s="113" t="s">
        <v>254</v>
      </c>
      <c r="B122" s="32" t="s">
        <v>37</v>
      </c>
      <c r="C122" s="32">
        <v>10</v>
      </c>
      <c r="D122" s="32" t="s">
        <v>38</v>
      </c>
      <c r="E122" s="39" t="s">
        <v>255</v>
      </c>
      <c r="F122" s="59">
        <f>+F123+F127+F131+F135+F139+F143+F147+F151+F155+F159+F163+F167+F171+F175+F179+F183+F187+F191+F195+F199+F203+F207+F211+F215+F219+F223+F227</f>
        <v>7153266094769</v>
      </c>
      <c r="G122" s="59">
        <f t="shared" ref="G122:J122" si="119">+G123+G127+G131+G135+G139+G143+G147+G151+G155+G159+G163+G167+G171+G175+G179+G183+G187+G191+G195+G199+G203+G207+G211+G215+G219+G223+G227</f>
        <v>0</v>
      </c>
      <c r="H122" s="59">
        <f t="shared" si="119"/>
        <v>0</v>
      </c>
      <c r="I122" s="59">
        <f t="shared" si="119"/>
        <v>0</v>
      </c>
      <c r="J122" s="59">
        <f t="shared" si="119"/>
        <v>0</v>
      </c>
      <c r="K122" s="40">
        <f t="shared" si="69"/>
        <v>0</v>
      </c>
      <c r="L122" s="59">
        <f>+L123+L127+L131+L135+L139+L143+L147+L151+L155+L159+L163+L167+L171+L175+L179+L183+L187+L191+L195+L199+L203+L207+L211+L215+L219+L223+L227</f>
        <v>7153266094769</v>
      </c>
      <c r="M122" s="323">
        <f t="shared" si="68"/>
        <v>0.78235775311413625</v>
      </c>
      <c r="N122" s="59">
        <f t="shared" ref="N122:W122" si="120">+N123+N127+N131+N135+N139+N143+N147+N151+N155+N159+N163+N167+N171+N175+N179+N183+N187+N191+N195+N199+N203+N207+N211+N215+N219+N223+N227</f>
        <v>0</v>
      </c>
      <c r="O122" s="59">
        <f t="shared" si="120"/>
        <v>5572856019491</v>
      </c>
      <c r="P122" s="59">
        <f t="shared" si="120"/>
        <v>1580410075278</v>
      </c>
      <c r="Q122" s="59">
        <f t="shared" si="120"/>
        <v>5570904090641.7402</v>
      </c>
      <c r="R122" s="59">
        <f t="shared" si="120"/>
        <v>1582362004127.26</v>
      </c>
      <c r="S122" s="59">
        <f t="shared" si="120"/>
        <v>1951928849.2599998</v>
      </c>
      <c r="T122" s="59">
        <f t="shared" si="120"/>
        <v>1701657780813.74</v>
      </c>
      <c r="U122" s="59">
        <f t="shared" si="120"/>
        <v>3869246309828</v>
      </c>
      <c r="V122" s="59">
        <f t="shared" si="120"/>
        <v>1701654662480.74</v>
      </c>
      <c r="W122" s="59">
        <f t="shared" si="120"/>
        <v>3118333.0000000009</v>
      </c>
      <c r="X122" s="176">
        <f t="shared" si="71"/>
        <v>0.77879167597520238</v>
      </c>
      <c r="Y122" s="176">
        <f t="shared" si="72"/>
        <v>0.23788542999373652</v>
      </c>
      <c r="Z122" s="176">
        <f t="shared" si="73"/>
        <v>0.23788499406237892</v>
      </c>
      <c r="AA122" s="176">
        <f t="shared" si="111"/>
        <v>0.30545451027819032</v>
      </c>
      <c r="AB122" s="177">
        <f t="shared" si="112"/>
        <v>0.99999816747348669</v>
      </c>
    </row>
    <row r="123" spans="1:28" ht="68.25" customHeight="1" x14ac:dyDescent="0.25">
      <c r="A123" s="113" t="s">
        <v>440</v>
      </c>
      <c r="B123" s="32" t="s">
        <v>37</v>
      </c>
      <c r="C123" s="32">
        <v>10</v>
      </c>
      <c r="D123" s="32" t="s">
        <v>38</v>
      </c>
      <c r="E123" s="39" t="s">
        <v>441</v>
      </c>
      <c r="F123" s="59">
        <f t="shared" ref="F123:J125" si="121">+F124</f>
        <v>256267908309</v>
      </c>
      <c r="G123" s="59">
        <f t="shared" si="121"/>
        <v>0</v>
      </c>
      <c r="H123" s="59">
        <f t="shared" si="121"/>
        <v>0</v>
      </c>
      <c r="I123" s="59">
        <f t="shared" si="121"/>
        <v>0</v>
      </c>
      <c r="J123" s="59">
        <f t="shared" si="121"/>
        <v>0</v>
      </c>
      <c r="K123" s="40">
        <f t="shared" si="69"/>
        <v>0</v>
      </c>
      <c r="L123" s="59">
        <f>+L124</f>
        <v>256267908309</v>
      </c>
      <c r="M123" s="323">
        <f t="shared" si="68"/>
        <v>2.8028201703065997E-2</v>
      </c>
      <c r="N123" s="59">
        <f t="shared" ref="N123:W125" si="122">+N124</f>
        <v>0</v>
      </c>
      <c r="O123" s="59">
        <f t="shared" si="122"/>
        <v>256267908309</v>
      </c>
      <c r="P123" s="59">
        <f t="shared" si="122"/>
        <v>0</v>
      </c>
      <c r="Q123" s="59">
        <f t="shared" si="122"/>
        <v>256267908309</v>
      </c>
      <c r="R123" s="59">
        <f t="shared" si="122"/>
        <v>0</v>
      </c>
      <c r="S123" s="59">
        <f t="shared" si="122"/>
        <v>0</v>
      </c>
      <c r="T123" s="59">
        <f t="shared" si="122"/>
        <v>57521944628</v>
      </c>
      <c r="U123" s="59">
        <f t="shared" si="122"/>
        <v>198745963681</v>
      </c>
      <c r="V123" s="59">
        <f t="shared" si="122"/>
        <v>57521944628</v>
      </c>
      <c r="W123" s="59">
        <f t="shared" si="122"/>
        <v>0</v>
      </c>
      <c r="X123" s="176">
        <f t="shared" si="71"/>
        <v>1</v>
      </c>
      <c r="Y123" s="176">
        <f t="shared" si="72"/>
        <v>0.22446019483111324</v>
      </c>
      <c r="Z123" s="176">
        <f t="shared" si="73"/>
        <v>0.22446019483111324</v>
      </c>
      <c r="AA123" s="176">
        <f t="shared" si="111"/>
        <v>0.22446019483111324</v>
      </c>
      <c r="AB123" s="177">
        <f t="shared" si="112"/>
        <v>1</v>
      </c>
    </row>
    <row r="124" spans="1:28" ht="68.25" customHeight="1" x14ac:dyDescent="0.25">
      <c r="A124" s="113" t="s">
        <v>442</v>
      </c>
      <c r="B124" s="32" t="s">
        <v>37</v>
      </c>
      <c r="C124" s="32">
        <v>10</v>
      </c>
      <c r="D124" s="32" t="s">
        <v>38</v>
      </c>
      <c r="E124" s="39" t="s">
        <v>257</v>
      </c>
      <c r="F124" s="59">
        <f t="shared" si="121"/>
        <v>256267908309</v>
      </c>
      <c r="G124" s="59">
        <f t="shared" si="121"/>
        <v>0</v>
      </c>
      <c r="H124" s="59">
        <f t="shared" si="121"/>
        <v>0</v>
      </c>
      <c r="I124" s="59">
        <f t="shared" si="121"/>
        <v>0</v>
      </c>
      <c r="J124" s="59">
        <f t="shared" si="121"/>
        <v>0</v>
      </c>
      <c r="K124" s="40">
        <f t="shared" si="69"/>
        <v>0</v>
      </c>
      <c r="L124" s="59">
        <f>+L125</f>
        <v>256267908309</v>
      </c>
      <c r="M124" s="323">
        <f t="shared" si="68"/>
        <v>2.8028201703065997E-2</v>
      </c>
      <c r="N124" s="59">
        <f t="shared" si="122"/>
        <v>0</v>
      </c>
      <c r="O124" s="59">
        <f t="shared" si="122"/>
        <v>256267908309</v>
      </c>
      <c r="P124" s="59">
        <f t="shared" si="122"/>
        <v>0</v>
      </c>
      <c r="Q124" s="59">
        <f t="shared" si="122"/>
        <v>256267908309</v>
      </c>
      <c r="R124" s="59">
        <f t="shared" si="122"/>
        <v>0</v>
      </c>
      <c r="S124" s="59">
        <f t="shared" si="122"/>
        <v>0</v>
      </c>
      <c r="T124" s="59">
        <f t="shared" si="122"/>
        <v>57521944628</v>
      </c>
      <c r="U124" s="59">
        <f t="shared" si="122"/>
        <v>198745963681</v>
      </c>
      <c r="V124" s="59">
        <f t="shared" si="122"/>
        <v>57521944628</v>
      </c>
      <c r="W124" s="59">
        <f t="shared" si="122"/>
        <v>0</v>
      </c>
      <c r="X124" s="176">
        <f t="shared" si="71"/>
        <v>1</v>
      </c>
      <c r="Y124" s="176">
        <f t="shared" si="72"/>
        <v>0.22446019483111324</v>
      </c>
      <c r="Z124" s="176">
        <f t="shared" si="73"/>
        <v>0.22446019483111324</v>
      </c>
      <c r="AA124" s="176">
        <f t="shared" si="111"/>
        <v>0.22446019483111324</v>
      </c>
      <c r="AB124" s="177">
        <f t="shared" si="112"/>
        <v>1</v>
      </c>
    </row>
    <row r="125" spans="1:28" ht="42" customHeight="1" x14ac:dyDescent="0.25">
      <c r="A125" s="113" t="s">
        <v>443</v>
      </c>
      <c r="B125" s="32" t="s">
        <v>37</v>
      </c>
      <c r="C125" s="32">
        <v>10</v>
      </c>
      <c r="D125" s="32" t="s">
        <v>38</v>
      </c>
      <c r="E125" s="334" t="s">
        <v>444</v>
      </c>
      <c r="F125" s="59">
        <f t="shared" si="121"/>
        <v>256267908309</v>
      </c>
      <c r="G125" s="59">
        <f t="shared" si="121"/>
        <v>0</v>
      </c>
      <c r="H125" s="59">
        <f t="shared" si="121"/>
        <v>0</v>
      </c>
      <c r="I125" s="59">
        <f t="shared" si="121"/>
        <v>0</v>
      </c>
      <c r="J125" s="59">
        <f t="shared" si="121"/>
        <v>0</v>
      </c>
      <c r="K125" s="40">
        <f t="shared" si="69"/>
        <v>0</v>
      </c>
      <c r="L125" s="59">
        <f>+L126</f>
        <v>256267908309</v>
      </c>
      <c r="M125" s="323">
        <f t="shared" si="68"/>
        <v>2.8028201703065997E-2</v>
      </c>
      <c r="N125" s="59">
        <f t="shared" si="122"/>
        <v>0</v>
      </c>
      <c r="O125" s="59">
        <f t="shared" si="122"/>
        <v>256267908309</v>
      </c>
      <c r="P125" s="59">
        <f t="shared" si="122"/>
        <v>0</v>
      </c>
      <c r="Q125" s="59">
        <f t="shared" si="122"/>
        <v>256267908309</v>
      </c>
      <c r="R125" s="59">
        <f t="shared" si="122"/>
        <v>0</v>
      </c>
      <c r="S125" s="59">
        <f t="shared" si="122"/>
        <v>0</v>
      </c>
      <c r="T125" s="59">
        <f t="shared" si="122"/>
        <v>57521944628</v>
      </c>
      <c r="U125" s="59">
        <f t="shared" si="122"/>
        <v>198745963681</v>
      </c>
      <c r="V125" s="59">
        <f t="shared" si="122"/>
        <v>57521944628</v>
      </c>
      <c r="W125" s="59">
        <f t="shared" si="122"/>
        <v>0</v>
      </c>
      <c r="X125" s="176">
        <f t="shared" si="71"/>
        <v>1</v>
      </c>
      <c r="Y125" s="176">
        <f t="shared" si="72"/>
        <v>0.22446019483111324</v>
      </c>
      <c r="Z125" s="176">
        <f t="shared" si="73"/>
        <v>0.22446019483111324</v>
      </c>
      <c r="AA125" s="176">
        <f t="shared" si="111"/>
        <v>0.22446019483111324</v>
      </c>
      <c r="AB125" s="177">
        <f t="shared" si="112"/>
        <v>1</v>
      </c>
    </row>
    <row r="126" spans="1:28" s="335" customFormat="1" ht="42" customHeight="1" x14ac:dyDescent="0.25">
      <c r="A126" s="351" t="s">
        <v>445</v>
      </c>
      <c r="B126" s="83" t="s">
        <v>37</v>
      </c>
      <c r="C126" s="83">
        <v>10</v>
      </c>
      <c r="D126" s="83" t="s">
        <v>38</v>
      </c>
      <c r="E126" s="44" t="s">
        <v>268</v>
      </c>
      <c r="F126" s="126">
        <v>256267908309</v>
      </c>
      <c r="G126" s="126">
        <v>0</v>
      </c>
      <c r="H126" s="126">
        <v>0</v>
      </c>
      <c r="I126" s="126">
        <v>0</v>
      </c>
      <c r="J126" s="126">
        <v>0</v>
      </c>
      <c r="K126" s="126">
        <f t="shared" si="69"/>
        <v>0</v>
      </c>
      <c r="L126" s="128">
        <f>+F126+K126</f>
        <v>256267908309</v>
      </c>
      <c r="M126" s="145">
        <f t="shared" si="68"/>
        <v>2.8028201703065997E-2</v>
      </c>
      <c r="N126" s="126">
        <v>0</v>
      </c>
      <c r="O126" s="126">
        <v>256267908309</v>
      </c>
      <c r="P126" s="126">
        <f>L126-O126</f>
        <v>0</v>
      </c>
      <c r="Q126" s="126">
        <v>256267908309</v>
      </c>
      <c r="R126" s="126">
        <f>+L126-Q126</f>
        <v>0</v>
      </c>
      <c r="S126" s="126">
        <f>O126-Q126</f>
        <v>0</v>
      </c>
      <c r="T126" s="126">
        <v>57521944628</v>
      </c>
      <c r="U126" s="126">
        <f>+Q126-T126</f>
        <v>198745963681</v>
      </c>
      <c r="V126" s="126">
        <v>57521944628</v>
      </c>
      <c r="W126" s="130">
        <f>+T126-V126</f>
        <v>0</v>
      </c>
      <c r="X126" s="54">
        <f t="shared" si="71"/>
        <v>1</v>
      </c>
      <c r="Y126" s="54">
        <f t="shared" si="72"/>
        <v>0.22446019483111324</v>
      </c>
      <c r="Z126" s="54">
        <f t="shared" si="73"/>
        <v>0.22446019483111324</v>
      </c>
      <c r="AA126" s="54">
        <f t="shared" si="111"/>
        <v>0.22446019483111324</v>
      </c>
      <c r="AB126" s="178">
        <f t="shared" si="112"/>
        <v>1</v>
      </c>
    </row>
    <row r="127" spans="1:28" ht="81.75" customHeight="1" x14ac:dyDescent="0.25">
      <c r="A127" s="113" t="s">
        <v>446</v>
      </c>
      <c r="B127" s="32" t="s">
        <v>37</v>
      </c>
      <c r="C127" s="32">
        <v>10</v>
      </c>
      <c r="D127" s="32" t="s">
        <v>38</v>
      </c>
      <c r="E127" s="33" t="s">
        <v>447</v>
      </c>
      <c r="F127" s="59">
        <f t="shared" ref="F127:J129" si="123">+F128</f>
        <v>3282994168</v>
      </c>
      <c r="G127" s="59">
        <f t="shared" si="123"/>
        <v>0</v>
      </c>
      <c r="H127" s="59">
        <f t="shared" si="123"/>
        <v>0</v>
      </c>
      <c r="I127" s="59">
        <f t="shared" si="123"/>
        <v>0</v>
      </c>
      <c r="J127" s="59">
        <f t="shared" si="123"/>
        <v>0</v>
      </c>
      <c r="K127" s="40">
        <f t="shared" si="69"/>
        <v>0</v>
      </c>
      <c r="L127" s="59">
        <f>+L128</f>
        <v>3282994168</v>
      </c>
      <c r="M127" s="318">
        <f t="shared" si="68"/>
        <v>3.5906338541516773E-4</v>
      </c>
      <c r="N127" s="59">
        <f t="shared" ref="N127:W129" si="124">+N128</f>
        <v>0</v>
      </c>
      <c r="O127" s="59">
        <f t="shared" si="124"/>
        <v>3282994168</v>
      </c>
      <c r="P127" s="59">
        <f t="shared" si="124"/>
        <v>0</v>
      </c>
      <c r="Q127" s="59">
        <f t="shared" si="124"/>
        <v>3282994168</v>
      </c>
      <c r="R127" s="59">
        <f t="shared" si="124"/>
        <v>0</v>
      </c>
      <c r="S127" s="59">
        <f t="shared" si="124"/>
        <v>0</v>
      </c>
      <c r="T127" s="59">
        <f t="shared" si="124"/>
        <v>0</v>
      </c>
      <c r="U127" s="59">
        <f t="shared" si="124"/>
        <v>3282994168</v>
      </c>
      <c r="V127" s="59">
        <f t="shared" si="124"/>
        <v>0</v>
      </c>
      <c r="W127" s="59">
        <f t="shared" si="124"/>
        <v>0</v>
      </c>
      <c r="X127" s="176">
        <f t="shared" si="71"/>
        <v>1</v>
      </c>
      <c r="Y127" s="176">
        <f t="shared" si="72"/>
        <v>0</v>
      </c>
      <c r="Z127" s="176">
        <f t="shared" si="73"/>
        <v>0</v>
      </c>
      <c r="AA127" s="176">
        <f t="shared" si="111"/>
        <v>0</v>
      </c>
      <c r="AB127" s="177" t="s">
        <v>40</v>
      </c>
    </row>
    <row r="128" spans="1:28" ht="81.75" customHeight="1" x14ac:dyDescent="0.25">
      <c r="A128" s="113" t="s">
        <v>448</v>
      </c>
      <c r="B128" s="32" t="s">
        <v>37</v>
      </c>
      <c r="C128" s="32">
        <v>10</v>
      </c>
      <c r="D128" s="32" t="s">
        <v>38</v>
      </c>
      <c r="E128" s="39" t="s">
        <v>257</v>
      </c>
      <c r="F128" s="59">
        <f t="shared" si="123"/>
        <v>3282994168</v>
      </c>
      <c r="G128" s="59">
        <f t="shared" si="123"/>
        <v>0</v>
      </c>
      <c r="H128" s="59">
        <f t="shared" si="123"/>
        <v>0</v>
      </c>
      <c r="I128" s="59">
        <f t="shared" si="123"/>
        <v>0</v>
      </c>
      <c r="J128" s="59">
        <f t="shared" si="123"/>
        <v>0</v>
      </c>
      <c r="K128" s="40">
        <f t="shared" si="69"/>
        <v>0</v>
      </c>
      <c r="L128" s="59">
        <f>+L129</f>
        <v>3282994168</v>
      </c>
      <c r="M128" s="318">
        <f t="shared" si="68"/>
        <v>3.5906338541516773E-4</v>
      </c>
      <c r="N128" s="59">
        <f t="shared" si="124"/>
        <v>0</v>
      </c>
      <c r="O128" s="59">
        <f t="shared" si="124"/>
        <v>3282994168</v>
      </c>
      <c r="P128" s="59">
        <f t="shared" si="124"/>
        <v>0</v>
      </c>
      <c r="Q128" s="59">
        <f t="shared" si="124"/>
        <v>3282994168</v>
      </c>
      <c r="R128" s="59">
        <f t="shared" si="124"/>
        <v>0</v>
      </c>
      <c r="S128" s="59">
        <f t="shared" si="124"/>
        <v>0</v>
      </c>
      <c r="T128" s="59">
        <f t="shared" si="124"/>
        <v>0</v>
      </c>
      <c r="U128" s="59">
        <f t="shared" si="124"/>
        <v>3282994168</v>
      </c>
      <c r="V128" s="59">
        <f t="shared" si="124"/>
        <v>0</v>
      </c>
      <c r="W128" s="59">
        <f t="shared" si="124"/>
        <v>0</v>
      </c>
      <c r="X128" s="176">
        <f t="shared" si="71"/>
        <v>1</v>
      </c>
      <c r="Y128" s="176">
        <f t="shared" si="72"/>
        <v>0</v>
      </c>
      <c r="Z128" s="176">
        <f t="shared" si="73"/>
        <v>0</v>
      </c>
      <c r="AA128" s="176">
        <f t="shared" si="111"/>
        <v>0</v>
      </c>
      <c r="AB128" s="177" t="s">
        <v>40</v>
      </c>
    </row>
    <row r="129" spans="1:28" ht="42" customHeight="1" x14ac:dyDescent="0.25">
      <c r="A129" s="113" t="s">
        <v>449</v>
      </c>
      <c r="B129" s="32" t="s">
        <v>37</v>
      </c>
      <c r="C129" s="32">
        <v>10</v>
      </c>
      <c r="D129" s="32" t="s">
        <v>38</v>
      </c>
      <c r="E129" s="39" t="s">
        <v>444</v>
      </c>
      <c r="F129" s="59">
        <f t="shared" si="123"/>
        <v>3282994168</v>
      </c>
      <c r="G129" s="59">
        <f t="shared" si="123"/>
        <v>0</v>
      </c>
      <c r="H129" s="59">
        <f t="shared" si="123"/>
        <v>0</v>
      </c>
      <c r="I129" s="59">
        <f t="shared" si="123"/>
        <v>0</v>
      </c>
      <c r="J129" s="59">
        <f t="shared" si="123"/>
        <v>0</v>
      </c>
      <c r="K129" s="40">
        <f t="shared" si="69"/>
        <v>0</v>
      </c>
      <c r="L129" s="59">
        <f>+L130</f>
        <v>3282994168</v>
      </c>
      <c r="M129" s="318">
        <f t="shared" si="68"/>
        <v>3.5906338541516773E-4</v>
      </c>
      <c r="N129" s="59">
        <f t="shared" si="124"/>
        <v>0</v>
      </c>
      <c r="O129" s="59">
        <f t="shared" si="124"/>
        <v>3282994168</v>
      </c>
      <c r="P129" s="59">
        <f t="shared" si="124"/>
        <v>0</v>
      </c>
      <c r="Q129" s="59">
        <f t="shared" si="124"/>
        <v>3282994168</v>
      </c>
      <c r="R129" s="59">
        <f t="shared" si="124"/>
        <v>0</v>
      </c>
      <c r="S129" s="59">
        <f t="shared" si="124"/>
        <v>0</v>
      </c>
      <c r="T129" s="59">
        <f t="shared" si="124"/>
        <v>0</v>
      </c>
      <c r="U129" s="59">
        <f t="shared" si="124"/>
        <v>3282994168</v>
      </c>
      <c r="V129" s="59">
        <f t="shared" si="124"/>
        <v>0</v>
      </c>
      <c r="W129" s="59">
        <f t="shared" si="124"/>
        <v>0</v>
      </c>
      <c r="X129" s="176">
        <f t="shared" si="71"/>
        <v>1</v>
      </c>
      <c r="Y129" s="176">
        <f t="shared" si="72"/>
        <v>0</v>
      </c>
      <c r="Z129" s="176">
        <f t="shared" si="73"/>
        <v>0</v>
      </c>
      <c r="AA129" s="176">
        <f t="shared" si="111"/>
        <v>0</v>
      </c>
      <c r="AB129" s="177" t="s">
        <v>40</v>
      </c>
    </row>
    <row r="130" spans="1:28" s="133" customFormat="1" ht="42" customHeight="1" x14ac:dyDescent="0.25">
      <c r="A130" s="351" t="s">
        <v>450</v>
      </c>
      <c r="B130" s="83" t="s">
        <v>37</v>
      </c>
      <c r="C130" s="83">
        <v>10</v>
      </c>
      <c r="D130" s="83" t="s">
        <v>38</v>
      </c>
      <c r="E130" s="84" t="s">
        <v>268</v>
      </c>
      <c r="F130" s="126">
        <v>3282994168</v>
      </c>
      <c r="G130" s="126">
        <v>0</v>
      </c>
      <c r="H130" s="126">
        <v>0</v>
      </c>
      <c r="I130" s="126">
        <v>0</v>
      </c>
      <c r="J130" s="126">
        <v>0</v>
      </c>
      <c r="K130" s="126">
        <f t="shared" si="69"/>
        <v>0</v>
      </c>
      <c r="L130" s="128">
        <f>+F130+K130</f>
        <v>3282994168</v>
      </c>
      <c r="M130" s="129">
        <f t="shared" si="68"/>
        <v>3.5906338541516773E-4</v>
      </c>
      <c r="N130" s="126">
        <v>0</v>
      </c>
      <c r="O130" s="126">
        <v>3282994168</v>
      </c>
      <c r="P130" s="126">
        <f>L130-O130</f>
        <v>0</v>
      </c>
      <c r="Q130" s="126">
        <v>3282994168</v>
      </c>
      <c r="R130" s="126">
        <f>+L130-Q130</f>
        <v>0</v>
      </c>
      <c r="S130" s="126">
        <f>O130-Q130</f>
        <v>0</v>
      </c>
      <c r="T130" s="126">
        <v>0</v>
      </c>
      <c r="U130" s="126">
        <f>+Q130-T130</f>
        <v>3282994168</v>
      </c>
      <c r="V130" s="126">
        <v>0</v>
      </c>
      <c r="W130" s="130">
        <f>+T130-V130</f>
        <v>0</v>
      </c>
      <c r="X130" s="54">
        <f t="shared" si="71"/>
        <v>1</v>
      </c>
      <c r="Y130" s="54">
        <f t="shared" si="72"/>
        <v>0</v>
      </c>
      <c r="Z130" s="54">
        <f t="shared" si="73"/>
        <v>0</v>
      </c>
      <c r="AA130" s="54">
        <f t="shared" si="111"/>
        <v>0</v>
      </c>
      <c r="AB130" s="178" t="s">
        <v>40</v>
      </c>
    </row>
    <row r="131" spans="1:28" ht="77.25" customHeight="1" x14ac:dyDescent="0.25">
      <c r="A131" s="113" t="s">
        <v>451</v>
      </c>
      <c r="B131" s="32" t="s">
        <v>37</v>
      </c>
      <c r="C131" s="32">
        <v>10</v>
      </c>
      <c r="D131" s="32" t="s">
        <v>38</v>
      </c>
      <c r="E131" s="39" t="s">
        <v>452</v>
      </c>
      <c r="F131" s="59">
        <f t="shared" ref="F131:J133" si="125">+F132</f>
        <v>397887950228</v>
      </c>
      <c r="G131" s="59">
        <f t="shared" si="125"/>
        <v>0</v>
      </c>
      <c r="H131" s="59">
        <f t="shared" si="125"/>
        <v>0</v>
      </c>
      <c r="I131" s="59">
        <f t="shared" si="125"/>
        <v>0</v>
      </c>
      <c r="J131" s="59">
        <f t="shared" si="125"/>
        <v>0</v>
      </c>
      <c r="K131" s="40">
        <f t="shared" si="69"/>
        <v>0</v>
      </c>
      <c r="L131" s="59">
        <f>+L132</f>
        <v>397887950228</v>
      </c>
      <c r="M131" s="323">
        <f t="shared" si="68"/>
        <v>4.3517285475959899E-2</v>
      </c>
      <c r="N131" s="59">
        <f t="shared" ref="N131:W133" si="126">+N132</f>
        <v>0</v>
      </c>
      <c r="O131" s="59">
        <f t="shared" si="126"/>
        <v>397887950228</v>
      </c>
      <c r="P131" s="59">
        <f t="shared" si="126"/>
        <v>0</v>
      </c>
      <c r="Q131" s="59">
        <f t="shared" si="126"/>
        <v>397887950228</v>
      </c>
      <c r="R131" s="59">
        <f t="shared" si="126"/>
        <v>0</v>
      </c>
      <c r="S131" s="59">
        <f t="shared" si="126"/>
        <v>0</v>
      </c>
      <c r="T131" s="59">
        <f t="shared" si="126"/>
        <v>69934236737</v>
      </c>
      <c r="U131" s="59">
        <f t="shared" si="126"/>
        <v>327953713491</v>
      </c>
      <c r="V131" s="59">
        <f t="shared" si="126"/>
        <v>69934236737</v>
      </c>
      <c r="W131" s="59">
        <f t="shared" si="126"/>
        <v>0</v>
      </c>
      <c r="X131" s="176">
        <f t="shared" si="71"/>
        <v>1</v>
      </c>
      <c r="Y131" s="176">
        <f t="shared" si="72"/>
        <v>0.17576364576239589</v>
      </c>
      <c r="Z131" s="176">
        <f t="shared" si="73"/>
        <v>0.17576364576239589</v>
      </c>
      <c r="AA131" s="176">
        <f t="shared" si="111"/>
        <v>0.17576364576239589</v>
      </c>
      <c r="AB131" s="177">
        <f t="shared" ref="AB131:AB194" si="127">+V131/T131</f>
        <v>1</v>
      </c>
    </row>
    <row r="132" spans="1:28" s="6" customFormat="1" ht="77.25" customHeight="1" x14ac:dyDescent="0.25">
      <c r="A132" s="113" t="s">
        <v>453</v>
      </c>
      <c r="B132" s="32" t="s">
        <v>37</v>
      </c>
      <c r="C132" s="32">
        <v>10</v>
      </c>
      <c r="D132" s="32" t="s">
        <v>38</v>
      </c>
      <c r="E132" s="39" t="s">
        <v>257</v>
      </c>
      <c r="F132" s="59">
        <f t="shared" si="125"/>
        <v>397887950228</v>
      </c>
      <c r="G132" s="59">
        <f t="shared" si="125"/>
        <v>0</v>
      </c>
      <c r="H132" s="59">
        <f t="shared" si="125"/>
        <v>0</v>
      </c>
      <c r="I132" s="59">
        <f t="shared" si="125"/>
        <v>0</v>
      </c>
      <c r="J132" s="59">
        <f t="shared" si="125"/>
        <v>0</v>
      </c>
      <c r="K132" s="40">
        <f t="shared" si="69"/>
        <v>0</v>
      </c>
      <c r="L132" s="59">
        <f>+L133</f>
        <v>397887950228</v>
      </c>
      <c r="M132" s="323">
        <f t="shared" si="68"/>
        <v>4.3517285475959899E-2</v>
      </c>
      <c r="N132" s="59">
        <f t="shared" si="126"/>
        <v>0</v>
      </c>
      <c r="O132" s="59">
        <f t="shared" si="126"/>
        <v>397887950228</v>
      </c>
      <c r="P132" s="59">
        <f t="shared" si="126"/>
        <v>0</v>
      </c>
      <c r="Q132" s="59">
        <f t="shared" si="126"/>
        <v>397887950228</v>
      </c>
      <c r="R132" s="59">
        <f t="shared" si="126"/>
        <v>0</v>
      </c>
      <c r="S132" s="59">
        <f t="shared" si="126"/>
        <v>0</v>
      </c>
      <c r="T132" s="59">
        <f t="shared" si="126"/>
        <v>69934236737</v>
      </c>
      <c r="U132" s="59">
        <f t="shared" si="126"/>
        <v>327953713491</v>
      </c>
      <c r="V132" s="59">
        <f t="shared" si="126"/>
        <v>69934236737</v>
      </c>
      <c r="W132" s="59">
        <f t="shared" si="126"/>
        <v>0</v>
      </c>
      <c r="X132" s="176">
        <f t="shared" si="71"/>
        <v>1</v>
      </c>
      <c r="Y132" s="176">
        <f t="shared" si="72"/>
        <v>0.17576364576239589</v>
      </c>
      <c r="Z132" s="176">
        <f t="shared" si="73"/>
        <v>0.17576364576239589</v>
      </c>
      <c r="AA132" s="176">
        <f t="shared" si="111"/>
        <v>0.17576364576239589</v>
      </c>
      <c r="AB132" s="177">
        <f t="shared" si="127"/>
        <v>1</v>
      </c>
    </row>
    <row r="133" spans="1:28" s="6" customFormat="1" ht="42" customHeight="1" x14ac:dyDescent="0.25">
      <c r="A133" s="113" t="s">
        <v>454</v>
      </c>
      <c r="B133" s="32" t="s">
        <v>37</v>
      </c>
      <c r="C133" s="32">
        <v>10</v>
      </c>
      <c r="D133" s="32" t="s">
        <v>38</v>
      </c>
      <c r="E133" s="39" t="s">
        <v>455</v>
      </c>
      <c r="F133" s="59">
        <f t="shared" si="125"/>
        <v>397887950228</v>
      </c>
      <c r="G133" s="59">
        <f t="shared" si="125"/>
        <v>0</v>
      </c>
      <c r="H133" s="59">
        <f t="shared" si="125"/>
        <v>0</v>
      </c>
      <c r="I133" s="59">
        <f t="shared" si="125"/>
        <v>0</v>
      </c>
      <c r="J133" s="59">
        <f t="shared" si="125"/>
        <v>0</v>
      </c>
      <c r="K133" s="40">
        <f t="shared" si="69"/>
        <v>0</v>
      </c>
      <c r="L133" s="59">
        <f>+L134</f>
        <v>397887950228</v>
      </c>
      <c r="M133" s="323">
        <f t="shared" si="68"/>
        <v>4.3517285475959899E-2</v>
      </c>
      <c r="N133" s="59">
        <f t="shared" si="126"/>
        <v>0</v>
      </c>
      <c r="O133" s="59">
        <f t="shared" si="126"/>
        <v>397887950228</v>
      </c>
      <c r="P133" s="59">
        <f t="shared" si="126"/>
        <v>0</v>
      </c>
      <c r="Q133" s="59">
        <f t="shared" si="126"/>
        <v>397887950228</v>
      </c>
      <c r="R133" s="59">
        <f t="shared" si="126"/>
        <v>0</v>
      </c>
      <c r="S133" s="59">
        <f t="shared" si="126"/>
        <v>0</v>
      </c>
      <c r="T133" s="59">
        <f t="shared" si="126"/>
        <v>69934236737</v>
      </c>
      <c r="U133" s="59">
        <f t="shared" si="126"/>
        <v>327953713491</v>
      </c>
      <c r="V133" s="59">
        <f t="shared" si="126"/>
        <v>69934236737</v>
      </c>
      <c r="W133" s="59">
        <f t="shared" si="126"/>
        <v>0</v>
      </c>
      <c r="X133" s="176">
        <f t="shared" si="71"/>
        <v>1</v>
      </c>
      <c r="Y133" s="176">
        <f t="shared" si="72"/>
        <v>0.17576364576239589</v>
      </c>
      <c r="Z133" s="176">
        <f t="shared" si="73"/>
        <v>0.17576364576239589</v>
      </c>
      <c r="AA133" s="176">
        <f t="shared" si="111"/>
        <v>0.17576364576239589</v>
      </c>
      <c r="AB133" s="177">
        <f t="shared" si="127"/>
        <v>1</v>
      </c>
    </row>
    <row r="134" spans="1:28" s="6" customFormat="1" ht="42" customHeight="1" x14ac:dyDescent="0.25">
      <c r="A134" s="114" t="s">
        <v>456</v>
      </c>
      <c r="B134" s="43" t="s">
        <v>37</v>
      </c>
      <c r="C134" s="43">
        <v>10</v>
      </c>
      <c r="D134" s="43" t="s">
        <v>38</v>
      </c>
      <c r="E134" s="44" t="s">
        <v>268</v>
      </c>
      <c r="F134" s="45">
        <v>397887950228</v>
      </c>
      <c r="G134" s="45">
        <v>0</v>
      </c>
      <c r="H134" s="45">
        <v>0</v>
      </c>
      <c r="I134" s="45">
        <v>0</v>
      </c>
      <c r="J134" s="45">
        <v>0</v>
      </c>
      <c r="K134" s="45">
        <f t="shared" si="69"/>
        <v>0</v>
      </c>
      <c r="L134" s="46">
        <f>+F134+K134</f>
        <v>397887950228</v>
      </c>
      <c r="M134" s="86">
        <f t="shared" si="68"/>
        <v>4.3517285475959899E-2</v>
      </c>
      <c r="N134" s="45">
        <v>0</v>
      </c>
      <c r="O134" s="45">
        <v>397887950228</v>
      </c>
      <c r="P134" s="45">
        <f>L134-O134</f>
        <v>0</v>
      </c>
      <c r="Q134" s="45">
        <v>397887950228</v>
      </c>
      <c r="R134" s="45">
        <f>+L134-Q134</f>
        <v>0</v>
      </c>
      <c r="S134" s="45">
        <f>O134-Q134</f>
        <v>0</v>
      </c>
      <c r="T134" s="45">
        <v>69934236737</v>
      </c>
      <c r="U134" s="45">
        <f>+Q134-T134</f>
        <v>327953713491</v>
      </c>
      <c r="V134" s="45">
        <v>69934236737</v>
      </c>
      <c r="W134" s="48">
        <f>+T134-V134</f>
        <v>0</v>
      </c>
      <c r="X134" s="54">
        <f t="shared" si="71"/>
        <v>1</v>
      </c>
      <c r="Y134" s="54">
        <f t="shared" si="72"/>
        <v>0.17576364576239589</v>
      </c>
      <c r="Z134" s="54">
        <f t="shared" si="73"/>
        <v>0.17576364576239589</v>
      </c>
      <c r="AA134" s="54">
        <f t="shared" si="111"/>
        <v>0.17576364576239589</v>
      </c>
      <c r="AB134" s="178">
        <f t="shared" si="127"/>
        <v>1</v>
      </c>
    </row>
    <row r="135" spans="1:28" ht="90" customHeight="1" x14ac:dyDescent="0.25">
      <c r="A135" s="113" t="s">
        <v>457</v>
      </c>
      <c r="B135" s="32" t="s">
        <v>37</v>
      </c>
      <c r="C135" s="32">
        <v>10</v>
      </c>
      <c r="D135" s="32" t="s">
        <v>38</v>
      </c>
      <c r="E135" s="72" t="s">
        <v>458</v>
      </c>
      <c r="F135" s="59">
        <f t="shared" ref="F135:J137" si="128">+F136</f>
        <v>226206278281</v>
      </c>
      <c r="G135" s="59">
        <f t="shared" si="128"/>
        <v>0</v>
      </c>
      <c r="H135" s="59">
        <f t="shared" si="128"/>
        <v>0</v>
      </c>
      <c r="I135" s="59">
        <f t="shared" si="128"/>
        <v>0</v>
      </c>
      <c r="J135" s="59">
        <f t="shared" si="128"/>
        <v>0</v>
      </c>
      <c r="K135" s="40">
        <f t="shared" si="69"/>
        <v>0</v>
      </c>
      <c r="L135" s="59">
        <f>+L136</f>
        <v>226206278281</v>
      </c>
      <c r="M135" s="323">
        <f t="shared" si="68"/>
        <v>2.4740340044899341E-2</v>
      </c>
      <c r="N135" s="59">
        <f t="shared" ref="N135:W137" si="129">+N136</f>
        <v>0</v>
      </c>
      <c r="O135" s="59">
        <f t="shared" si="129"/>
        <v>226206278281</v>
      </c>
      <c r="P135" s="59">
        <f t="shared" si="129"/>
        <v>0</v>
      </c>
      <c r="Q135" s="59">
        <f t="shared" si="129"/>
        <v>226206278281</v>
      </c>
      <c r="R135" s="59">
        <f t="shared" si="129"/>
        <v>0</v>
      </c>
      <c r="S135" s="59">
        <f t="shared" si="129"/>
        <v>0</v>
      </c>
      <c r="T135" s="59">
        <f t="shared" si="129"/>
        <v>50352348445</v>
      </c>
      <c r="U135" s="59">
        <f t="shared" si="129"/>
        <v>175853929836</v>
      </c>
      <c r="V135" s="59">
        <f t="shared" si="129"/>
        <v>50352348445</v>
      </c>
      <c r="W135" s="59">
        <f t="shared" si="129"/>
        <v>0</v>
      </c>
      <c r="X135" s="176">
        <f t="shared" si="71"/>
        <v>1</v>
      </c>
      <c r="Y135" s="176">
        <f t="shared" si="72"/>
        <v>0.22259483170688504</v>
      </c>
      <c r="Z135" s="176">
        <f t="shared" si="73"/>
        <v>0.22259483170688504</v>
      </c>
      <c r="AA135" s="176">
        <f t="shared" si="111"/>
        <v>0.22259483170688504</v>
      </c>
      <c r="AB135" s="177">
        <f t="shared" si="127"/>
        <v>1</v>
      </c>
    </row>
    <row r="136" spans="1:28" ht="80.25" customHeight="1" x14ac:dyDescent="0.25">
      <c r="A136" s="113" t="s">
        <v>459</v>
      </c>
      <c r="B136" s="32" t="s">
        <v>37</v>
      </c>
      <c r="C136" s="32">
        <v>10</v>
      </c>
      <c r="D136" s="32" t="s">
        <v>38</v>
      </c>
      <c r="E136" s="39" t="s">
        <v>257</v>
      </c>
      <c r="F136" s="59">
        <f t="shared" si="128"/>
        <v>226206278281</v>
      </c>
      <c r="G136" s="59">
        <f t="shared" si="128"/>
        <v>0</v>
      </c>
      <c r="H136" s="59">
        <f t="shared" si="128"/>
        <v>0</v>
      </c>
      <c r="I136" s="59">
        <f t="shared" si="128"/>
        <v>0</v>
      </c>
      <c r="J136" s="59">
        <f t="shared" si="128"/>
        <v>0</v>
      </c>
      <c r="K136" s="40">
        <f t="shared" si="69"/>
        <v>0</v>
      </c>
      <c r="L136" s="59">
        <f>+L137</f>
        <v>226206278281</v>
      </c>
      <c r="M136" s="323">
        <f t="shared" si="68"/>
        <v>2.4740340044899341E-2</v>
      </c>
      <c r="N136" s="59">
        <f t="shared" si="129"/>
        <v>0</v>
      </c>
      <c r="O136" s="59">
        <f t="shared" si="129"/>
        <v>226206278281</v>
      </c>
      <c r="P136" s="59">
        <f t="shared" si="129"/>
        <v>0</v>
      </c>
      <c r="Q136" s="59">
        <f t="shared" si="129"/>
        <v>226206278281</v>
      </c>
      <c r="R136" s="59">
        <f t="shared" si="129"/>
        <v>0</v>
      </c>
      <c r="S136" s="59">
        <f t="shared" si="129"/>
        <v>0</v>
      </c>
      <c r="T136" s="59">
        <f t="shared" si="129"/>
        <v>50352348445</v>
      </c>
      <c r="U136" s="59">
        <f t="shared" si="129"/>
        <v>175853929836</v>
      </c>
      <c r="V136" s="59">
        <f t="shared" si="129"/>
        <v>50352348445</v>
      </c>
      <c r="W136" s="59">
        <f t="shared" si="129"/>
        <v>0</v>
      </c>
      <c r="X136" s="176">
        <f t="shared" si="71"/>
        <v>1</v>
      </c>
      <c r="Y136" s="176">
        <f t="shared" si="72"/>
        <v>0.22259483170688504</v>
      </c>
      <c r="Z136" s="176">
        <f t="shared" si="73"/>
        <v>0.22259483170688504</v>
      </c>
      <c r="AA136" s="176">
        <f t="shared" si="111"/>
        <v>0.22259483170688504</v>
      </c>
      <c r="AB136" s="177">
        <f t="shared" si="127"/>
        <v>1</v>
      </c>
    </row>
    <row r="137" spans="1:28" ht="42" customHeight="1" x14ac:dyDescent="0.25">
      <c r="A137" s="113" t="s">
        <v>460</v>
      </c>
      <c r="B137" s="32" t="s">
        <v>37</v>
      </c>
      <c r="C137" s="32">
        <v>10</v>
      </c>
      <c r="D137" s="32" t="s">
        <v>38</v>
      </c>
      <c r="E137" s="39" t="s">
        <v>455</v>
      </c>
      <c r="F137" s="59">
        <f t="shared" si="128"/>
        <v>226206278281</v>
      </c>
      <c r="G137" s="59">
        <f t="shared" si="128"/>
        <v>0</v>
      </c>
      <c r="H137" s="59">
        <f t="shared" si="128"/>
        <v>0</v>
      </c>
      <c r="I137" s="59">
        <f t="shared" si="128"/>
        <v>0</v>
      </c>
      <c r="J137" s="59">
        <f t="shared" si="128"/>
        <v>0</v>
      </c>
      <c r="K137" s="40">
        <f t="shared" si="69"/>
        <v>0</v>
      </c>
      <c r="L137" s="59">
        <f>+L138</f>
        <v>226206278281</v>
      </c>
      <c r="M137" s="323">
        <f t="shared" ref="M137:M200" si="130">L137/$L$307</f>
        <v>2.4740340044899341E-2</v>
      </c>
      <c r="N137" s="59">
        <f t="shared" si="129"/>
        <v>0</v>
      </c>
      <c r="O137" s="59">
        <f t="shared" si="129"/>
        <v>226206278281</v>
      </c>
      <c r="P137" s="59">
        <f t="shared" si="129"/>
        <v>0</v>
      </c>
      <c r="Q137" s="59">
        <f t="shared" si="129"/>
        <v>226206278281</v>
      </c>
      <c r="R137" s="59">
        <f t="shared" si="129"/>
        <v>0</v>
      </c>
      <c r="S137" s="59">
        <f t="shared" si="129"/>
        <v>0</v>
      </c>
      <c r="T137" s="59">
        <f t="shared" si="129"/>
        <v>50352348445</v>
      </c>
      <c r="U137" s="59">
        <f t="shared" si="129"/>
        <v>175853929836</v>
      </c>
      <c r="V137" s="59">
        <f t="shared" si="129"/>
        <v>50352348445</v>
      </c>
      <c r="W137" s="59">
        <f t="shared" si="129"/>
        <v>0</v>
      </c>
      <c r="X137" s="176">
        <f t="shared" si="71"/>
        <v>1</v>
      </c>
      <c r="Y137" s="176">
        <f t="shared" si="72"/>
        <v>0.22259483170688504</v>
      </c>
      <c r="Z137" s="176">
        <f t="shared" si="73"/>
        <v>0.22259483170688504</v>
      </c>
      <c r="AA137" s="176">
        <f t="shared" si="111"/>
        <v>0.22259483170688504</v>
      </c>
      <c r="AB137" s="177">
        <f t="shared" si="127"/>
        <v>1</v>
      </c>
    </row>
    <row r="138" spans="1:28" ht="42" customHeight="1" x14ac:dyDescent="0.25">
      <c r="A138" s="114" t="s">
        <v>461</v>
      </c>
      <c r="B138" s="43" t="s">
        <v>37</v>
      </c>
      <c r="C138" s="43">
        <v>10</v>
      </c>
      <c r="D138" s="43" t="s">
        <v>38</v>
      </c>
      <c r="E138" s="44" t="s">
        <v>268</v>
      </c>
      <c r="F138" s="45">
        <v>226206278281</v>
      </c>
      <c r="G138" s="45">
        <v>0</v>
      </c>
      <c r="H138" s="45">
        <v>0</v>
      </c>
      <c r="I138" s="45">
        <v>0</v>
      </c>
      <c r="J138" s="45">
        <v>0</v>
      </c>
      <c r="K138" s="45">
        <f t="shared" si="69"/>
        <v>0</v>
      </c>
      <c r="L138" s="46">
        <f>+F138+K138</f>
        <v>226206278281</v>
      </c>
      <c r="M138" s="86">
        <f t="shared" si="130"/>
        <v>2.4740340044899341E-2</v>
      </c>
      <c r="N138" s="45">
        <v>0</v>
      </c>
      <c r="O138" s="45">
        <v>226206278281</v>
      </c>
      <c r="P138" s="45">
        <f>L138-O138</f>
        <v>0</v>
      </c>
      <c r="Q138" s="45">
        <v>226206278281</v>
      </c>
      <c r="R138" s="45">
        <f>+L138-Q138</f>
        <v>0</v>
      </c>
      <c r="S138" s="45">
        <f>O138-Q138</f>
        <v>0</v>
      </c>
      <c r="T138" s="45">
        <v>50352348445</v>
      </c>
      <c r="U138" s="45">
        <f>+Q138-T138</f>
        <v>175853929836</v>
      </c>
      <c r="V138" s="45">
        <v>50352348445</v>
      </c>
      <c r="W138" s="48">
        <f>+T138-V138</f>
        <v>0</v>
      </c>
      <c r="X138" s="54">
        <f t="shared" si="71"/>
        <v>1</v>
      </c>
      <c r="Y138" s="54">
        <f t="shared" si="72"/>
        <v>0.22259483170688504</v>
      </c>
      <c r="Z138" s="54">
        <f t="shared" si="73"/>
        <v>0.22259483170688504</v>
      </c>
      <c r="AA138" s="54">
        <f t="shared" si="111"/>
        <v>0.22259483170688504</v>
      </c>
      <c r="AB138" s="178">
        <f t="shared" si="127"/>
        <v>1</v>
      </c>
    </row>
    <row r="139" spans="1:28" ht="75" customHeight="1" x14ac:dyDescent="0.25">
      <c r="A139" s="113" t="s">
        <v>462</v>
      </c>
      <c r="B139" s="32" t="s">
        <v>37</v>
      </c>
      <c r="C139" s="32">
        <v>10</v>
      </c>
      <c r="D139" s="32" t="s">
        <v>38</v>
      </c>
      <c r="E139" s="39" t="s">
        <v>463</v>
      </c>
      <c r="F139" s="59">
        <f t="shared" ref="F139:J141" si="131">+F140</f>
        <v>328067493851</v>
      </c>
      <c r="G139" s="59">
        <f t="shared" si="131"/>
        <v>0</v>
      </c>
      <c r="H139" s="59">
        <f t="shared" si="131"/>
        <v>0</v>
      </c>
      <c r="I139" s="59">
        <f t="shared" si="131"/>
        <v>0</v>
      </c>
      <c r="J139" s="59">
        <f t="shared" si="131"/>
        <v>0</v>
      </c>
      <c r="K139" s="40">
        <f t="shared" ref="K139:K202" si="132">+G139-H139+I139-J139</f>
        <v>0</v>
      </c>
      <c r="L139" s="59">
        <f>+L140</f>
        <v>328067493851</v>
      </c>
      <c r="M139" s="323">
        <f t="shared" si="130"/>
        <v>3.5880972965167263E-2</v>
      </c>
      <c r="N139" s="59">
        <f t="shared" ref="N139:W141" si="133">+N140</f>
        <v>0</v>
      </c>
      <c r="O139" s="59">
        <f t="shared" si="133"/>
        <v>328067493851</v>
      </c>
      <c r="P139" s="59">
        <f t="shared" si="133"/>
        <v>0</v>
      </c>
      <c r="Q139" s="59">
        <f t="shared" si="133"/>
        <v>328067493851</v>
      </c>
      <c r="R139" s="59">
        <f t="shared" si="133"/>
        <v>0</v>
      </c>
      <c r="S139" s="59">
        <f t="shared" si="133"/>
        <v>0</v>
      </c>
      <c r="T139" s="59">
        <f t="shared" si="133"/>
        <v>86548107920</v>
      </c>
      <c r="U139" s="59">
        <f t="shared" si="133"/>
        <v>241519385931</v>
      </c>
      <c r="V139" s="59">
        <f t="shared" si="133"/>
        <v>86548107920</v>
      </c>
      <c r="W139" s="59">
        <f t="shared" si="133"/>
        <v>0</v>
      </c>
      <c r="X139" s="176">
        <f t="shared" si="71"/>
        <v>1</v>
      </c>
      <c r="Y139" s="176">
        <f t="shared" si="72"/>
        <v>0.26381189707050945</v>
      </c>
      <c r="Z139" s="176">
        <f t="shared" si="73"/>
        <v>0.26381189707050945</v>
      </c>
      <c r="AA139" s="176">
        <f t="shared" si="111"/>
        <v>0.26381189707050945</v>
      </c>
      <c r="AB139" s="177">
        <f t="shared" si="127"/>
        <v>1</v>
      </c>
    </row>
    <row r="140" spans="1:28" ht="84" customHeight="1" x14ac:dyDescent="0.25">
      <c r="A140" s="113" t="s">
        <v>464</v>
      </c>
      <c r="B140" s="32" t="s">
        <v>37</v>
      </c>
      <c r="C140" s="32">
        <v>10</v>
      </c>
      <c r="D140" s="32" t="s">
        <v>38</v>
      </c>
      <c r="E140" s="39" t="s">
        <v>257</v>
      </c>
      <c r="F140" s="59">
        <f t="shared" si="131"/>
        <v>328067493851</v>
      </c>
      <c r="G140" s="59">
        <f t="shared" si="131"/>
        <v>0</v>
      </c>
      <c r="H140" s="59">
        <f t="shared" si="131"/>
        <v>0</v>
      </c>
      <c r="I140" s="59">
        <f t="shared" si="131"/>
        <v>0</v>
      </c>
      <c r="J140" s="59">
        <f t="shared" si="131"/>
        <v>0</v>
      </c>
      <c r="K140" s="40">
        <f t="shared" si="132"/>
        <v>0</v>
      </c>
      <c r="L140" s="59">
        <f>+L141</f>
        <v>328067493851</v>
      </c>
      <c r="M140" s="323">
        <f t="shared" si="130"/>
        <v>3.5880972965167263E-2</v>
      </c>
      <c r="N140" s="59">
        <f t="shared" si="133"/>
        <v>0</v>
      </c>
      <c r="O140" s="59">
        <f t="shared" si="133"/>
        <v>328067493851</v>
      </c>
      <c r="P140" s="59">
        <f t="shared" si="133"/>
        <v>0</v>
      </c>
      <c r="Q140" s="59">
        <f t="shared" si="133"/>
        <v>328067493851</v>
      </c>
      <c r="R140" s="59">
        <f t="shared" si="133"/>
        <v>0</v>
      </c>
      <c r="S140" s="59">
        <f t="shared" si="133"/>
        <v>0</v>
      </c>
      <c r="T140" s="59">
        <f t="shared" si="133"/>
        <v>86548107920</v>
      </c>
      <c r="U140" s="59">
        <f t="shared" si="133"/>
        <v>241519385931</v>
      </c>
      <c r="V140" s="59">
        <f t="shared" si="133"/>
        <v>86548107920</v>
      </c>
      <c r="W140" s="59">
        <f t="shared" si="133"/>
        <v>0</v>
      </c>
      <c r="X140" s="176">
        <f t="shared" ref="X140:X203" si="134">+Q140/L140</f>
        <v>1</v>
      </c>
      <c r="Y140" s="176">
        <f t="shared" ref="Y140:Y203" si="135">+T140/L140</f>
        <v>0.26381189707050945</v>
      </c>
      <c r="Z140" s="176">
        <f t="shared" ref="Z140:Z203" si="136">+V140/L140</f>
        <v>0.26381189707050945</v>
      </c>
      <c r="AA140" s="176">
        <f t="shared" si="111"/>
        <v>0.26381189707050945</v>
      </c>
      <c r="AB140" s="177">
        <f t="shared" si="127"/>
        <v>1</v>
      </c>
    </row>
    <row r="141" spans="1:28" ht="42" customHeight="1" x14ac:dyDescent="0.25">
      <c r="A141" s="113" t="s">
        <v>465</v>
      </c>
      <c r="B141" s="32" t="s">
        <v>37</v>
      </c>
      <c r="C141" s="32">
        <v>10</v>
      </c>
      <c r="D141" s="32" t="s">
        <v>38</v>
      </c>
      <c r="E141" s="39" t="s">
        <v>455</v>
      </c>
      <c r="F141" s="59">
        <f t="shared" si="131"/>
        <v>328067493851</v>
      </c>
      <c r="G141" s="59">
        <f t="shared" si="131"/>
        <v>0</v>
      </c>
      <c r="H141" s="59">
        <f t="shared" si="131"/>
        <v>0</v>
      </c>
      <c r="I141" s="59">
        <f t="shared" si="131"/>
        <v>0</v>
      </c>
      <c r="J141" s="59">
        <f t="shared" si="131"/>
        <v>0</v>
      </c>
      <c r="K141" s="40">
        <f t="shared" si="132"/>
        <v>0</v>
      </c>
      <c r="L141" s="59">
        <f>+L142</f>
        <v>328067493851</v>
      </c>
      <c r="M141" s="323">
        <f t="shared" si="130"/>
        <v>3.5880972965167263E-2</v>
      </c>
      <c r="N141" s="59">
        <f t="shared" si="133"/>
        <v>0</v>
      </c>
      <c r="O141" s="59">
        <f t="shared" si="133"/>
        <v>328067493851</v>
      </c>
      <c r="P141" s="59">
        <f t="shared" si="133"/>
        <v>0</v>
      </c>
      <c r="Q141" s="59">
        <f t="shared" si="133"/>
        <v>328067493851</v>
      </c>
      <c r="R141" s="59">
        <f t="shared" si="133"/>
        <v>0</v>
      </c>
      <c r="S141" s="59">
        <f t="shared" si="133"/>
        <v>0</v>
      </c>
      <c r="T141" s="59">
        <f t="shared" si="133"/>
        <v>86548107920</v>
      </c>
      <c r="U141" s="59">
        <f t="shared" si="133"/>
        <v>241519385931</v>
      </c>
      <c r="V141" s="59">
        <f t="shared" si="133"/>
        <v>86548107920</v>
      </c>
      <c r="W141" s="59">
        <f t="shared" si="133"/>
        <v>0</v>
      </c>
      <c r="X141" s="176">
        <f t="shared" si="134"/>
        <v>1</v>
      </c>
      <c r="Y141" s="176">
        <f t="shared" si="135"/>
        <v>0.26381189707050945</v>
      </c>
      <c r="Z141" s="176">
        <f t="shared" si="136"/>
        <v>0.26381189707050945</v>
      </c>
      <c r="AA141" s="176">
        <f t="shared" si="111"/>
        <v>0.26381189707050945</v>
      </c>
      <c r="AB141" s="177">
        <f t="shared" si="127"/>
        <v>1</v>
      </c>
    </row>
    <row r="142" spans="1:28" ht="42" customHeight="1" x14ac:dyDescent="0.25">
      <c r="A142" s="351" t="s">
        <v>466</v>
      </c>
      <c r="B142" s="83" t="s">
        <v>37</v>
      </c>
      <c r="C142" s="83">
        <v>10</v>
      </c>
      <c r="D142" s="83" t="s">
        <v>38</v>
      </c>
      <c r="E142" s="84" t="s">
        <v>268</v>
      </c>
      <c r="F142" s="45">
        <v>328067493851</v>
      </c>
      <c r="G142" s="45">
        <v>0</v>
      </c>
      <c r="H142" s="45">
        <v>0</v>
      </c>
      <c r="I142" s="45">
        <v>0</v>
      </c>
      <c r="J142" s="45">
        <v>0</v>
      </c>
      <c r="K142" s="45">
        <f t="shared" si="132"/>
        <v>0</v>
      </c>
      <c r="L142" s="46">
        <f>+F142+K142</f>
        <v>328067493851</v>
      </c>
      <c r="M142" s="86">
        <f t="shared" si="130"/>
        <v>3.5880972965167263E-2</v>
      </c>
      <c r="N142" s="45">
        <v>0</v>
      </c>
      <c r="O142" s="45">
        <v>328067493851</v>
      </c>
      <c r="P142" s="45">
        <f>L142-O142</f>
        <v>0</v>
      </c>
      <c r="Q142" s="45">
        <v>328067493851</v>
      </c>
      <c r="R142" s="45">
        <f>+L142-Q142</f>
        <v>0</v>
      </c>
      <c r="S142" s="45">
        <f>O142-Q142</f>
        <v>0</v>
      </c>
      <c r="T142" s="45">
        <v>86548107920</v>
      </c>
      <c r="U142" s="45">
        <f>+Q142-T142</f>
        <v>241519385931</v>
      </c>
      <c r="V142" s="45">
        <v>86548107920</v>
      </c>
      <c r="W142" s="48">
        <f>+T142-V142</f>
        <v>0</v>
      </c>
      <c r="X142" s="54">
        <f t="shared" si="134"/>
        <v>1</v>
      </c>
      <c r="Y142" s="54">
        <f t="shared" si="135"/>
        <v>0.26381189707050945</v>
      </c>
      <c r="Z142" s="54">
        <f t="shared" si="136"/>
        <v>0.26381189707050945</v>
      </c>
      <c r="AA142" s="54">
        <f t="shared" si="111"/>
        <v>0.26381189707050945</v>
      </c>
      <c r="AB142" s="178">
        <f t="shared" si="127"/>
        <v>1</v>
      </c>
    </row>
    <row r="143" spans="1:28" ht="85.5" customHeight="1" x14ac:dyDescent="0.25">
      <c r="A143" s="113" t="s">
        <v>467</v>
      </c>
      <c r="B143" s="32" t="s">
        <v>37</v>
      </c>
      <c r="C143" s="32">
        <v>10</v>
      </c>
      <c r="D143" s="32" t="s">
        <v>38</v>
      </c>
      <c r="E143" s="39" t="s">
        <v>468</v>
      </c>
      <c r="F143" s="59">
        <f t="shared" ref="F143:J145" si="137">+F144</f>
        <v>317949718406</v>
      </c>
      <c r="G143" s="59">
        <f t="shared" si="137"/>
        <v>0</v>
      </c>
      <c r="H143" s="59">
        <f t="shared" si="137"/>
        <v>0</v>
      </c>
      <c r="I143" s="59">
        <f t="shared" si="137"/>
        <v>0</v>
      </c>
      <c r="J143" s="59">
        <f t="shared" si="137"/>
        <v>0</v>
      </c>
      <c r="K143" s="40">
        <f t="shared" si="132"/>
        <v>0</v>
      </c>
      <c r="L143" s="59">
        <f>+L144</f>
        <v>317949718406</v>
      </c>
      <c r="M143" s="323">
        <f t="shared" si="130"/>
        <v>3.4774384735567897E-2</v>
      </c>
      <c r="N143" s="59">
        <f t="shared" ref="N143:W145" si="138">+N144</f>
        <v>0</v>
      </c>
      <c r="O143" s="59">
        <f t="shared" si="138"/>
        <v>317949718406</v>
      </c>
      <c r="P143" s="59">
        <f t="shared" si="138"/>
        <v>0</v>
      </c>
      <c r="Q143" s="59">
        <f t="shared" si="138"/>
        <v>317949718406</v>
      </c>
      <c r="R143" s="59">
        <f t="shared" si="138"/>
        <v>0</v>
      </c>
      <c r="S143" s="59">
        <f t="shared" si="138"/>
        <v>0</v>
      </c>
      <c r="T143" s="59">
        <f t="shared" si="138"/>
        <v>100987624227</v>
      </c>
      <c r="U143" s="59">
        <f t="shared" si="138"/>
        <v>216962094179</v>
      </c>
      <c r="V143" s="59">
        <f t="shared" si="138"/>
        <v>100987624227</v>
      </c>
      <c r="W143" s="59">
        <f t="shared" si="138"/>
        <v>0</v>
      </c>
      <c r="X143" s="176">
        <f t="shared" si="134"/>
        <v>1</v>
      </c>
      <c r="Y143" s="176">
        <f t="shared" si="135"/>
        <v>0.31762136709316324</v>
      </c>
      <c r="Z143" s="176">
        <f t="shared" si="136"/>
        <v>0.31762136709316324</v>
      </c>
      <c r="AA143" s="176">
        <f t="shared" si="111"/>
        <v>0.31762136709316324</v>
      </c>
      <c r="AB143" s="177">
        <f t="shared" si="127"/>
        <v>1</v>
      </c>
    </row>
    <row r="144" spans="1:28" ht="83.25" customHeight="1" x14ac:dyDescent="0.25">
      <c r="A144" s="113" t="s">
        <v>469</v>
      </c>
      <c r="B144" s="32" t="s">
        <v>37</v>
      </c>
      <c r="C144" s="32">
        <v>10</v>
      </c>
      <c r="D144" s="32" t="s">
        <v>38</v>
      </c>
      <c r="E144" s="39" t="s">
        <v>257</v>
      </c>
      <c r="F144" s="59">
        <f t="shared" si="137"/>
        <v>317949718406</v>
      </c>
      <c r="G144" s="59">
        <f t="shared" si="137"/>
        <v>0</v>
      </c>
      <c r="H144" s="59">
        <f t="shared" si="137"/>
        <v>0</v>
      </c>
      <c r="I144" s="59">
        <f t="shared" si="137"/>
        <v>0</v>
      </c>
      <c r="J144" s="59">
        <f t="shared" si="137"/>
        <v>0</v>
      </c>
      <c r="K144" s="40">
        <f t="shared" si="132"/>
        <v>0</v>
      </c>
      <c r="L144" s="59">
        <f>+L145</f>
        <v>317949718406</v>
      </c>
      <c r="M144" s="323">
        <f t="shared" si="130"/>
        <v>3.4774384735567897E-2</v>
      </c>
      <c r="N144" s="59">
        <f t="shared" si="138"/>
        <v>0</v>
      </c>
      <c r="O144" s="59">
        <f t="shared" si="138"/>
        <v>317949718406</v>
      </c>
      <c r="P144" s="59">
        <f t="shared" si="138"/>
        <v>0</v>
      </c>
      <c r="Q144" s="59">
        <f t="shared" si="138"/>
        <v>317949718406</v>
      </c>
      <c r="R144" s="59">
        <f t="shared" si="138"/>
        <v>0</v>
      </c>
      <c r="S144" s="59">
        <f t="shared" si="138"/>
        <v>0</v>
      </c>
      <c r="T144" s="59">
        <f t="shared" si="138"/>
        <v>100987624227</v>
      </c>
      <c r="U144" s="59">
        <f t="shared" si="138"/>
        <v>216962094179</v>
      </c>
      <c r="V144" s="59">
        <f t="shared" si="138"/>
        <v>100987624227</v>
      </c>
      <c r="W144" s="59">
        <f t="shared" si="138"/>
        <v>0</v>
      </c>
      <c r="X144" s="176">
        <f t="shared" si="134"/>
        <v>1</v>
      </c>
      <c r="Y144" s="176">
        <f t="shared" si="135"/>
        <v>0.31762136709316324</v>
      </c>
      <c r="Z144" s="176">
        <f t="shared" si="136"/>
        <v>0.31762136709316324</v>
      </c>
      <c r="AA144" s="176">
        <f t="shared" si="111"/>
        <v>0.31762136709316324</v>
      </c>
      <c r="AB144" s="177">
        <f t="shared" si="127"/>
        <v>1</v>
      </c>
    </row>
    <row r="145" spans="1:28" ht="42" customHeight="1" x14ac:dyDescent="0.25">
      <c r="A145" s="113" t="s">
        <v>470</v>
      </c>
      <c r="B145" s="32" t="s">
        <v>37</v>
      </c>
      <c r="C145" s="32">
        <v>10</v>
      </c>
      <c r="D145" s="32" t="s">
        <v>38</v>
      </c>
      <c r="E145" s="39" t="s">
        <v>455</v>
      </c>
      <c r="F145" s="59">
        <f t="shared" si="137"/>
        <v>317949718406</v>
      </c>
      <c r="G145" s="59">
        <f t="shared" si="137"/>
        <v>0</v>
      </c>
      <c r="H145" s="59">
        <f t="shared" si="137"/>
        <v>0</v>
      </c>
      <c r="I145" s="59">
        <f t="shared" si="137"/>
        <v>0</v>
      </c>
      <c r="J145" s="59">
        <f t="shared" si="137"/>
        <v>0</v>
      </c>
      <c r="K145" s="40">
        <f t="shared" si="132"/>
        <v>0</v>
      </c>
      <c r="L145" s="59">
        <f>+L146</f>
        <v>317949718406</v>
      </c>
      <c r="M145" s="323">
        <f t="shared" si="130"/>
        <v>3.4774384735567897E-2</v>
      </c>
      <c r="N145" s="59">
        <f t="shared" si="138"/>
        <v>0</v>
      </c>
      <c r="O145" s="59">
        <f t="shared" si="138"/>
        <v>317949718406</v>
      </c>
      <c r="P145" s="59">
        <f t="shared" si="138"/>
        <v>0</v>
      </c>
      <c r="Q145" s="59">
        <f t="shared" si="138"/>
        <v>317949718406</v>
      </c>
      <c r="R145" s="59">
        <f t="shared" si="138"/>
        <v>0</v>
      </c>
      <c r="S145" s="59">
        <f t="shared" si="138"/>
        <v>0</v>
      </c>
      <c r="T145" s="59">
        <f t="shared" si="138"/>
        <v>100987624227</v>
      </c>
      <c r="U145" s="59">
        <f t="shared" si="138"/>
        <v>216962094179</v>
      </c>
      <c r="V145" s="59">
        <f t="shared" si="138"/>
        <v>100987624227</v>
      </c>
      <c r="W145" s="59">
        <f t="shared" si="138"/>
        <v>0</v>
      </c>
      <c r="X145" s="176">
        <f t="shared" si="134"/>
        <v>1</v>
      </c>
      <c r="Y145" s="176">
        <f t="shared" si="135"/>
        <v>0.31762136709316324</v>
      </c>
      <c r="Z145" s="176">
        <f t="shared" si="136"/>
        <v>0.31762136709316324</v>
      </c>
      <c r="AA145" s="176">
        <f t="shared" si="111"/>
        <v>0.31762136709316324</v>
      </c>
      <c r="AB145" s="177">
        <f t="shared" si="127"/>
        <v>1</v>
      </c>
    </row>
    <row r="146" spans="1:28" ht="42" customHeight="1" x14ac:dyDescent="0.25">
      <c r="A146" s="351" t="s">
        <v>471</v>
      </c>
      <c r="B146" s="83" t="s">
        <v>37</v>
      </c>
      <c r="C146" s="83">
        <v>10</v>
      </c>
      <c r="D146" s="83" t="s">
        <v>38</v>
      </c>
      <c r="E146" s="84" t="s">
        <v>268</v>
      </c>
      <c r="F146" s="45">
        <v>317949718406</v>
      </c>
      <c r="G146" s="45">
        <v>0</v>
      </c>
      <c r="H146" s="45">
        <v>0</v>
      </c>
      <c r="I146" s="45">
        <v>0</v>
      </c>
      <c r="J146" s="45">
        <v>0</v>
      </c>
      <c r="K146" s="45">
        <f t="shared" si="132"/>
        <v>0</v>
      </c>
      <c r="L146" s="46">
        <f>+F146+K146</f>
        <v>317949718406</v>
      </c>
      <c r="M146" s="86">
        <f t="shared" si="130"/>
        <v>3.4774384735567897E-2</v>
      </c>
      <c r="N146" s="45">
        <v>0</v>
      </c>
      <c r="O146" s="45">
        <v>317949718406</v>
      </c>
      <c r="P146" s="45">
        <f>L146-O146</f>
        <v>0</v>
      </c>
      <c r="Q146" s="45">
        <v>317949718406</v>
      </c>
      <c r="R146" s="45">
        <f>+L146-Q146</f>
        <v>0</v>
      </c>
      <c r="S146" s="45">
        <f>O146-Q146</f>
        <v>0</v>
      </c>
      <c r="T146" s="45">
        <v>100987624227</v>
      </c>
      <c r="U146" s="45">
        <f>+Q146-T146</f>
        <v>216962094179</v>
      </c>
      <c r="V146" s="45">
        <v>100987624227</v>
      </c>
      <c r="W146" s="48">
        <f>+T146-V146</f>
        <v>0</v>
      </c>
      <c r="X146" s="54">
        <f t="shared" si="134"/>
        <v>1</v>
      </c>
      <c r="Y146" s="54">
        <f t="shared" si="135"/>
        <v>0.31762136709316324</v>
      </c>
      <c r="Z146" s="54">
        <f t="shared" si="136"/>
        <v>0.31762136709316324</v>
      </c>
      <c r="AA146" s="54">
        <f t="shared" si="111"/>
        <v>0.31762136709316324</v>
      </c>
      <c r="AB146" s="178">
        <f t="shared" si="127"/>
        <v>1</v>
      </c>
    </row>
    <row r="147" spans="1:28" ht="71.25" customHeight="1" x14ac:dyDescent="0.25">
      <c r="A147" s="113" t="s">
        <v>472</v>
      </c>
      <c r="B147" s="32" t="s">
        <v>37</v>
      </c>
      <c r="C147" s="32">
        <v>10</v>
      </c>
      <c r="D147" s="32" t="s">
        <v>38</v>
      </c>
      <c r="E147" s="39" t="s">
        <v>473</v>
      </c>
      <c r="F147" s="59">
        <f t="shared" ref="F147:J149" si="139">+F148</f>
        <v>228384125855</v>
      </c>
      <c r="G147" s="59">
        <f t="shared" si="139"/>
        <v>0</v>
      </c>
      <c r="H147" s="59">
        <f t="shared" si="139"/>
        <v>0</v>
      </c>
      <c r="I147" s="59">
        <f t="shared" si="139"/>
        <v>0</v>
      </c>
      <c r="J147" s="59">
        <f t="shared" si="139"/>
        <v>0</v>
      </c>
      <c r="K147" s="40">
        <f t="shared" si="132"/>
        <v>0</v>
      </c>
      <c r="L147" s="59">
        <f>+L148</f>
        <v>228384125855</v>
      </c>
      <c r="M147" s="323">
        <f t="shared" si="130"/>
        <v>2.4978532768621123E-2</v>
      </c>
      <c r="N147" s="59">
        <f t="shared" ref="N147:W149" si="140">+N148</f>
        <v>0</v>
      </c>
      <c r="O147" s="59">
        <f t="shared" si="140"/>
        <v>228384125855</v>
      </c>
      <c r="P147" s="59">
        <f t="shared" si="140"/>
        <v>0</v>
      </c>
      <c r="Q147" s="59">
        <f t="shared" si="140"/>
        <v>228384125855</v>
      </c>
      <c r="R147" s="59">
        <f t="shared" si="140"/>
        <v>0</v>
      </c>
      <c r="S147" s="59">
        <f t="shared" si="140"/>
        <v>0</v>
      </c>
      <c r="T147" s="59">
        <f t="shared" si="140"/>
        <v>84858091190</v>
      </c>
      <c r="U147" s="59">
        <f t="shared" si="140"/>
        <v>143526034665</v>
      </c>
      <c r="V147" s="59">
        <f t="shared" si="140"/>
        <v>84858091190</v>
      </c>
      <c r="W147" s="59">
        <f t="shared" si="140"/>
        <v>0</v>
      </c>
      <c r="X147" s="176">
        <f t="shared" si="134"/>
        <v>1</v>
      </c>
      <c r="Y147" s="176">
        <f t="shared" si="135"/>
        <v>0.37155862244066823</v>
      </c>
      <c r="Z147" s="176">
        <f t="shared" si="136"/>
        <v>0.37155862244066823</v>
      </c>
      <c r="AA147" s="176">
        <f t="shared" si="111"/>
        <v>0.37155862244066823</v>
      </c>
      <c r="AB147" s="177">
        <f t="shared" si="127"/>
        <v>1</v>
      </c>
    </row>
    <row r="148" spans="1:28" ht="70.5" customHeight="1" x14ac:dyDescent="0.25">
      <c r="A148" s="113" t="s">
        <v>474</v>
      </c>
      <c r="B148" s="32" t="s">
        <v>37</v>
      </c>
      <c r="C148" s="32">
        <v>10</v>
      </c>
      <c r="D148" s="32" t="s">
        <v>38</v>
      </c>
      <c r="E148" s="39" t="s">
        <v>257</v>
      </c>
      <c r="F148" s="59">
        <f t="shared" si="139"/>
        <v>228384125855</v>
      </c>
      <c r="G148" s="59">
        <f t="shared" si="139"/>
        <v>0</v>
      </c>
      <c r="H148" s="59">
        <f t="shared" si="139"/>
        <v>0</v>
      </c>
      <c r="I148" s="59">
        <f t="shared" si="139"/>
        <v>0</v>
      </c>
      <c r="J148" s="59">
        <f t="shared" si="139"/>
        <v>0</v>
      </c>
      <c r="K148" s="40">
        <f t="shared" si="132"/>
        <v>0</v>
      </c>
      <c r="L148" s="59">
        <f>+L149</f>
        <v>228384125855</v>
      </c>
      <c r="M148" s="323">
        <f t="shared" si="130"/>
        <v>2.4978532768621123E-2</v>
      </c>
      <c r="N148" s="59">
        <f t="shared" si="140"/>
        <v>0</v>
      </c>
      <c r="O148" s="59">
        <f t="shared" si="140"/>
        <v>228384125855</v>
      </c>
      <c r="P148" s="59">
        <f t="shared" si="140"/>
        <v>0</v>
      </c>
      <c r="Q148" s="59">
        <f t="shared" si="140"/>
        <v>228384125855</v>
      </c>
      <c r="R148" s="59">
        <f t="shared" si="140"/>
        <v>0</v>
      </c>
      <c r="S148" s="59">
        <f t="shared" si="140"/>
        <v>0</v>
      </c>
      <c r="T148" s="59">
        <f t="shared" si="140"/>
        <v>84858091190</v>
      </c>
      <c r="U148" s="59">
        <f t="shared" si="140"/>
        <v>143526034665</v>
      </c>
      <c r="V148" s="59">
        <f t="shared" si="140"/>
        <v>84858091190</v>
      </c>
      <c r="W148" s="59">
        <f t="shared" si="140"/>
        <v>0</v>
      </c>
      <c r="X148" s="176">
        <f t="shared" si="134"/>
        <v>1</v>
      </c>
      <c r="Y148" s="176">
        <f t="shared" si="135"/>
        <v>0.37155862244066823</v>
      </c>
      <c r="Z148" s="176">
        <f t="shared" si="136"/>
        <v>0.37155862244066823</v>
      </c>
      <c r="AA148" s="176">
        <f t="shared" si="111"/>
        <v>0.37155862244066823</v>
      </c>
      <c r="AB148" s="177">
        <f t="shared" si="127"/>
        <v>1</v>
      </c>
    </row>
    <row r="149" spans="1:28" ht="42" customHeight="1" x14ac:dyDescent="0.25">
      <c r="A149" s="113" t="s">
        <v>475</v>
      </c>
      <c r="B149" s="32" t="s">
        <v>37</v>
      </c>
      <c r="C149" s="32">
        <v>10</v>
      </c>
      <c r="D149" s="32" t="s">
        <v>38</v>
      </c>
      <c r="E149" s="39" t="s">
        <v>455</v>
      </c>
      <c r="F149" s="59">
        <f t="shared" si="139"/>
        <v>228384125855</v>
      </c>
      <c r="G149" s="59">
        <f t="shared" si="139"/>
        <v>0</v>
      </c>
      <c r="H149" s="59">
        <f t="shared" si="139"/>
        <v>0</v>
      </c>
      <c r="I149" s="59">
        <f t="shared" si="139"/>
        <v>0</v>
      </c>
      <c r="J149" s="59">
        <f t="shared" si="139"/>
        <v>0</v>
      </c>
      <c r="K149" s="40">
        <f t="shared" si="132"/>
        <v>0</v>
      </c>
      <c r="L149" s="59">
        <f>+L150</f>
        <v>228384125855</v>
      </c>
      <c r="M149" s="323">
        <f t="shared" si="130"/>
        <v>2.4978532768621123E-2</v>
      </c>
      <c r="N149" s="59">
        <f t="shared" si="140"/>
        <v>0</v>
      </c>
      <c r="O149" s="59">
        <f t="shared" si="140"/>
        <v>228384125855</v>
      </c>
      <c r="P149" s="59">
        <f t="shared" si="140"/>
        <v>0</v>
      </c>
      <c r="Q149" s="59">
        <f t="shared" si="140"/>
        <v>228384125855</v>
      </c>
      <c r="R149" s="59">
        <f t="shared" si="140"/>
        <v>0</v>
      </c>
      <c r="S149" s="59">
        <f t="shared" si="140"/>
        <v>0</v>
      </c>
      <c r="T149" s="59">
        <f t="shared" si="140"/>
        <v>84858091190</v>
      </c>
      <c r="U149" s="59">
        <f t="shared" si="140"/>
        <v>143526034665</v>
      </c>
      <c r="V149" s="59">
        <f t="shared" si="140"/>
        <v>84858091190</v>
      </c>
      <c r="W149" s="59">
        <f t="shared" si="140"/>
        <v>0</v>
      </c>
      <c r="X149" s="176">
        <f t="shared" si="134"/>
        <v>1</v>
      </c>
      <c r="Y149" s="176">
        <f t="shared" si="135"/>
        <v>0.37155862244066823</v>
      </c>
      <c r="Z149" s="176">
        <f t="shared" si="136"/>
        <v>0.37155862244066823</v>
      </c>
      <c r="AA149" s="176">
        <f t="shared" si="111"/>
        <v>0.37155862244066823</v>
      </c>
      <c r="AB149" s="177">
        <f t="shared" si="127"/>
        <v>1</v>
      </c>
    </row>
    <row r="150" spans="1:28" ht="42" customHeight="1" x14ac:dyDescent="0.25">
      <c r="A150" s="114" t="s">
        <v>476</v>
      </c>
      <c r="B150" s="43" t="s">
        <v>37</v>
      </c>
      <c r="C150" s="43">
        <v>10</v>
      </c>
      <c r="D150" s="43" t="s">
        <v>38</v>
      </c>
      <c r="E150" s="44" t="s">
        <v>268</v>
      </c>
      <c r="F150" s="45">
        <v>228384125855</v>
      </c>
      <c r="G150" s="45">
        <v>0</v>
      </c>
      <c r="H150" s="45">
        <v>0</v>
      </c>
      <c r="I150" s="45">
        <v>0</v>
      </c>
      <c r="J150" s="45">
        <v>0</v>
      </c>
      <c r="K150" s="45">
        <f t="shared" si="132"/>
        <v>0</v>
      </c>
      <c r="L150" s="46">
        <f>+F150+K150</f>
        <v>228384125855</v>
      </c>
      <c r="M150" s="86">
        <f t="shared" si="130"/>
        <v>2.4978532768621123E-2</v>
      </c>
      <c r="N150" s="45">
        <v>0</v>
      </c>
      <c r="O150" s="45">
        <v>228384125855</v>
      </c>
      <c r="P150" s="45">
        <f>L150-O150</f>
        <v>0</v>
      </c>
      <c r="Q150" s="45">
        <v>228384125855</v>
      </c>
      <c r="R150" s="45">
        <f>+L150-Q150</f>
        <v>0</v>
      </c>
      <c r="S150" s="45">
        <f>O150-Q150</f>
        <v>0</v>
      </c>
      <c r="T150" s="45">
        <v>84858091190</v>
      </c>
      <c r="U150" s="45">
        <f>+Q150-T150</f>
        <v>143526034665</v>
      </c>
      <c r="V150" s="45">
        <v>84858091190</v>
      </c>
      <c r="W150" s="48">
        <f>+T150-V150</f>
        <v>0</v>
      </c>
      <c r="X150" s="54">
        <f t="shared" si="134"/>
        <v>1</v>
      </c>
      <c r="Y150" s="54">
        <f t="shared" si="135"/>
        <v>0.37155862244066823</v>
      </c>
      <c r="Z150" s="54">
        <f t="shared" si="136"/>
        <v>0.37155862244066823</v>
      </c>
      <c r="AA150" s="54">
        <f t="shared" si="111"/>
        <v>0.37155862244066823</v>
      </c>
      <c r="AB150" s="178">
        <f t="shared" si="127"/>
        <v>1</v>
      </c>
    </row>
    <row r="151" spans="1:28" ht="75" customHeight="1" x14ac:dyDescent="0.25">
      <c r="A151" s="113" t="s">
        <v>477</v>
      </c>
      <c r="B151" s="32" t="s">
        <v>37</v>
      </c>
      <c r="C151" s="32">
        <v>10</v>
      </c>
      <c r="D151" s="32" t="s">
        <v>38</v>
      </c>
      <c r="E151" s="39" t="s">
        <v>478</v>
      </c>
      <c r="F151" s="59">
        <f t="shared" ref="F151:J153" si="141">+F152</f>
        <v>246689655363</v>
      </c>
      <c r="G151" s="59">
        <f t="shared" si="141"/>
        <v>0</v>
      </c>
      <c r="H151" s="59">
        <f t="shared" si="141"/>
        <v>0</v>
      </c>
      <c r="I151" s="59">
        <f t="shared" si="141"/>
        <v>0</v>
      </c>
      <c r="J151" s="59">
        <f t="shared" si="141"/>
        <v>0</v>
      </c>
      <c r="K151" s="40">
        <f t="shared" si="132"/>
        <v>0</v>
      </c>
      <c r="L151" s="59">
        <f>+L152</f>
        <v>246689655363</v>
      </c>
      <c r="M151" s="323">
        <f t="shared" si="130"/>
        <v>2.6980621429340223E-2</v>
      </c>
      <c r="N151" s="59">
        <f t="shared" ref="N151:W153" si="142">+N152</f>
        <v>0</v>
      </c>
      <c r="O151" s="59">
        <f t="shared" si="142"/>
        <v>246689655363</v>
      </c>
      <c r="P151" s="59">
        <f t="shared" si="142"/>
        <v>0</v>
      </c>
      <c r="Q151" s="59">
        <f t="shared" si="142"/>
        <v>246689655363</v>
      </c>
      <c r="R151" s="59">
        <f t="shared" si="142"/>
        <v>0</v>
      </c>
      <c r="S151" s="59">
        <f t="shared" si="142"/>
        <v>0</v>
      </c>
      <c r="T151" s="59">
        <f t="shared" si="142"/>
        <v>94671479066</v>
      </c>
      <c r="U151" s="59">
        <f t="shared" si="142"/>
        <v>152018176297</v>
      </c>
      <c r="V151" s="59">
        <f t="shared" si="142"/>
        <v>94671479066</v>
      </c>
      <c r="W151" s="59">
        <f t="shared" si="142"/>
        <v>0</v>
      </c>
      <c r="X151" s="176">
        <f t="shared" si="134"/>
        <v>1</v>
      </c>
      <c r="Y151" s="176">
        <f t="shared" si="135"/>
        <v>0.38376752736831377</v>
      </c>
      <c r="Z151" s="176">
        <f t="shared" si="136"/>
        <v>0.38376752736831377</v>
      </c>
      <c r="AA151" s="176">
        <f t="shared" si="111"/>
        <v>0.38376752736831377</v>
      </c>
      <c r="AB151" s="177">
        <f t="shared" si="127"/>
        <v>1</v>
      </c>
    </row>
    <row r="152" spans="1:28" ht="75.75" customHeight="1" x14ac:dyDescent="0.25">
      <c r="A152" s="113" t="s">
        <v>479</v>
      </c>
      <c r="B152" s="32" t="s">
        <v>37</v>
      </c>
      <c r="C152" s="32">
        <v>10</v>
      </c>
      <c r="D152" s="32" t="s">
        <v>38</v>
      </c>
      <c r="E152" s="39" t="s">
        <v>257</v>
      </c>
      <c r="F152" s="59">
        <f t="shared" si="141"/>
        <v>246689655363</v>
      </c>
      <c r="G152" s="59">
        <f t="shared" si="141"/>
        <v>0</v>
      </c>
      <c r="H152" s="59">
        <f t="shared" si="141"/>
        <v>0</v>
      </c>
      <c r="I152" s="59">
        <f t="shared" si="141"/>
        <v>0</v>
      </c>
      <c r="J152" s="59">
        <f t="shared" si="141"/>
        <v>0</v>
      </c>
      <c r="K152" s="40">
        <f t="shared" si="132"/>
        <v>0</v>
      </c>
      <c r="L152" s="59">
        <f>+L153</f>
        <v>246689655363</v>
      </c>
      <c r="M152" s="323">
        <f t="shared" si="130"/>
        <v>2.6980621429340223E-2</v>
      </c>
      <c r="N152" s="59">
        <f t="shared" si="142"/>
        <v>0</v>
      </c>
      <c r="O152" s="59">
        <f t="shared" si="142"/>
        <v>246689655363</v>
      </c>
      <c r="P152" s="59">
        <f t="shared" si="142"/>
        <v>0</v>
      </c>
      <c r="Q152" s="59">
        <f t="shared" si="142"/>
        <v>246689655363</v>
      </c>
      <c r="R152" s="59">
        <f t="shared" si="142"/>
        <v>0</v>
      </c>
      <c r="S152" s="59">
        <f t="shared" si="142"/>
        <v>0</v>
      </c>
      <c r="T152" s="59">
        <f t="shared" si="142"/>
        <v>94671479066</v>
      </c>
      <c r="U152" s="59">
        <f t="shared" si="142"/>
        <v>152018176297</v>
      </c>
      <c r="V152" s="59">
        <f t="shared" si="142"/>
        <v>94671479066</v>
      </c>
      <c r="W152" s="59">
        <f t="shared" si="142"/>
        <v>0</v>
      </c>
      <c r="X152" s="176">
        <f t="shared" si="134"/>
        <v>1</v>
      </c>
      <c r="Y152" s="176">
        <f t="shared" si="135"/>
        <v>0.38376752736831377</v>
      </c>
      <c r="Z152" s="176">
        <f t="shared" si="136"/>
        <v>0.38376752736831377</v>
      </c>
      <c r="AA152" s="176">
        <f t="shared" si="111"/>
        <v>0.38376752736831377</v>
      </c>
      <c r="AB152" s="177">
        <f t="shared" si="127"/>
        <v>1</v>
      </c>
    </row>
    <row r="153" spans="1:28" ht="42" customHeight="1" x14ac:dyDescent="0.25">
      <c r="A153" s="113" t="s">
        <v>480</v>
      </c>
      <c r="B153" s="32" t="s">
        <v>37</v>
      </c>
      <c r="C153" s="32">
        <v>10</v>
      </c>
      <c r="D153" s="32" t="s">
        <v>38</v>
      </c>
      <c r="E153" s="39" t="s">
        <v>455</v>
      </c>
      <c r="F153" s="59">
        <f t="shared" si="141"/>
        <v>246689655363</v>
      </c>
      <c r="G153" s="59">
        <f t="shared" si="141"/>
        <v>0</v>
      </c>
      <c r="H153" s="59">
        <f t="shared" si="141"/>
        <v>0</v>
      </c>
      <c r="I153" s="59">
        <f t="shared" si="141"/>
        <v>0</v>
      </c>
      <c r="J153" s="59">
        <f t="shared" si="141"/>
        <v>0</v>
      </c>
      <c r="K153" s="40">
        <f t="shared" si="132"/>
        <v>0</v>
      </c>
      <c r="L153" s="59">
        <f>+L154</f>
        <v>246689655363</v>
      </c>
      <c r="M153" s="323">
        <f t="shared" si="130"/>
        <v>2.6980621429340223E-2</v>
      </c>
      <c r="N153" s="59">
        <f t="shared" si="142"/>
        <v>0</v>
      </c>
      <c r="O153" s="59">
        <f t="shared" si="142"/>
        <v>246689655363</v>
      </c>
      <c r="P153" s="59">
        <f t="shared" si="142"/>
        <v>0</v>
      </c>
      <c r="Q153" s="59">
        <f t="shared" si="142"/>
        <v>246689655363</v>
      </c>
      <c r="R153" s="59">
        <f t="shared" si="142"/>
        <v>0</v>
      </c>
      <c r="S153" s="59">
        <f t="shared" si="142"/>
        <v>0</v>
      </c>
      <c r="T153" s="59">
        <f t="shared" si="142"/>
        <v>94671479066</v>
      </c>
      <c r="U153" s="59">
        <f t="shared" si="142"/>
        <v>152018176297</v>
      </c>
      <c r="V153" s="59">
        <f t="shared" si="142"/>
        <v>94671479066</v>
      </c>
      <c r="W153" s="59">
        <f t="shared" si="142"/>
        <v>0</v>
      </c>
      <c r="X153" s="176">
        <f t="shared" si="134"/>
        <v>1</v>
      </c>
      <c r="Y153" s="176">
        <f t="shared" si="135"/>
        <v>0.38376752736831377</v>
      </c>
      <c r="Z153" s="176">
        <f t="shared" si="136"/>
        <v>0.38376752736831377</v>
      </c>
      <c r="AA153" s="176">
        <f t="shared" si="111"/>
        <v>0.38376752736831377</v>
      </c>
      <c r="AB153" s="177">
        <f t="shared" si="127"/>
        <v>1</v>
      </c>
    </row>
    <row r="154" spans="1:28" ht="42" customHeight="1" x14ac:dyDescent="0.25">
      <c r="A154" s="114" t="s">
        <v>481</v>
      </c>
      <c r="B154" s="43" t="s">
        <v>37</v>
      </c>
      <c r="C154" s="43">
        <v>10</v>
      </c>
      <c r="D154" s="43" t="s">
        <v>38</v>
      </c>
      <c r="E154" s="44" t="s">
        <v>268</v>
      </c>
      <c r="F154" s="45">
        <v>246689655363</v>
      </c>
      <c r="G154" s="45">
        <v>0</v>
      </c>
      <c r="H154" s="45">
        <v>0</v>
      </c>
      <c r="I154" s="45">
        <v>0</v>
      </c>
      <c r="J154" s="45">
        <v>0</v>
      </c>
      <c r="K154" s="45">
        <f t="shared" si="132"/>
        <v>0</v>
      </c>
      <c r="L154" s="46">
        <f>+F154+K154</f>
        <v>246689655363</v>
      </c>
      <c r="M154" s="86">
        <f t="shared" si="130"/>
        <v>2.6980621429340223E-2</v>
      </c>
      <c r="N154" s="45">
        <v>0</v>
      </c>
      <c r="O154" s="45">
        <v>246689655363</v>
      </c>
      <c r="P154" s="45">
        <f>L154-O154</f>
        <v>0</v>
      </c>
      <c r="Q154" s="45">
        <v>246689655363</v>
      </c>
      <c r="R154" s="45">
        <f>+L154-Q154</f>
        <v>0</v>
      </c>
      <c r="S154" s="45">
        <f>O154-Q154</f>
        <v>0</v>
      </c>
      <c r="T154" s="45">
        <v>94671479066</v>
      </c>
      <c r="U154" s="45">
        <f>+Q154-T154</f>
        <v>152018176297</v>
      </c>
      <c r="V154" s="45">
        <v>94671479066</v>
      </c>
      <c r="W154" s="48">
        <f>+T154-V154</f>
        <v>0</v>
      </c>
      <c r="X154" s="54">
        <f t="shared" si="134"/>
        <v>1</v>
      </c>
      <c r="Y154" s="54">
        <f t="shared" si="135"/>
        <v>0.38376752736831377</v>
      </c>
      <c r="Z154" s="54">
        <f t="shared" si="136"/>
        <v>0.38376752736831377</v>
      </c>
      <c r="AA154" s="54">
        <f t="shared" si="111"/>
        <v>0.38376752736831377</v>
      </c>
      <c r="AB154" s="178">
        <f t="shared" si="127"/>
        <v>1</v>
      </c>
    </row>
    <row r="155" spans="1:28" ht="81.75" customHeight="1" x14ac:dyDescent="0.25">
      <c r="A155" s="113" t="s">
        <v>482</v>
      </c>
      <c r="B155" s="32" t="s">
        <v>37</v>
      </c>
      <c r="C155" s="32">
        <v>10</v>
      </c>
      <c r="D155" s="32" t="s">
        <v>38</v>
      </c>
      <c r="E155" s="39" t="s">
        <v>483</v>
      </c>
      <c r="F155" s="59">
        <f t="shared" ref="F155:J157" si="143">+F156</f>
        <v>275641067434</v>
      </c>
      <c r="G155" s="59">
        <f t="shared" si="143"/>
        <v>0</v>
      </c>
      <c r="H155" s="59">
        <f t="shared" si="143"/>
        <v>0</v>
      </c>
      <c r="I155" s="59">
        <f t="shared" si="143"/>
        <v>0</v>
      </c>
      <c r="J155" s="59">
        <f t="shared" si="143"/>
        <v>0</v>
      </c>
      <c r="K155" s="40">
        <f t="shared" si="132"/>
        <v>0</v>
      </c>
      <c r="L155" s="59">
        <f>+L156</f>
        <v>275641067434</v>
      </c>
      <c r="M155" s="323">
        <f t="shared" si="130"/>
        <v>3.0147057767268805E-2</v>
      </c>
      <c r="N155" s="59">
        <f t="shared" ref="N155:W157" si="144">+N156</f>
        <v>0</v>
      </c>
      <c r="O155" s="59">
        <f t="shared" si="144"/>
        <v>275641067434</v>
      </c>
      <c r="P155" s="59">
        <f t="shared" si="144"/>
        <v>0</v>
      </c>
      <c r="Q155" s="59">
        <f t="shared" si="144"/>
        <v>275641067434</v>
      </c>
      <c r="R155" s="59">
        <f t="shared" si="144"/>
        <v>0</v>
      </c>
      <c r="S155" s="59">
        <f t="shared" si="144"/>
        <v>0</v>
      </c>
      <c r="T155" s="59">
        <f t="shared" si="144"/>
        <v>113868438036</v>
      </c>
      <c r="U155" s="59">
        <f t="shared" si="144"/>
        <v>161772629398</v>
      </c>
      <c r="V155" s="59">
        <f t="shared" si="144"/>
        <v>113868438036</v>
      </c>
      <c r="W155" s="59">
        <f t="shared" si="144"/>
        <v>0</v>
      </c>
      <c r="X155" s="176">
        <f t="shared" si="134"/>
        <v>1</v>
      </c>
      <c r="Y155" s="176">
        <f t="shared" si="135"/>
        <v>0.41310403814651048</v>
      </c>
      <c r="Z155" s="176">
        <f t="shared" si="136"/>
        <v>0.41310403814651048</v>
      </c>
      <c r="AA155" s="176">
        <f t="shared" si="111"/>
        <v>0.41310403814651048</v>
      </c>
      <c r="AB155" s="177">
        <f t="shared" si="127"/>
        <v>1</v>
      </c>
    </row>
    <row r="156" spans="1:28" ht="82.5" customHeight="1" x14ac:dyDescent="0.25">
      <c r="A156" s="113" t="s">
        <v>484</v>
      </c>
      <c r="B156" s="32" t="s">
        <v>37</v>
      </c>
      <c r="C156" s="32">
        <v>10</v>
      </c>
      <c r="D156" s="32" t="s">
        <v>38</v>
      </c>
      <c r="E156" s="39" t="s">
        <v>257</v>
      </c>
      <c r="F156" s="59">
        <f>+F157</f>
        <v>275641067434</v>
      </c>
      <c r="G156" s="59">
        <f t="shared" si="143"/>
        <v>0</v>
      </c>
      <c r="H156" s="59">
        <f t="shared" si="143"/>
        <v>0</v>
      </c>
      <c r="I156" s="59">
        <f t="shared" si="143"/>
        <v>0</v>
      </c>
      <c r="J156" s="59">
        <f t="shared" si="143"/>
        <v>0</v>
      </c>
      <c r="K156" s="40">
        <f t="shared" si="132"/>
        <v>0</v>
      </c>
      <c r="L156" s="59">
        <f>+L157</f>
        <v>275641067434</v>
      </c>
      <c r="M156" s="323">
        <f t="shared" si="130"/>
        <v>3.0147057767268805E-2</v>
      </c>
      <c r="N156" s="59">
        <f t="shared" si="144"/>
        <v>0</v>
      </c>
      <c r="O156" s="59">
        <f>+O157</f>
        <v>275641067434</v>
      </c>
      <c r="P156" s="59">
        <f t="shared" si="144"/>
        <v>0</v>
      </c>
      <c r="Q156" s="59">
        <f t="shared" si="144"/>
        <v>275641067434</v>
      </c>
      <c r="R156" s="59">
        <f t="shared" si="144"/>
        <v>0</v>
      </c>
      <c r="S156" s="59">
        <f t="shared" si="144"/>
        <v>0</v>
      </c>
      <c r="T156" s="59">
        <f t="shared" si="144"/>
        <v>113868438036</v>
      </c>
      <c r="U156" s="59">
        <f t="shared" si="144"/>
        <v>161772629398</v>
      </c>
      <c r="V156" s="59">
        <f t="shared" si="144"/>
        <v>113868438036</v>
      </c>
      <c r="W156" s="59">
        <f t="shared" si="144"/>
        <v>0</v>
      </c>
      <c r="X156" s="176">
        <f t="shared" si="134"/>
        <v>1</v>
      </c>
      <c r="Y156" s="176">
        <f t="shared" si="135"/>
        <v>0.41310403814651048</v>
      </c>
      <c r="Z156" s="176">
        <f t="shared" si="136"/>
        <v>0.41310403814651048</v>
      </c>
      <c r="AA156" s="176">
        <f t="shared" si="111"/>
        <v>0.41310403814651048</v>
      </c>
      <c r="AB156" s="177">
        <f t="shared" si="127"/>
        <v>1</v>
      </c>
    </row>
    <row r="157" spans="1:28" ht="42" customHeight="1" x14ac:dyDescent="0.25">
      <c r="A157" s="113" t="s">
        <v>485</v>
      </c>
      <c r="B157" s="32" t="s">
        <v>37</v>
      </c>
      <c r="C157" s="32">
        <v>10</v>
      </c>
      <c r="D157" s="32" t="s">
        <v>38</v>
      </c>
      <c r="E157" s="39" t="s">
        <v>455</v>
      </c>
      <c r="F157" s="59">
        <f t="shared" si="143"/>
        <v>275641067434</v>
      </c>
      <c r="G157" s="59">
        <f t="shared" si="143"/>
        <v>0</v>
      </c>
      <c r="H157" s="59">
        <f t="shared" si="143"/>
        <v>0</v>
      </c>
      <c r="I157" s="59">
        <f t="shared" si="143"/>
        <v>0</v>
      </c>
      <c r="J157" s="59">
        <f t="shared" si="143"/>
        <v>0</v>
      </c>
      <c r="K157" s="40">
        <f t="shared" si="132"/>
        <v>0</v>
      </c>
      <c r="L157" s="59">
        <f>+L158</f>
        <v>275641067434</v>
      </c>
      <c r="M157" s="323">
        <f t="shared" si="130"/>
        <v>3.0147057767268805E-2</v>
      </c>
      <c r="N157" s="59">
        <f t="shared" si="144"/>
        <v>0</v>
      </c>
      <c r="O157" s="59">
        <f t="shared" si="144"/>
        <v>275641067434</v>
      </c>
      <c r="P157" s="59">
        <f t="shared" si="144"/>
        <v>0</v>
      </c>
      <c r="Q157" s="59">
        <f t="shared" si="144"/>
        <v>275641067434</v>
      </c>
      <c r="R157" s="59">
        <f t="shared" si="144"/>
        <v>0</v>
      </c>
      <c r="S157" s="59">
        <f t="shared" si="144"/>
        <v>0</v>
      </c>
      <c r="T157" s="59">
        <f t="shared" si="144"/>
        <v>113868438036</v>
      </c>
      <c r="U157" s="59">
        <f t="shared" si="144"/>
        <v>161772629398</v>
      </c>
      <c r="V157" s="59">
        <f t="shared" si="144"/>
        <v>113868438036</v>
      </c>
      <c r="W157" s="59">
        <f t="shared" si="144"/>
        <v>0</v>
      </c>
      <c r="X157" s="176">
        <f t="shared" si="134"/>
        <v>1</v>
      </c>
      <c r="Y157" s="176">
        <f t="shared" si="135"/>
        <v>0.41310403814651048</v>
      </c>
      <c r="Z157" s="176">
        <f t="shared" si="136"/>
        <v>0.41310403814651048</v>
      </c>
      <c r="AA157" s="176">
        <f t="shared" si="111"/>
        <v>0.41310403814651048</v>
      </c>
      <c r="AB157" s="177">
        <f t="shared" si="127"/>
        <v>1</v>
      </c>
    </row>
    <row r="158" spans="1:28" ht="42" customHeight="1" x14ac:dyDescent="0.25">
      <c r="A158" s="114" t="s">
        <v>486</v>
      </c>
      <c r="B158" s="43" t="s">
        <v>37</v>
      </c>
      <c r="C158" s="43">
        <v>10</v>
      </c>
      <c r="D158" s="43" t="s">
        <v>38</v>
      </c>
      <c r="E158" s="44" t="s">
        <v>268</v>
      </c>
      <c r="F158" s="45">
        <v>275641067434</v>
      </c>
      <c r="G158" s="45">
        <v>0</v>
      </c>
      <c r="H158" s="45">
        <v>0</v>
      </c>
      <c r="I158" s="45">
        <v>0</v>
      </c>
      <c r="J158" s="45">
        <v>0</v>
      </c>
      <c r="K158" s="45">
        <f t="shared" si="132"/>
        <v>0</v>
      </c>
      <c r="L158" s="46">
        <f>+F158+K158</f>
        <v>275641067434</v>
      </c>
      <c r="M158" s="86">
        <f t="shared" si="130"/>
        <v>3.0147057767268805E-2</v>
      </c>
      <c r="N158" s="45">
        <v>0</v>
      </c>
      <c r="O158" s="45">
        <v>275641067434</v>
      </c>
      <c r="P158" s="45">
        <f>L158-O158</f>
        <v>0</v>
      </c>
      <c r="Q158" s="45">
        <v>275641067434</v>
      </c>
      <c r="R158" s="45">
        <f>+L158-Q158</f>
        <v>0</v>
      </c>
      <c r="S158" s="45">
        <f>O158-Q158</f>
        <v>0</v>
      </c>
      <c r="T158" s="45">
        <v>113868438036</v>
      </c>
      <c r="U158" s="45">
        <f>+Q158-T158</f>
        <v>161772629398</v>
      </c>
      <c r="V158" s="45">
        <v>113868438036</v>
      </c>
      <c r="W158" s="48">
        <f>+T158-V158</f>
        <v>0</v>
      </c>
      <c r="X158" s="54">
        <f t="shared" si="134"/>
        <v>1</v>
      </c>
      <c r="Y158" s="54">
        <f t="shared" si="135"/>
        <v>0.41310403814651048</v>
      </c>
      <c r="Z158" s="54">
        <f t="shared" si="136"/>
        <v>0.41310403814651048</v>
      </c>
      <c r="AA158" s="54">
        <f t="shared" si="111"/>
        <v>0.41310403814651048</v>
      </c>
      <c r="AB158" s="178">
        <f t="shared" si="127"/>
        <v>1</v>
      </c>
    </row>
    <row r="159" spans="1:28" ht="70.5" customHeight="1" x14ac:dyDescent="0.25">
      <c r="A159" s="199" t="s">
        <v>380</v>
      </c>
      <c r="B159" s="32" t="s">
        <v>37</v>
      </c>
      <c r="C159" s="32">
        <v>10</v>
      </c>
      <c r="D159" s="32" t="s">
        <v>38</v>
      </c>
      <c r="E159" s="39" t="s">
        <v>381</v>
      </c>
      <c r="F159" s="59">
        <f t="shared" ref="F159:J161" si="145">+F160</f>
        <v>13679792000</v>
      </c>
      <c r="G159" s="59">
        <f t="shared" si="145"/>
        <v>0</v>
      </c>
      <c r="H159" s="59">
        <f t="shared" si="145"/>
        <v>0</v>
      </c>
      <c r="I159" s="59">
        <f t="shared" si="145"/>
        <v>0</v>
      </c>
      <c r="J159" s="59">
        <f t="shared" si="145"/>
        <v>0</v>
      </c>
      <c r="K159" s="40">
        <f t="shared" si="132"/>
        <v>0</v>
      </c>
      <c r="L159" s="59">
        <f>+L160</f>
        <v>13679792000</v>
      </c>
      <c r="M159" s="323">
        <f t="shared" si="130"/>
        <v>1.4961684900852764E-3</v>
      </c>
      <c r="N159" s="59">
        <f t="shared" ref="N159:W161" si="146">+N160</f>
        <v>0</v>
      </c>
      <c r="O159" s="59">
        <f t="shared" si="146"/>
        <v>5262477446</v>
      </c>
      <c r="P159" s="59">
        <f t="shared" si="146"/>
        <v>8417314554</v>
      </c>
      <c r="Q159" s="59">
        <f t="shared" si="146"/>
        <v>3489494492.3000002</v>
      </c>
      <c r="R159" s="59">
        <f t="shared" si="146"/>
        <v>10190297507.700001</v>
      </c>
      <c r="S159" s="59">
        <f t="shared" si="146"/>
        <v>1772982953.6999998</v>
      </c>
      <c r="T159" s="59">
        <f t="shared" si="146"/>
        <v>9158921.3000000007</v>
      </c>
      <c r="U159" s="59">
        <f t="shared" si="146"/>
        <v>3480335571</v>
      </c>
      <c r="V159" s="59">
        <f t="shared" si="146"/>
        <v>6040588.2999999998</v>
      </c>
      <c r="W159" s="59">
        <f t="shared" si="146"/>
        <v>3118333.0000000009</v>
      </c>
      <c r="X159" s="176">
        <f t="shared" si="134"/>
        <v>0.25508388521550623</v>
      </c>
      <c r="Y159" s="176">
        <f t="shared" si="135"/>
        <v>6.6952197080189532E-4</v>
      </c>
      <c r="Z159" s="176">
        <f t="shared" si="136"/>
        <v>4.4157018615487717E-4</v>
      </c>
      <c r="AA159" s="176">
        <f t="shared" si="111"/>
        <v>2.6247129262448442E-3</v>
      </c>
      <c r="AB159" s="177">
        <f t="shared" si="127"/>
        <v>0.65953053882011181</v>
      </c>
    </row>
    <row r="160" spans="1:28" ht="70.5" customHeight="1" x14ac:dyDescent="0.25">
      <c r="A160" s="113" t="s">
        <v>487</v>
      </c>
      <c r="B160" s="32" t="s">
        <v>37</v>
      </c>
      <c r="C160" s="32">
        <v>10</v>
      </c>
      <c r="D160" s="32" t="s">
        <v>38</v>
      </c>
      <c r="E160" s="39" t="s">
        <v>257</v>
      </c>
      <c r="F160" s="59">
        <f t="shared" si="145"/>
        <v>13679792000</v>
      </c>
      <c r="G160" s="59">
        <f t="shared" si="145"/>
        <v>0</v>
      </c>
      <c r="H160" s="59">
        <f t="shared" si="145"/>
        <v>0</v>
      </c>
      <c r="I160" s="59">
        <f t="shared" si="145"/>
        <v>0</v>
      </c>
      <c r="J160" s="59">
        <f t="shared" si="145"/>
        <v>0</v>
      </c>
      <c r="K160" s="40">
        <f t="shared" si="132"/>
        <v>0</v>
      </c>
      <c r="L160" s="59">
        <f>+L161</f>
        <v>13679792000</v>
      </c>
      <c r="M160" s="323">
        <f t="shared" si="130"/>
        <v>1.4961684900852764E-3</v>
      </c>
      <c r="N160" s="59">
        <f t="shared" si="146"/>
        <v>0</v>
      </c>
      <c r="O160" s="59">
        <f t="shared" si="146"/>
        <v>5262477446</v>
      </c>
      <c r="P160" s="59">
        <f t="shared" si="146"/>
        <v>8417314554</v>
      </c>
      <c r="Q160" s="59">
        <f t="shared" si="146"/>
        <v>3489494492.3000002</v>
      </c>
      <c r="R160" s="59">
        <f t="shared" si="146"/>
        <v>10190297507.700001</v>
      </c>
      <c r="S160" s="59">
        <f t="shared" si="146"/>
        <v>1772982953.6999998</v>
      </c>
      <c r="T160" s="59">
        <f t="shared" si="146"/>
        <v>9158921.3000000007</v>
      </c>
      <c r="U160" s="59">
        <f t="shared" si="146"/>
        <v>3480335571</v>
      </c>
      <c r="V160" s="59">
        <f t="shared" si="146"/>
        <v>6040588.2999999998</v>
      </c>
      <c r="W160" s="59">
        <f t="shared" si="146"/>
        <v>3118333.0000000009</v>
      </c>
      <c r="X160" s="176">
        <f t="shared" si="134"/>
        <v>0.25508388521550623</v>
      </c>
      <c r="Y160" s="176">
        <f t="shared" si="135"/>
        <v>6.6952197080189532E-4</v>
      </c>
      <c r="Z160" s="176">
        <f t="shared" si="136"/>
        <v>4.4157018615487717E-4</v>
      </c>
      <c r="AA160" s="176">
        <f t="shared" si="111"/>
        <v>2.6247129262448442E-3</v>
      </c>
      <c r="AB160" s="177">
        <f t="shared" si="127"/>
        <v>0.65953053882011181</v>
      </c>
    </row>
    <row r="161" spans="1:28" ht="70.5" customHeight="1" x14ac:dyDescent="0.25">
      <c r="A161" s="113" t="s">
        <v>488</v>
      </c>
      <c r="B161" s="32" t="s">
        <v>37</v>
      </c>
      <c r="C161" s="32">
        <v>10</v>
      </c>
      <c r="D161" s="32" t="s">
        <v>38</v>
      </c>
      <c r="E161" s="39" t="s">
        <v>384</v>
      </c>
      <c r="F161" s="59">
        <f>SUM(F162:F162)</f>
        <v>13679792000</v>
      </c>
      <c r="G161" s="59">
        <f t="shared" si="145"/>
        <v>0</v>
      </c>
      <c r="H161" s="59">
        <f t="shared" si="145"/>
        <v>0</v>
      </c>
      <c r="I161" s="59">
        <f t="shared" si="145"/>
        <v>0</v>
      </c>
      <c r="J161" s="59">
        <f>+J162</f>
        <v>0</v>
      </c>
      <c r="K161" s="40">
        <f t="shared" si="132"/>
        <v>0</v>
      </c>
      <c r="L161" s="59">
        <f>+L162</f>
        <v>13679792000</v>
      </c>
      <c r="M161" s="323">
        <f t="shared" si="130"/>
        <v>1.4961684900852764E-3</v>
      </c>
      <c r="N161" s="59">
        <f t="shared" si="146"/>
        <v>0</v>
      </c>
      <c r="O161" s="59">
        <f>SUM(O162:O162)</f>
        <v>5262477446</v>
      </c>
      <c r="P161" s="59">
        <f t="shared" si="146"/>
        <v>8417314554</v>
      </c>
      <c r="Q161" s="59">
        <f t="shared" si="146"/>
        <v>3489494492.3000002</v>
      </c>
      <c r="R161" s="59">
        <f t="shared" si="146"/>
        <v>10190297507.700001</v>
      </c>
      <c r="S161" s="59">
        <f t="shared" si="146"/>
        <v>1772982953.6999998</v>
      </c>
      <c r="T161" s="59">
        <f t="shared" si="146"/>
        <v>9158921.3000000007</v>
      </c>
      <c r="U161" s="59">
        <f t="shared" si="146"/>
        <v>3480335571</v>
      </c>
      <c r="V161" s="59">
        <f t="shared" si="146"/>
        <v>6040588.2999999998</v>
      </c>
      <c r="W161" s="59">
        <f t="shared" si="146"/>
        <v>3118333.0000000009</v>
      </c>
      <c r="X161" s="176">
        <f t="shared" si="134"/>
        <v>0.25508388521550623</v>
      </c>
      <c r="Y161" s="176">
        <f t="shared" si="135"/>
        <v>6.6952197080189532E-4</v>
      </c>
      <c r="Z161" s="176">
        <f t="shared" si="136"/>
        <v>4.4157018615487717E-4</v>
      </c>
      <c r="AA161" s="176">
        <f t="shared" si="111"/>
        <v>2.6247129262448442E-3</v>
      </c>
      <c r="AB161" s="177">
        <f t="shared" si="127"/>
        <v>0.65953053882011181</v>
      </c>
    </row>
    <row r="162" spans="1:28" ht="42" customHeight="1" x14ac:dyDescent="0.25">
      <c r="A162" s="114" t="s">
        <v>489</v>
      </c>
      <c r="B162" s="43" t="s">
        <v>37</v>
      </c>
      <c r="C162" s="43">
        <v>10</v>
      </c>
      <c r="D162" s="43" t="s">
        <v>38</v>
      </c>
      <c r="E162" s="44" t="s">
        <v>268</v>
      </c>
      <c r="F162" s="45">
        <v>13679792000</v>
      </c>
      <c r="G162" s="45">
        <v>0</v>
      </c>
      <c r="H162" s="45">
        <v>0</v>
      </c>
      <c r="I162" s="45">
        <v>0</v>
      </c>
      <c r="J162" s="45">
        <v>0</v>
      </c>
      <c r="K162" s="45">
        <f t="shared" si="132"/>
        <v>0</v>
      </c>
      <c r="L162" s="46">
        <f>+F162+K162</f>
        <v>13679792000</v>
      </c>
      <c r="M162" s="86">
        <f t="shared" si="130"/>
        <v>1.4961684900852764E-3</v>
      </c>
      <c r="N162" s="45">
        <v>0</v>
      </c>
      <c r="O162" s="45">
        <v>5262477446</v>
      </c>
      <c r="P162" s="45">
        <f>L162-O162</f>
        <v>8417314554</v>
      </c>
      <c r="Q162" s="45">
        <v>3489494492.3000002</v>
      </c>
      <c r="R162" s="45">
        <f>+L162-Q162</f>
        <v>10190297507.700001</v>
      </c>
      <c r="S162" s="45">
        <f>O162-Q162</f>
        <v>1772982953.6999998</v>
      </c>
      <c r="T162" s="45">
        <v>9158921.3000000007</v>
      </c>
      <c r="U162" s="45">
        <f>+Q162-T162</f>
        <v>3480335571</v>
      </c>
      <c r="V162" s="45">
        <v>6040588.2999999998</v>
      </c>
      <c r="W162" s="48">
        <f>+T162-V162</f>
        <v>3118333.0000000009</v>
      </c>
      <c r="X162" s="54">
        <f t="shared" si="134"/>
        <v>0.25508388521550623</v>
      </c>
      <c r="Y162" s="54">
        <f t="shared" si="135"/>
        <v>6.6952197080189532E-4</v>
      </c>
      <c r="Z162" s="54">
        <f t="shared" si="136"/>
        <v>4.4157018615487717E-4</v>
      </c>
      <c r="AA162" s="54">
        <f t="shared" si="111"/>
        <v>2.6247129262448442E-3</v>
      </c>
      <c r="AB162" s="178">
        <f t="shared" si="127"/>
        <v>0.65953053882011181</v>
      </c>
    </row>
    <row r="163" spans="1:28" ht="69.75" customHeight="1" x14ac:dyDescent="0.25">
      <c r="A163" s="113" t="s">
        <v>490</v>
      </c>
      <c r="B163" s="32" t="s">
        <v>37</v>
      </c>
      <c r="C163" s="32">
        <v>10</v>
      </c>
      <c r="D163" s="32" t="s">
        <v>38</v>
      </c>
      <c r="E163" s="39" t="s">
        <v>491</v>
      </c>
      <c r="F163" s="59">
        <f t="shared" ref="F163:J165" si="147">+F164</f>
        <v>292585368653</v>
      </c>
      <c r="G163" s="59">
        <f t="shared" si="147"/>
        <v>0</v>
      </c>
      <c r="H163" s="59">
        <f t="shared" si="147"/>
        <v>0</v>
      </c>
      <c r="I163" s="59">
        <f t="shared" si="147"/>
        <v>0</v>
      </c>
      <c r="J163" s="59">
        <f t="shared" si="147"/>
        <v>0</v>
      </c>
      <c r="K163" s="40">
        <f t="shared" si="132"/>
        <v>0</v>
      </c>
      <c r="L163" s="59">
        <f>+L164</f>
        <v>292585368653</v>
      </c>
      <c r="M163" s="323">
        <f t="shared" si="130"/>
        <v>3.2000267930872267E-2</v>
      </c>
      <c r="N163" s="59">
        <f t="shared" ref="N163:W165" si="148">+N164</f>
        <v>0</v>
      </c>
      <c r="O163" s="59">
        <f t="shared" si="148"/>
        <v>292585368653</v>
      </c>
      <c r="P163" s="59">
        <f t="shared" si="148"/>
        <v>0</v>
      </c>
      <c r="Q163" s="59">
        <f t="shared" si="148"/>
        <v>292585368653</v>
      </c>
      <c r="R163" s="59">
        <f t="shared" si="148"/>
        <v>0</v>
      </c>
      <c r="S163" s="59">
        <f t="shared" si="148"/>
        <v>0</v>
      </c>
      <c r="T163" s="59">
        <f t="shared" si="148"/>
        <v>89931504581</v>
      </c>
      <c r="U163" s="59">
        <f t="shared" si="148"/>
        <v>202653864072</v>
      </c>
      <c r="V163" s="59">
        <f t="shared" si="148"/>
        <v>89931504581</v>
      </c>
      <c r="W163" s="59">
        <f t="shared" si="148"/>
        <v>0</v>
      </c>
      <c r="X163" s="176">
        <f t="shared" si="134"/>
        <v>1</v>
      </c>
      <c r="Y163" s="176">
        <f t="shared" si="135"/>
        <v>0.30736842718767954</v>
      </c>
      <c r="Z163" s="176">
        <f t="shared" si="136"/>
        <v>0.30736842718767954</v>
      </c>
      <c r="AA163" s="176">
        <f t="shared" si="111"/>
        <v>0.30736842718767954</v>
      </c>
      <c r="AB163" s="177">
        <f t="shared" si="127"/>
        <v>1</v>
      </c>
    </row>
    <row r="164" spans="1:28" ht="69.75" customHeight="1" x14ac:dyDescent="0.25">
      <c r="A164" s="113" t="s">
        <v>492</v>
      </c>
      <c r="B164" s="32" t="s">
        <v>37</v>
      </c>
      <c r="C164" s="32">
        <v>10</v>
      </c>
      <c r="D164" s="32" t="s">
        <v>38</v>
      </c>
      <c r="E164" s="39" t="s">
        <v>257</v>
      </c>
      <c r="F164" s="59">
        <f t="shared" si="147"/>
        <v>292585368653</v>
      </c>
      <c r="G164" s="59">
        <f t="shared" si="147"/>
        <v>0</v>
      </c>
      <c r="H164" s="59">
        <f t="shared" si="147"/>
        <v>0</v>
      </c>
      <c r="I164" s="59">
        <f t="shared" si="147"/>
        <v>0</v>
      </c>
      <c r="J164" s="59">
        <f t="shared" si="147"/>
        <v>0</v>
      </c>
      <c r="K164" s="40">
        <f t="shared" si="132"/>
        <v>0</v>
      </c>
      <c r="L164" s="59">
        <f>+L165</f>
        <v>292585368653</v>
      </c>
      <c r="M164" s="323">
        <f t="shared" si="130"/>
        <v>3.2000267930872267E-2</v>
      </c>
      <c r="N164" s="59">
        <f t="shared" si="148"/>
        <v>0</v>
      </c>
      <c r="O164" s="59">
        <f t="shared" si="148"/>
        <v>292585368653</v>
      </c>
      <c r="P164" s="59">
        <f t="shared" si="148"/>
        <v>0</v>
      </c>
      <c r="Q164" s="59">
        <f t="shared" si="148"/>
        <v>292585368653</v>
      </c>
      <c r="R164" s="59">
        <f t="shared" si="148"/>
        <v>0</v>
      </c>
      <c r="S164" s="59">
        <f t="shared" si="148"/>
        <v>0</v>
      </c>
      <c r="T164" s="59">
        <f t="shared" si="148"/>
        <v>89931504581</v>
      </c>
      <c r="U164" s="59">
        <f t="shared" si="148"/>
        <v>202653864072</v>
      </c>
      <c r="V164" s="59">
        <f t="shared" si="148"/>
        <v>89931504581</v>
      </c>
      <c r="W164" s="59">
        <f t="shared" si="148"/>
        <v>0</v>
      </c>
      <c r="X164" s="176">
        <f t="shared" si="134"/>
        <v>1</v>
      </c>
      <c r="Y164" s="176">
        <f t="shared" si="135"/>
        <v>0.30736842718767954</v>
      </c>
      <c r="Z164" s="176">
        <f t="shared" si="136"/>
        <v>0.30736842718767954</v>
      </c>
      <c r="AA164" s="176">
        <f t="shared" si="111"/>
        <v>0.30736842718767954</v>
      </c>
      <c r="AB164" s="177">
        <f t="shared" si="127"/>
        <v>1</v>
      </c>
    </row>
    <row r="165" spans="1:28" ht="42" customHeight="1" x14ac:dyDescent="0.25">
      <c r="A165" s="113" t="s">
        <v>493</v>
      </c>
      <c r="B165" s="32" t="s">
        <v>37</v>
      </c>
      <c r="C165" s="32">
        <v>10</v>
      </c>
      <c r="D165" s="32" t="s">
        <v>38</v>
      </c>
      <c r="E165" s="39" t="s">
        <v>455</v>
      </c>
      <c r="F165" s="59">
        <f t="shared" si="147"/>
        <v>292585368653</v>
      </c>
      <c r="G165" s="59">
        <f t="shared" si="147"/>
        <v>0</v>
      </c>
      <c r="H165" s="59">
        <f t="shared" si="147"/>
        <v>0</v>
      </c>
      <c r="I165" s="59">
        <f t="shared" si="147"/>
        <v>0</v>
      </c>
      <c r="J165" s="59">
        <f t="shared" si="147"/>
        <v>0</v>
      </c>
      <c r="K165" s="40">
        <f t="shared" si="132"/>
        <v>0</v>
      </c>
      <c r="L165" s="59">
        <f>+L166</f>
        <v>292585368653</v>
      </c>
      <c r="M165" s="323">
        <f t="shared" si="130"/>
        <v>3.2000267930872267E-2</v>
      </c>
      <c r="N165" s="59">
        <f t="shared" si="148"/>
        <v>0</v>
      </c>
      <c r="O165" s="59">
        <f t="shared" si="148"/>
        <v>292585368653</v>
      </c>
      <c r="P165" s="59">
        <f t="shared" si="148"/>
        <v>0</v>
      </c>
      <c r="Q165" s="59">
        <f t="shared" si="148"/>
        <v>292585368653</v>
      </c>
      <c r="R165" s="59">
        <f t="shared" si="148"/>
        <v>0</v>
      </c>
      <c r="S165" s="59">
        <f t="shared" si="148"/>
        <v>0</v>
      </c>
      <c r="T165" s="59">
        <f t="shared" si="148"/>
        <v>89931504581</v>
      </c>
      <c r="U165" s="59">
        <f t="shared" si="148"/>
        <v>202653864072</v>
      </c>
      <c r="V165" s="59">
        <f t="shared" si="148"/>
        <v>89931504581</v>
      </c>
      <c r="W165" s="59">
        <f t="shared" si="148"/>
        <v>0</v>
      </c>
      <c r="X165" s="176">
        <f t="shared" si="134"/>
        <v>1</v>
      </c>
      <c r="Y165" s="176">
        <f t="shared" si="135"/>
        <v>0.30736842718767954</v>
      </c>
      <c r="Z165" s="176">
        <f t="shared" si="136"/>
        <v>0.30736842718767954</v>
      </c>
      <c r="AA165" s="176">
        <f t="shared" si="111"/>
        <v>0.30736842718767954</v>
      </c>
      <c r="AB165" s="177">
        <f t="shared" si="127"/>
        <v>1</v>
      </c>
    </row>
    <row r="166" spans="1:28" ht="42" customHeight="1" x14ac:dyDescent="0.25">
      <c r="A166" s="114" t="s">
        <v>494</v>
      </c>
      <c r="B166" s="43" t="s">
        <v>37</v>
      </c>
      <c r="C166" s="43">
        <v>10</v>
      </c>
      <c r="D166" s="43" t="s">
        <v>38</v>
      </c>
      <c r="E166" s="44" t="s">
        <v>268</v>
      </c>
      <c r="F166" s="45">
        <v>292585368653</v>
      </c>
      <c r="G166" s="45">
        <v>0</v>
      </c>
      <c r="H166" s="45">
        <v>0</v>
      </c>
      <c r="I166" s="45">
        <v>0</v>
      </c>
      <c r="J166" s="45">
        <v>0</v>
      </c>
      <c r="K166" s="45">
        <f t="shared" si="132"/>
        <v>0</v>
      </c>
      <c r="L166" s="46">
        <f>+F166+K166</f>
        <v>292585368653</v>
      </c>
      <c r="M166" s="86">
        <f t="shared" si="130"/>
        <v>3.2000267930872267E-2</v>
      </c>
      <c r="N166" s="45">
        <v>0</v>
      </c>
      <c r="O166" s="45">
        <v>292585368653</v>
      </c>
      <c r="P166" s="45">
        <f>L166-O166</f>
        <v>0</v>
      </c>
      <c r="Q166" s="45">
        <v>292585368653</v>
      </c>
      <c r="R166" s="45">
        <f>+L166-Q166</f>
        <v>0</v>
      </c>
      <c r="S166" s="45">
        <f>O166-Q166</f>
        <v>0</v>
      </c>
      <c r="T166" s="45">
        <v>89931504581</v>
      </c>
      <c r="U166" s="45">
        <f>+Q166-T166</f>
        <v>202653864072</v>
      </c>
      <c r="V166" s="45">
        <v>89931504581</v>
      </c>
      <c r="W166" s="48">
        <f>+T166-V166</f>
        <v>0</v>
      </c>
      <c r="X166" s="54">
        <f t="shared" si="134"/>
        <v>1</v>
      </c>
      <c r="Y166" s="54">
        <f t="shared" si="135"/>
        <v>0.30736842718767954</v>
      </c>
      <c r="Z166" s="54">
        <f t="shared" si="136"/>
        <v>0.30736842718767954</v>
      </c>
      <c r="AA166" s="54">
        <f t="shared" si="111"/>
        <v>0.30736842718767954</v>
      </c>
      <c r="AB166" s="178">
        <f t="shared" si="127"/>
        <v>1</v>
      </c>
    </row>
    <row r="167" spans="1:28" ht="84" customHeight="1" x14ac:dyDescent="0.25">
      <c r="A167" s="113" t="s">
        <v>495</v>
      </c>
      <c r="B167" s="32" t="s">
        <v>37</v>
      </c>
      <c r="C167" s="32">
        <v>10</v>
      </c>
      <c r="D167" s="32" t="s">
        <v>38</v>
      </c>
      <c r="E167" s="39" t="s">
        <v>496</v>
      </c>
      <c r="F167" s="59">
        <f t="shared" ref="F167:J169" si="149">+F168</f>
        <v>336575102189</v>
      </c>
      <c r="G167" s="59">
        <f t="shared" si="149"/>
        <v>0</v>
      </c>
      <c r="H167" s="59">
        <f t="shared" si="149"/>
        <v>0</v>
      </c>
      <c r="I167" s="59">
        <f t="shared" si="149"/>
        <v>0</v>
      </c>
      <c r="J167" s="59">
        <f t="shared" si="149"/>
        <v>0</v>
      </c>
      <c r="K167" s="40">
        <f t="shared" si="132"/>
        <v>0</v>
      </c>
      <c r="L167" s="59">
        <f>+L168</f>
        <v>336575102189</v>
      </c>
      <c r="M167" s="323">
        <f t="shared" si="130"/>
        <v>3.6811456083719239E-2</v>
      </c>
      <c r="N167" s="59">
        <f t="shared" ref="N167:W169" si="150">+N168</f>
        <v>0</v>
      </c>
      <c r="O167" s="59">
        <f t="shared" si="150"/>
        <v>88425018742</v>
      </c>
      <c r="P167" s="59">
        <f t="shared" si="150"/>
        <v>248150083447</v>
      </c>
      <c r="Q167" s="59">
        <f t="shared" si="150"/>
        <v>88425018742</v>
      </c>
      <c r="R167" s="59">
        <f t="shared" si="150"/>
        <v>248150083447</v>
      </c>
      <c r="S167" s="59">
        <f t="shared" si="150"/>
        <v>0</v>
      </c>
      <c r="T167" s="59">
        <f t="shared" si="150"/>
        <v>88425018742</v>
      </c>
      <c r="U167" s="59">
        <f t="shared" si="150"/>
        <v>0</v>
      </c>
      <c r="V167" s="59">
        <f t="shared" si="150"/>
        <v>88425018742</v>
      </c>
      <c r="W167" s="59">
        <f t="shared" si="150"/>
        <v>0</v>
      </c>
      <c r="X167" s="176">
        <f t="shared" si="134"/>
        <v>0.26272002345659518</v>
      </c>
      <c r="Y167" s="176">
        <f t="shared" si="135"/>
        <v>0.26272002345659518</v>
      </c>
      <c r="Z167" s="176">
        <f t="shared" si="136"/>
        <v>0.26272002345659518</v>
      </c>
      <c r="AA167" s="176">
        <f t="shared" si="111"/>
        <v>1</v>
      </c>
      <c r="AB167" s="177">
        <f t="shared" si="127"/>
        <v>1</v>
      </c>
    </row>
    <row r="168" spans="1:28" ht="84" customHeight="1" x14ac:dyDescent="0.25">
      <c r="A168" s="113" t="s">
        <v>497</v>
      </c>
      <c r="B168" s="32" t="s">
        <v>37</v>
      </c>
      <c r="C168" s="32">
        <v>10</v>
      </c>
      <c r="D168" s="32" t="s">
        <v>38</v>
      </c>
      <c r="E168" s="39" t="s">
        <v>257</v>
      </c>
      <c r="F168" s="59">
        <f t="shared" si="149"/>
        <v>336575102189</v>
      </c>
      <c r="G168" s="59">
        <f t="shared" si="149"/>
        <v>0</v>
      </c>
      <c r="H168" s="59">
        <f t="shared" si="149"/>
        <v>0</v>
      </c>
      <c r="I168" s="59">
        <f t="shared" si="149"/>
        <v>0</v>
      </c>
      <c r="J168" s="59">
        <f t="shared" si="149"/>
        <v>0</v>
      </c>
      <c r="K168" s="40">
        <f t="shared" si="132"/>
        <v>0</v>
      </c>
      <c r="L168" s="59">
        <f>+L169</f>
        <v>336575102189</v>
      </c>
      <c r="M168" s="323">
        <f t="shared" si="130"/>
        <v>3.6811456083719239E-2</v>
      </c>
      <c r="N168" s="59">
        <f t="shared" si="150"/>
        <v>0</v>
      </c>
      <c r="O168" s="59">
        <f t="shared" si="150"/>
        <v>88425018742</v>
      </c>
      <c r="P168" s="59">
        <f t="shared" si="150"/>
        <v>248150083447</v>
      </c>
      <c r="Q168" s="59">
        <f t="shared" si="150"/>
        <v>88425018742</v>
      </c>
      <c r="R168" s="59">
        <f t="shared" si="150"/>
        <v>248150083447</v>
      </c>
      <c r="S168" s="59">
        <f t="shared" si="150"/>
        <v>0</v>
      </c>
      <c r="T168" s="59">
        <f t="shared" si="150"/>
        <v>88425018742</v>
      </c>
      <c r="U168" s="59">
        <f t="shared" si="150"/>
        <v>0</v>
      </c>
      <c r="V168" s="59">
        <f t="shared" si="150"/>
        <v>88425018742</v>
      </c>
      <c r="W168" s="59">
        <f t="shared" si="150"/>
        <v>0</v>
      </c>
      <c r="X168" s="176">
        <f t="shared" si="134"/>
        <v>0.26272002345659518</v>
      </c>
      <c r="Y168" s="176">
        <f t="shared" si="135"/>
        <v>0.26272002345659518</v>
      </c>
      <c r="Z168" s="176">
        <f t="shared" si="136"/>
        <v>0.26272002345659518</v>
      </c>
      <c r="AA168" s="176">
        <f t="shared" si="111"/>
        <v>1</v>
      </c>
      <c r="AB168" s="177">
        <f t="shared" si="127"/>
        <v>1</v>
      </c>
    </row>
    <row r="169" spans="1:28" ht="42" customHeight="1" x14ac:dyDescent="0.25">
      <c r="A169" s="113" t="s">
        <v>498</v>
      </c>
      <c r="B169" s="32" t="s">
        <v>37</v>
      </c>
      <c r="C169" s="32">
        <v>10</v>
      </c>
      <c r="D169" s="32" t="s">
        <v>38</v>
      </c>
      <c r="E169" s="39" t="s">
        <v>455</v>
      </c>
      <c r="F169" s="59">
        <f t="shared" si="149"/>
        <v>336575102189</v>
      </c>
      <c r="G169" s="59">
        <f t="shared" si="149"/>
        <v>0</v>
      </c>
      <c r="H169" s="59">
        <f t="shared" si="149"/>
        <v>0</v>
      </c>
      <c r="I169" s="59">
        <f t="shared" si="149"/>
        <v>0</v>
      </c>
      <c r="J169" s="59">
        <f t="shared" si="149"/>
        <v>0</v>
      </c>
      <c r="K169" s="40">
        <f t="shared" si="132"/>
        <v>0</v>
      </c>
      <c r="L169" s="59">
        <f>+L170</f>
        <v>336575102189</v>
      </c>
      <c r="M169" s="323">
        <f t="shared" si="130"/>
        <v>3.6811456083719239E-2</v>
      </c>
      <c r="N169" s="59">
        <f t="shared" si="150"/>
        <v>0</v>
      </c>
      <c r="O169" s="59">
        <f t="shared" si="150"/>
        <v>88425018742</v>
      </c>
      <c r="P169" s="59">
        <f t="shared" si="150"/>
        <v>248150083447</v>
      </c>
      <c r="Q169" s="59">
        <f t="shared" si="150"/>
        <v>88425018742</v>
      </c>
      <c r="R169" s="59">
        <f t="shared" si="150"/>
        <v>248150083447</v>
      </c>
      <c r="S169" s="59">
        <f t="shared" si="150"/>
        <v>0</v>
      </c>
      <c r="T169" s="59">
        <f t="shared" si="150"/>
        <v>88425018742</v>
      </c>
      <c r="U169" s="59">
        <f t="shared" si="150"/>
        <v>0</v>
      </c>
      <c r="V169" s="59">
        <f t="shared" si="150"/>
        <v>88425018742</v>
      </c>
      <c r="W169" s="59">
        <f t="shared" si="150"/>
        <v>0</v>
      </c>
      <c r="X169" s="176">
        <f t="shared" si="134"/>
        <v>0.26272002345659518</v>
      </c>
      <c r="Y169" s="176">
        <f t="shared" si="135"/>
        <v>0.26272002345659518</v>
      </c>
      <c r="Z169" s="176">
        <f t="shared" si="136"/>
        <v>0.26272002345659518</v>
      </c>
      <c r="AA169" s="176">
        <f t="shared" si="111"/>
        <v>1</v>
      </c>
      <c r="AB169" s="177">
        <f t="shared" si="127"/>
        <v>1</v>
      </c>
    </row>
    <row r="170" spans="1:28" ht="42" customHeight="1" x14ac:dyDescent="0.25">
      <c r="A170" s="114" t="s">
        <v>499</v>
      </c>
      <c r="B170" s="43" t="s">
        <v>37</v>
      </c>
      <c r="C170" s="43">
        <v>10</v>
      </c>
      <c r="D170" s="43" t="s">
        <v>38</v>
      </c>
      <c r="E170" s="44" t="s">
        <v>268</v>
      </c>
      <c r="F170" s="45">
        <v>336575102189</v>
      </c>
      <c r="G170" s="45">
        <v>0</v>
      </c>
      <c r="H170" s="45">
        <v>0</v>
      </c>
      <c r="I170" s="45">
        <v>0</v>
      </c>
      <c r="J170" s="45">
        <v>0</v>
      </c>
      <c r="K170" s="45">
        <f t="shared" si="132"/>
        <v>0</v>
      </c>
      <c r="L170" s="46">
        <f>+F170+K170</f>
        <v>336575102189</v>
      </c>
      <c r="M170" s="86">
        <f t="shared" si="130"/>
        <v>3.6811456083719239E-2</v>
      </c>
      <c r="N170" s="45">
        <v>0</v>
      </c>
      <c r="O170" s="45">
        <v>88425018742</v>
      </c>
      <c r="P170" s="45">
        <f>L170-O170</f>
        <v>248150083447</v>
      </c>
      <c r="Q170" s="45">
        <v>88425018742</v>
      </c>
      <c r="R170" s="45">
        <f>+L170-Q170</f>
        <v>248150083447</v>
      </c>
      <c r="S170" s="45">
        <f>O170-Q170</f>
        <v>0</v>
      </c>
      <c r="T170" s="45">
        <v>88425018742</v>
      </c>
      <c r="U170" s="45">
        <f>+Q170-T170</f>
        <v>0</v>
      </c>
      <c r="V170" s="45">
        <v>88425018742</v>
      </c>
      <c r="W170" s="48">
        <f>+T170-V170</f>
        <v>0</v>
      </c>
      <c r="X170" s="54">
        <f t="shared" si="134"/>
        <v>0.26272002345659518</v>
      </c>
      <c r="Y170" s="54">
        <f t="shared" si="135"/>
        <v>0.26272002345659518</v>
      </c>
      <c r="Z170" s="54">
        <f t="shared" si="136"/>
        <v>0.26272002345659518</v>
      </c>
      <c r="AA170" s="54">
        <f t="shared" si="111"/>
        <v>1</v>
      </c>
      <c r="AB170" s="178">
        <f t="shared" si="127"/>
        <v>1</v>
      </c>
    </row>
    <row r="171" spans="1:28" ht="81.75" customHeight="1" x14ac:dyDescent="0.25">
      <c r="A171" s="113" t="s">
        <v>500</v>
      </c>
      <c r="B171" s="32" t="s">
        <v>37</v>
      </c>
      <c r="C171" s="32">
        <v>10</v>
      </c>
      <c r="D171" s="32" t="s">
        <v>38</v>
      </c>
      <c r="E171" s="39" t="s">
        <v>501</v>
      </c>
      <c r="F171" s="59">
        <f t="shared" ref="F171:J173" si="151">+F172</f>
        <v>171805480513</v>
      </c>
      <c r="G171" s="59">
        <f t="shared" si="151"/>
        <v>0</v>
      </c>
      <c r="H171" s="59">
        <f t="shared" si="151"/>
        <v>0</v>
      </c>
      <c r="I171" s="59">
        <f t="shared" si="151"/>
        <v>0</v>
      </c>
      <c r="J171" s="59">
        <f t="shared" si="151"/>
        <v>0</v>
      </c>
      <c r="K171" s="40">
        <f t="shared" si="132"/>
        <v>0</v>
      </c>
      <c r="L171" s="59">
        <f>+L172</f>
        <v>171805480513</v>
      </c>
      <c r="M171" s="323">
        <f t="shared" si="130"/>
        <v>1.8790486461161882E-2</v>
      </c>
      <c r="N171" s="59">
        <f t="shared" ref="N171:W173" si="152">+N172</f>
        <v>0</v>
      </c>
      <c r="O171" s="59">
        <f t="shared" si="152"/>
        <v>38540033266</v>
      </c>
      <c r="P171" s="59">
        <f t="shared" si="152"/>
        <v>133265447247</v>
      </c>
      <c r="Q171" s="59">
        <f t="shared" si="152"/>
        <v>38540033266</v>
      </c>
      <c r="R171" s="59">
        <f t="shared" si="152"/>
        <v>133265447247</v>
      </c>
      <c r="S171" s="59">
        <f t="shared" si="152"/>
        <v>0</v>
      </c>
      <c r="T171" s="59">
        <f t="shared" si="152"/>
        <v>38540033266</v>
      </c>
      <c r="U171" s="59">
        <f t="shared" si="152"/>
        <v>0</v>
      </c>
      <c r="V171" s="59">
        <f t="shared" si="152"/>
        <v>38540033266</v>
      </c>
      <c r="W171" s="59">
        <f t="shared" si="152"/>
        <v>0</v>
      </c>
      <c r="X171" s="176">
        <f t="shared" si="134"/>
        <v>0.22432365458262429</v>
      </c>
      <c r="Y171" s="176">
        <f t="shared" si="135"/>
        <v>0.22432365458262429</v>
      </c>
      <c r="Z171" s="176">
        <f t="shared" si="136"/>
        <v>0.22432365458262429</v>
      </c>
      <c r="AA171" s="176">
        <f t="shared" si="111"/>
        <v>1</v>
      </c>
      <c r="AB171" s="177">
        <f t="shared" si="127"/>
        <v>1</v>
      </c>
    </row>
    <row r="172" spans="1:28" ht="81.75" customHeight="1" x14ac:dyDescent="0.25">
      <c r="A172" s="113" t="s">
        <v>502</v>
      </c>
      <c r="B172" s="32" t="s">
        <v>37</v>
      </c>
      <c r="C172" s="32">
        <v>10</v>
      </c>
      <c r="D172" s="32" t="s">
        <v>38</v>
      </c>
      <c r="E172" s="39" t="s">
        <v>257</v>
      </c>
      <c r="F172" s="59">
        <f t="shared" si="151"/>
        <v>171805480513</v>
      </c>
      <c r="G172" s="59">
        <f t="shared" si="151"/>
        <v>0</v>
      </c>
      <c r="H172" s="59">
        <f t="shared" si="151"/>
        <v>0</v>
      </c>
      <c r="I172" s="59">
        <f t="shared" si="151"/>
        <v>0</v>
      </c>
      <c r="J172" s="59">
        <f t="shared" si="151"/>
        <v>0</v>
      </c>
      <c r="K172" s="40">
        <f t="shared" si="132"/>
        <v>0</v>
      </c>
      <c r="L172" s="59">
        <f>+L173</f>
        <v>171805480513</v>
      </c>
      <c r="M172" s="323">
        <f t="shared" si="130"/>
        <v>1.8790486461161882E-2</v>
      </c>
      <c r="N172" s="59">
        <f t="shared" si="152"/>
        <v>0</v>
      </c>
      <c r="O172" s="59">
        <f t="shared" si="152"/>
        <v>38540033266</v>
      </c>
      <c r="P172" s="59">
        <f t="shared" si="152"/>
        <v>133265447247</v>
      </c>
      <c r="Q172" s="59">
        <f t="shared" si="152"/>
        <v>38540033266</v>
      </c>
      <c r="R172" s="59">
        <f t="shared" si="152"/>
        <v>133265447247</v>
      </c>
      <c r="S172" s="59">
        <f t="shared" si="152"/>
        <v>0</v>
      </c>
      <c r="T172" s="59">
        <f t="shared" si="152"/>
        <v>38540033266</v>
      </c>
      <c r="U172" s="59">
        <f t="shared" si="152"/>
        <v>0</v>
      </c>
      <c r="V172" s="59">
        <f t="shared" si="152"/>
        <v>38540033266</v>
      </c>
      <c r="W172" s="59">
        <f t="shared" si="152"/>
        <v>0</v>
      </c>
      <c r="X172" s="176">
        <f t="shared" si="134"/>
        <v>0.22432365458262429</v>
      </c>
      <c r="Y172" s="176">
        <f t="shared" si="135"/>
        <v>0.22432365458262429</v>
      </c>
      <c r="Z172" s="176">
        <f t="shared" si="136"/>
        <v>0.22432365458262429</v>
      </c>
      <c r="AA172" s="176">
        <f t="shared" si="111"/>
        <v>1</v>
      </c>
      <c r="AB172" s="177">
        <f t="shared" si="127"/>
        <v>1</v>
      </c>
    </row>
    <row r="173" spans="1:28" ht="42" customHeight="1" x14ac:dyDescent="0.25">
      <c r="A173" s="113" t="s">
        <v>503</v>
      </c>
      <c r="B173" s="32" t="s">
        <v>37</v>
      </c>
      <c r="C173" s="32">
        <v>10</v>
      </c>
      <c r="D173" s="32" t="s">
        <v>38</v>
      </c>
      <c r="E173" s="39" t="s">
        <v>455</v>
      </c>
      <c r="F173" s="59">
        <f t="shared" si="151"/>
        <v>171805480513</v>
      </c>
      <c r="G173" s="59">
        <f t="shared" si="151"/>
        <v>0</v>
      </c>
      <c r="H173" s="59">
        <f t="shared" si="151"/>
        <v>0</v>
      </c>
      <c r="I173" s="59">
        <f t="shared" si="151"/>
        <v>0</v>
      </c>
      <c r="J173" s="59">
        <f t="shared" si="151"/>
        <v>0</v>
      </c>
      <c r="K173" s="40">
        <f t="shared" si="132"/>
        <v>0</v>
      </c>
      <c r="L173" s="59">
        <f>+L174</f>
        <v>171805480513</v>
      </c>
      <c r="M173" s="323">
        <f t="shared" si="130"/>
        <v>1.8790486461161882E-2</v>
      </c>
      <c r="N173" s="59">
        <f t="shared" si="152"/>
        <v>0</v>
      </c>
      <c r="O173" s="59">
        <f t="shared" si="152"/>
        <v>38540033266</v>
      </c>
      <c r="P173" s="59">
        <f t="shared" si="152"/>
        <v>133265447247</v>
      </c>
      <c r="Q173" s="59">
        <f t="shared" si="152"/>
        <v>38540033266</v>
      </c>
      <c r="R173" s="59">
        <f t="shared" si="152"/>
        <v>133265447247</v>
      </c>
      <c r="S173" s="59">
        <f t="shared" si="152"/>
        <v>0</v>
      </c>
      <c r="T173" s="59">
        <f t="shared" si="152"/>
        <v>38540033266</v>
      </c>
      <c r="U173" s="59">
        <f t="shared" si="152"/>
        <v>0</v>
      </c>
      <c r="V173" s="59">
        <f t="shared" si="152"/>
        <v>38540033266</v>
      </c>
      <c r="W173" s="59">
        <f t="shared" si="152"/>
        <v>0</v>
      </c>
      <c r="X173" s="176">
        <f t="shared" si="134"/>
        <v>0.22432365458262429</v>
      </c>
      <c r="Y173" s="176">
        <f t="shared" si="135"/>
        <v>0.22432365458262429</v>
      </c>
      <c r="Z173" s="176">
        <f t="shared" si="136"/>
        <v>0.22432365458262429</v>
      </c>
      <c r="AA173" s="176">
        <f t="shared" si="111"/>
        <v>1</v>
      </c>
      <c r="AB173" s="177">
        <f t="shared" si="127"/>
        <v>1</v>
      </c>
    </row>
    <row r="174" spans="1:28" ht="42" customHeight="1" x14ac:dyDescent="0.25">
      <c r="A174" s="114" t="s">
        <v>504</v>
      </c>
      <c r="B174" s="43" t="s">
        <v>37</v>
      </c>
      <c r="C174" s="43">
        <v>10</v>
      </c>
      <c r="D174" s="43" t="s">
        <v>38</v>
      </c>
      <c r="E174" s="44" t="s">
        <v>268</v>
      </c>
      <c r="F174" s="45">
        <v>171805480513</v>
      </c>
      <c r="G174" s="45">
        <v>0</v>
      </c>
      <c r="H174" s="45">
        <v>0</v>
      </c>
      <c r="I174" s="45">
        <v>0</v>
      </c>
      <c r="J174" s="45">
        <v>0</v>
      </c>
      <c r="K174" s="45">
        <f t="shared" si="132"/>
        <v>0</v>
      </c>
      <c r="L174" s="46">
        <f>+F174+K174</f>
        <v>171805480513</v>
      </c>
      <c r="M174" s="86">
        <f t="shared" si="130"/>
        <v>1.8790486461161882E-2</v>
      </c>
      <c r="N174" s="45">
        <v>0</v>
      </c>
      <c r="O174" s="45">
        <v>38540033266</v>
      </c>
      <c r="P174" s="45">
        <f>L174-O174</f>
        <v>133265447247</v>
      </c>
      <c r="Q174" s="45">
        <v>38540033266</v>
      </c>
      <c r="R174" s="45">
        <f>+L174-Q174</f>
        <v>133265447247</v>
      </c>
      <c r="S174" s="45">
        <f>O174-Q174</f>
        <v>0</v>
      </c>
      <c r="T174" s="45">
        <v>38540033266</v>
      </c>
      <c r="U174" s="45">
        <f>+Q174-T174</f>
        <v>0</v>
      </c>
      <c r="V174" s="45">
        <v>38540033266</v>
      </c>
      <c r="W174" s="48">
        <f>+T174-V174</f>
        <v>0</v>
      </c>
      <c r="X174" s="54">
        <f t="shared" si="134"/>
        <v>0.22432365458262429</v>
      </c>
      <c r="Y174" s="54">
        <f t="shared" si="135"/>
        <v>0.22432365458262429</v>
      </c>
      <c r="Z174" s="54">
        <f t="shared" si="136"/>
        <v>0.22432365458262429</v>
      </c>
      <c r="AA174" s="54">
        <f t="shared" si="111"/>
        <v>1</v>
      </c>
      <c r="AB174" s="178">
        <f t="shared" si="127"/>
        <v>1</v>
      </c>
    </row>
    <row r="175" spans="1:28" ht="84" customHeight="1" x14ac:dyDescent="0.25">
      <c r="A175" s="113" t="s">
        <v>505</v>
      </c>
      <c r="B175" s="32" t="s">
        <v>37</v>
      </c>
      <c r="C175" s="32">
        <v>10</v>
      </c>
      <c r="D175" s="32" t="s">
        <v>38</v>
      </c>
      <c r="E175" s="39" t="s">
        <v>506</v>
      </c>
      <c r="F175" s="59">
        <f t="shared" ref="F175:J177" si="153">+F176</f>
        <v>82951548959</v>
      </c>
      <c r="G175" s="59">
        <f t="shared" si="153"/>
        <v>0</v>
      </c>
      <c r="H175" s="59">
        <f t="shared" si="153"/>
        <v>0</v>
      </c>
      <c r="I175" s="59">
        <f t="shared" si="153"/>
        <v>0</v>
      </c>
      <c r="J175" s="59">
        <f t="shared" si="153"/>
        <v>0</v>
      </c>
      <c r="K175" s="40">
        <f t="shared" si="132"/>
        <v>0</v>
      </c>
      <c r="L175" s="59">
        <f>+L176</f>
        <v>82951548959</v>
      </c>
      <c r="M175" s="323">
        <f t="shared" si="130"/>
        <v>9.0724693589070583E-3</v>
      </c>
      <c r="N175" s="59">
        <f t="shared" ref="N175:W177" si="154">+N176</f>
        <v>0</v>
      </c>
      <c r="O175" s="59">
        <f t="shared" si="154"/>
        <v>82951548959</v>
      </c>
      <c r="P175" s="59">
        <f t="shared" si="154"/>
        <v>0</v>
      </c>
      <c r="Q175" s="59">
        <f t="shared" si="154"/>
        <v>82951548959</v>
      </c>
      <c r="R175" s="59">
        <f t="shared" si="154"/>
        <v>0</v>
      </c>
      <c r="S175" s="59">
        <f t="shared" si="154"/>
        <v>0</v>
      </c>
      <c r="T175" s="59">
        <f t="shared" si="154"/>
        <v>20567796812</v>
      </c>
      <c r="U175" s="59">
        <f t="shared" si="154"/>
        <v>62383752147</v>
      </c>
      <c r="V175" s="59">
        <f t="shared" si="154"/>
        <v>20567796812</v>
      </c>
      <c r="W175" s="59">
        <f t="shared" si="154"/>
        <v>0</v>
      </c>
      <c r="X175" s="176">
        <f t="shared" si="134"/>
        <v>1</v>
      </c>
      <c r="Y175" s="176">
        <f t="shared" si="135"/>
        <v>0.24794952077586799</v>
      </c>
      <c r="Z175" s="176">
        <f t="shared" si="136"/>
        <v>0.24794952077586799</v>
      </c>
      <c r="AA175" s="176">
        <f t="shared" si="111"/>
        <v>0.24794952077586799</v>
      </c>
      <c r="AB175" s="177">
        <f t="shared" si="127"/>
        <v>1</v>
      </c>
    </row>
    <row r="176" spans="1:28" ht="84" customHeight="1" x14ac:dyDescent="0.25">
      <c r="A176" s="113" t="s">
        <v>507</v>
      </c>
      <c r="B176" s="32" t="s">
        <v>37</v>
      </c>
      <c r="C176" s="32">
        <v>10</v>
      </c>
      <c r="D176" s="32" t="s">
        <v>38</v>
      </c>
      <c r="E176" s="39" t="s">
        <v>257</v>
      </c>
      <c r="F176" s="59">
        <f t="shared" si="153"/>
        <v>82951548959</v>
      </c>
      <c r="G176" s="59">
        <f t="shared" si="153"/>
        <v>0</v>
      </c>
      <c r="H176" s="59">
        <f t="shared" si="153"/>
        <v>0</v>
      </c>
      <c r="I176" s="59">
        <f t="shared" si="153"/>
        <v>0</v>
      </c>
      <c r="J176" s="59">
        <f t="shared" si="153"/>
        <v>0</v>
      </c>
      <c r="K176" s="40">
        <f t="shared" si="132"/>
        <v>0</v>
      </c>
      <c r="L176" s="59">
        <f>+L177</f>
        <v>82951548959</v>
      </c>
      <c r="M176" s="323">
        <f t="shared" si="130"/>
        <v>9.0724693589070583E-3</v>
      </c>
      <c r="N176" s="59">
        <f t="shared" si="154"/>
        <v>0</v>
      </c>
      <c r="O176" s="59">
        <f t="shared" si="154"/>
        <v>82951548959</v>
      </c>
      <c r="P176" s="59">
        <f t="shared" si="154"/>
        <v>0</v>
      </c>
      <c r="Q176" s="59">
        <f t="shared" si="154"/>
        <v>82951548959</v>
      </c>
      <c r="R176" s="59">
        <f t="shared" si="154"/>
        <v>0</v>
      </c>
      <c r="S176" s="59">
        <f t="shared" si="154"/>
        <v>0</v>
      </c>
      <c r="T176" s="59">
        <f t="shared" si="154"/>
        <v>20567796812</v>
      </c>
      <c r="U176" s="59">
        <f t="shared" si="154"/>
        <v>62383752147</v>
      </c>
      <c r="V176" s="59">
        <f t="shared" si="154"/>
        <v>20567796812</v>
      </c>
      <c r="W176" s="59">
        <f t="shared" si="154"/>
        <v>0</v>
      </c>
      <c r="X176" s="176">
        <f t="shared" si="134"/>
        <v>1</v>
      </c>
      <c r="Y176" s="176">
        <f t="shared" si="135"/>
        <v>0.24794952077586799</v>
      </c>
      <c r="Z176" s="176">
        <f t="shared" si="136"/>
        <v>0.24794952077586799</v>
      </c>
      <c r="AA176" s="176">
        <f t="shared" si="111"/>
        <v>0.24794952077586799</v>
      </c>
      <c r="AB176" s="177">
        <f t="shared" si="127"/>
        <v>1</v>
      </c>
    </row>
    <row r="177" spans="1:28" ht="42" customHeight="1" x14ac:dyDescent="0.25">
      <c r="A177" s="113" t="s">
        <v>508</v>
      </c>
      <c r="B177" s="32" t="s">
        <v>37</v>
      </c>
      <c r="C177" s="32">
        <v>10</v>
      </c>
      <c r="D177" s="32" t="s">
        <v>38</v>
      </c>
      <c r="E177" s="39" t="s">
        <v>455</v>
      </c>
      <c r="F177" s="59">
        <f t="shared" si="153"/>
        <v>82951548959</v>
      </c>
      <c r="G177" s="59">
        <f t="shared" si="153"/>
        <v>0</v>
      </c>
      <c r="H177" s="59">
        <f t="shared" si="153"/>
        <v>0</v>
      </c>
      <c r="I177" s="59">
        <f t="shared" si="153"/>
        <v>0</v>
      </c>
      <c r="J177" s="59">
        <f t="shared" si="153"/>
        <v>0</v>
      </c>
      <c r="K177" s="40">
        <f t="shared" si="132"/>
        <v>0</v>
      </c>
      <c r="L177" s="59">
        <f>+L178</f>
        <v>82951548959</v>
      </c>
      <c r="M177" s="323">
        <f t="shared" si="130"/>
        <v>9.0724693589070583E-3</v>
      </c>
      <c r="N177" s="59">
        <f t="shared" si="154"/>
        <v>0</v>
      </c>
      <c r="O177" s="59">
        <f t="shared" si="154"/>
        <v>82951548959</v>
      </c>
      <c r="P177" s="59">
        <f t="shared" si="154"/>
        <v>0</v>
      </c>
      <c r="Q177" s="59">
        <f t="shared" si="154"/>
        <v>82951548959</v>
      </c>
      <c r="R177" s="59">
        <f t="shared" si="154"/>
        <v>0</v>
      </c>
      <c r="S177" s="59">
        <f t="shared" si="154"/>
        <v>0</v>
      </c>
      <c r="T177" s="59">
        <f t="shared" si="154"/>
        <v>20567796812</v>
      </c>
      <c r="U177" s="59">
        <f t="shared" si="154"/>
        <v>62383752147</v>
      </c>
      <c r="V177" s="59">
        <f t="shared" si="154"/>
        <v>20567796812</v>
      </c>
      <c r="W177" s="59">
        <f t="shared" si="154"/>
        <v>0</v>
      </c>
      <c r="X177" s="176">
        <f t="shared" si="134"/>
        <v>1</v>
      </c>
      <c r="Y177" s="176">
        <f t="shared" si="135"/>
        <v>0.24794952077586799</v>
      </c>
      <c r="Z177" s="176">
        <f t="shared" si="136"/>
        <v>0.24794952077586799</v>
      </c>
      <c r="AA177" s="176">
        <f t="shared" si="111"/>
        <v>0.24794952077586799</v>
      </c>
      <c r="AB177" s="177">
        <f t="shared" si="127"/>
        <v>1</v>
      </c>
    </row>
    <row r="178" spans="1:28" ht="42" customHeight="1" x14ac:dyDescent="0.25">
      <c r="A178" s="114" t="s">
        <v>509</v>
      </c>
      <c r="B178" s="43" t="s">
        <v>37</v>
      </c>
      <c r="C178" s="43">
        <v>10</v>
      </c>
      <c r="D178" s="43" t="s">
        <v>38</v>
      </c>
      <c r="E178" s="44" t="s">
        <v>268</v>
      </c>
      <c r="F178" s="45">
        <v>82951548959</v>
      </c>
      <c r="G178" s="45">
        <v>0</v>
      </c>
      <c r="H178" s="45">
        <v>0</v>
      </c>
      <c r="I178" s="45">
        <v>0</v>
      </c>
      <c r="J178" s="45">
        <v>0</v>
      </c>
      <c r="K178" s="45">
        <f t="shared" si="132"/>
        <v>0</v>
      </c>
      <c r="L178" s="46">
        <f>+F178+K178</f>
        <v>82951548959</v>
      </c>
      <c r="M178" s="86">
        <f t="shared" si="130"/>
        <v>9.0724693589070583E-3</v>
      </c>
      <c r="N178" s="45">
        <v>0</v>
      </c>
      <c r="O178" s="45">
        <v>82951548959</v>
      </c>
      <c r="P178" s="45">
        <f>L178-O178</f>
        <v>0</v>
      </c>
      <c r="Q178" s="45">
        <v>82951548959</v>
      </c>
      <c r="R178" s="45">
        <f>+L178-Q178</f>
        <v>0</v>
      </c>
      <c r="S178" s="45">
        <f>O178-Q178</f>
        <v>0</v>
      </c>
      <c r="T178" s="45">
        <v>20567796812</v>
      </c>
      <c r="U178" s="45">
        <f>+Q178-T178</f>
        <v>62383752147</v>
      </c>
      <c r="V178" s="45">
        <v>20567796812</v>
      </c>
      <c r="W178" s="48">
        <f>+T178-V178</f>
        <v>0</v>
      </c>
      <c r="X178" s="54">
        <f t="shared" si="134"/>
        <v>1</v>
      </c>
      <c r="Y178" s="54">
        <f t="shared" si="135"/>
        <v>0.24794952077586799</v>
      </c>
      <c r="Z178" s="54">
        <f t="shared" si="136"/>
        <v>0.24794952077586799</v>
      </c>
      <c r="AA178" s="54">
        <f t="shared" si="111"/>
        <v>0.24794952077586799</v>
      </c>
      <c r="AB178" s="178">
        <f t="shared" si="127"/>
        <v>1</v>
      </c>
    </row>
    <row r="179" spans="1:28" ht="84.75" customHeight="1" x14ac:dyDescent="0.25">
      <c r="A179" s="113" t="s">
        <v>510</v>
      </c>
      <c r="B179" s="32" t="s">
        <v>37</v>
      </c>
      <c r="C179" s="32">
        <v>10</v>
      </c>
      <c r="D179" s="32" t="s">
        <v>38</v>
      </c>
      <c r="E179" s="39" t="s">
        <v>511</v>
      </c>
      <c r="F179" s="59">
        <f t="shared" ref="F179:J181" si="155">+F180</f>
        <v>221019698527</v>
      </c>
      <c r="G179" s="59">
        <f t="shared" si="155"/>
        <v>0</v>
      </c>
      <c r="H179" s="59">
        <f t="shared" si="155"/>
        <v>0</v>
      </c>
      <c r="I179" s="59">
        <f t="shared" si="155"/>
        <v>0</v>
      </c>
      <c r="J179" s="59">
        <f t="shared" si="155"/>
        <v>0</v>
      </c>
      <c r="K179" s="40">
        <f t="shared" si="132"/>
        <v>0</v>
      </c>
      <c r="L179" s="59">
        <f>+L180</f>
        <v>221019698527</v>
      </c>
      <c r="M179" s="323">
        <f t="shared" si="130"/>
        <v>2.4173080162640234E-2</v>
      </c>
      <c r="N179" s="59">
        <f t="shared" ref="N179:W181" si="156">+N180</f>
        <v>0</v>
      </c>
      <c r="O179" s="59">
        <f t="shared" si="156"/>
        <v>221019698527</v>
      </c>
      <c r="P179" s="59">
        <f t="shared" si="156"/>
        <v>0</v>
      </c>
      <c r="Q179" s="59">
        <f t="shared" si="156"/>
        <v>221019698527</v>
      </c>
      <c r="R179" s="59">
        <f t="shared" si="156"/>
        <v>0</v>
      </c>
      <c r="S179" s="59">
        <f t="shared" si="156"/>
        <v>0</v>
      </c>
      <c r="T179" s="59">
        <f t="shared" si="156"/>
        <v>66823866756</v>
      </c>
      <c r="U179" s="59">
        <f t="shared" si="156"/>
        <v>154195831771</v>
      </c>
      <c r="V179" s="59">
        <f t="shared" si="156"/>
        <v>66823866756</v>
      </c>
      <c r="W179" s="59">
        <f t="shared" si="156"/>
        <v>0</v>
      </c>
      <c r="X179" s="176">
        <f t="shared" si="134"/>
        <v>1</v>
      </c>
      <c r="Y179" s="176">
        <f t="shared" si="135"/>
        <v>0.30234348884444218</v>
      </c>
      <c r="Z179" s="176">
        <f t="shared" si="136"/>
        <v>0.30234348884444218</v>
      </c>
      <c r="AA179" s="176">
        <f t="shared" si="111"/>
        <v>0.30234348884444218</v>
      </c>
      <c r="AB179" s="177">
        <f t="shared" si="127"/>
        <v>1</v>
      </c>
    </row>
    <row r="180" spans="1:28" ht="74.25" customHeight="1" x14ac:dyDescent="0.25">
      <c r="A180" s="113" t="s">
        <v>512</v>
      </c>
      <c r="B180" s="32" t="s">
        <v>37</v>
      </c>
      <c r="C180" s="32">
        <v>10</v>
      </c>
      <c r="D180" s="32" t="s">
        <v>38</v>
      </c>
      <c r="E180" s="39" t="s">
        <v>257</v>
      </c>
      <c r="F180" s="59">
        <f t="shared" si="155"/>
        <v>221019698527</v>
      </c>
      <c r="G180" s="59">
        <f t="shared" si="155"/>
        <v>0</v>
      </c>
      <c r="H180" s="59">
        <f t="shared" si="155"/>
        <v>0</v>
      </c>
      <c r="I180" s="59">
        <f t="shared" si="155"/>
        <v>0</v>
      </c>
      <c r="J180" s="59">
        <f t="shared" si="155"/>
        <v>0</v>
      </c>
      <c r="K180" s="40">
        <f t="shared" si="132"/>
        <v>0</v>
      </c>
      <c r="L180" s="59">
        <f>+L181</f>
        <v>221019698527</v>
      </c>
      <c r="M180" s="323">
        <f t="shared" si="130"/>
        <v>2.4173080162640234E-2</v>
      </c>
      <c r="N180" s="59">
        <f t="shared" si="156"/>
        <v>0</v>
      </c>
      <c r="O180" s="59">
        <f t="shared" si="156"/>
        <v>221019698527</v>
      </c>
      <c r="P180" s="59">
        <f t="shared" si="156"/>
        <v>0</v>
      </c>
      <c r="Q180" s="59">
        <f t="shared" si="156"/>
        <v>221019698527</v>
      </c>
      <c r="R180" s="59">
        <f t="shared" si="156"/>
        <v>0</v>
      </c>
      <c r="S180" s="59">
        <f t="shared" si="156"/>
        <v>0</v>
      </c>
      <c r="T180" s="59">
        <f t="shared" si="156"/>
        <v>66823866756</v>
      </c>
      <c r="U180" s="59">
        <f t="shared" si="156"/>
        <v>154195831771</v>
      </c>
      <c r="V180" s="59">
        <f t="shared" si="156"/>
        <v>66823866756</v>
      </c>
      <c r="W180" s="59">
        <f t="shared" si="156"/>
        <v>0</v>
      </c>
      <c r="X180" s="176">
        <f t="shared" si="134"/>
        <v>1</v>
      </c>
      <c r="Y180" s="176">
        <f t="shared" si="135"/>
        <v>0.30234348884444218</v>
      </c>
      <c r="Z180" s="176">
        <f t="shared" si="136"/>
        <v>0.30234348884444218</v>
      </c>
      <c r="AA180" s="176">
        <f t="shared" si="111"/>
        <v>0.30234348884444218</v>
      </c>
      <c r="AB180" s="177">
        <f t="shared" si="127"/>
        <v>1</v>
      </c>
    </row>
    <row r="181" spans="1:28" ht="42" customHeight="1" x14ac:dyDescent="0.25">
      <c r="A181" s="113" t="s">
        <v>513</v>
      </c>
      <c r="B181" s="32" t="s">
        <v>37</v>
      </c>
      <c r="C181" s="32">
        <v>10</v>
      </c>
      <c r="D181" s="32" t="s">
        <v>38</v>
      </c>
      <c r="E181" s="39" t="s">
        <v>455</v>
      </c>
      <c r="F181" s="59">
        <f t="shared" si="155"/>
        <v>221019698527</v>
      </c>
      <c r="G181" s="59">
        <f t="shared" si="155"/>
        <v>0</v>
      </c>
      <c r="H181" s="59">
        <f t="shared" si="155"/>
        <v>0</v>
      </c>
      <c r="I181" s="59">
        <f t="shared" si="155"/>
        <v>0</v>
      </c>
      <c r="J181" s="59">
        <f t="shared" si="155"/>
        <v>0</v>
      </c>
      <c r="K181" s="40">
        <f t="shared" si="132"/>
        <v>0</v>
      </c>
      <c r="L181" s="59">
        <f>+L182</f>
        <v>221019698527</v>
      </c>
      <c r="M181" s="323">
        <f t="shared" si="130"/>
        <v>2.4173080162640234E-2</v>
      </c>
      <c r="N181" s="59">
        <f t="shared" si="156"/>
        <v>0</v>
      </c>
      <c r="O181" s="59">
        <f t="shared" si="156"/>
        <v>221019698527</v>
      </c>
      <c r="P181" s="59">
        <f t="shared" si="156"/>
        <v>0</v>
      </c>
      <c r="Q181" s="59">
        <f t="shared" si="156"/>
        <v>221019698527</v>
      </c>
      <c r="R181" s="59">
        <f t="shared" si="156"/>
        <v>0</v>
      </c>
      <c r="S181" s="59">
        <f t="shared" si="156"/>
        <v>0</v>
      </c>
      <c r="T181" s="59">
        <f t="shared" si="156"/>
        <v>66823866756</v>
      </c>
      <c r="U181" s="59">
        <f t="shared" si="156"/>
        <v>154195831771</v>
      </c>
      <c r="V181" s="59">
        <f t="shared" si="156"/>
        <v>66823866756</v>
      </c>
      <c r="W181" s="59">
        <f t="shared" si="156"/>
        <v>0</v>
      </c>
      <c r="X181" s="176">
        <f t="shared" si="134"/>
        <v>1</v>
      </c>
      <c r="Y181" s="176">
        <f t="shared" si="135"/>
        <v>0.30234348884444218</v>
      </c>
      <c r="Z181" s="176">
        <f t="shared" si="136"/>
        <v>0.30234348884444218</v>
      </c>
      <c r="AA181" s="176">
        <f t="shared" ref="AA181:AA226" si="157">+T181/Q181</f>
        <v>0.30234348884444218</v>
      </c>
      <c r="AB181" s="177">
        <f t="shared" si="127"/>
        <v>1</v>
      </c>
    </row>
    <row r="182" spans="1:28" ht="42" customHeight="1" x14ac:dyDescent="0.25">
      <c r="A182" s="114" t="s">
        <v>514</v>
      </c>
      <c r="B182" s="43" t="s">
        <v>37</v>
      </c>
      <c r="C182" s="43">
        <v>10</v>
      </c>
      <c r="D182" s="43" t="s">
        <v>38</v>
      </c>
      <c r="E182" s="44" t="s">
        <v>268</v>
      </c>
      <c r="F182" s="45">
        <v>221019698527</v>
      </c>
      <c r="G182" s="45">
        <v>0</v>
      </c>
      <c r="H182" s="45">
        <v>0</v>
      </c>
      <c r="I182" s="45">
        <v>0</v>
      </c>
      <c r="J182" s="45">
        <v>0</v>
      </c>
      <c r="K182" s="45">
        <f t="shared" si="132"/>
        <v>0</v>
      </c>
      <c r="L182" s="46">
        <f>+F182+K182</f>
        <v>221019698527</v>
      </c>
      <c r="M182" s="86">
        <f t="shared" si="130"/>
        <v>2.4173080162640234E-2</v>
      </c>
      <c r="N182" s="45">
        <v>0</v>
      </c>
      <c r="O182" s="45">
        <v>221019698527</v>
      </c>
      <c r="P182" s="45">
        <f>L182-O182</f>
        <v>0</v>
      </c>
      <c r="Q182" s="45">
        <v>221019698527</v>
      </c>
      <c r="R182" s="45">
        <f>+L182-Q182</f>
        <v>0</v>
      </c>
      <c r="S182" s="45">
        <f>O182-Q182</f>
        <v>0</v>
      </c>
      <c r="T182" s="45">
        <v>66823866756</v>
      </c>
      <c r="U182" s="45">
        <f>+Q182-T182</f>
        <v>154195831771</v>
      </c>
      <c r="V182" s="45">
        <v>66823866756</v>
      </c>
      <c r="W182" s="48">
        <f>+T182-V182</f>
        <v>0</v>
      </c>
      <c r="X182" s="54">
        <f t="shared" si="134"/>
        <v>1</v>
      </c>
      <c r="Y182" s="54">
        <f t="shared" si="135"/>
        <v>0.30234348884444218</v>
      </c>
      <c r="Z182" s="54">
        <f t="shared" si="136"/>
        <v>0.30234348884444218</v>
      </c>
      <c r="AA182" s="54">
        <f t="shared" si="157"/>
        <v>0.30234348884444218</v>
      </c>
      <c r="AB182" s="178">
        <f t="shared" si="127"/>
        <v>1</v>
      </c>
    </row>
    <row r="183" spans="1:28" ht="63" customHeight="1" x14ac:dyDescent="0.25">
      <c r="A183" s="113" t="s">
        <v>515</v>
      </c>
      <c r="B183" s="32" t="s">
        <v>37</v>
      </c>
      <c r="C183" s="32">
        <v>10</v>
      </c>
      <c r="D183" s="32" t="s">
        <v>38</v>
      </c>
      <c r="E183" s="39" t="s">
        <v>516</v>
      </c>
      <c r="F183" s="59">
        <f t="shared" ref="F183:J185" si="158">+F184</f>
        <v>185800340558</v>
      </c>
      <c r="G183" s="59">
        <f t="shared" si="158"/>
        <v>0</v>
      </c>
      <c r="H183" s="59">
        <f t="shared" si="158"/>
        <v>0</v>
      </c>
      <c r="I183" s="59">
        <f t="shared" si="158"/>
        <v>0</v>
      </c>
      <c r="J183" s="59">
        <f t="shared" si="158"/>
        <v>0</v>
      </c>
      <c r="K183" s="40">
        <f t="shared" si="132"/>
        <v>0</v>
      </c>
      <c r="L183" s="59">
        <f>+L184</f>
        <v>185800340558</v>
      </c>
      <c r="M183" s="323">
        <f t="shared" si="130"/>
        <v>2.0321114165331826E-2</v>
      </c>
      <c r="N183" s="59">
        <f t="shared" ref="N183:W185" si="159">+N184</f>
        <v>0</v>
      </c>
      <c r="O183" s="59">
        <f t="shared" si="159"/>
        <v>185800340558</v>
      </c>
      <c r="P183" s="59">
        <f t="shared" si="159"/>
        <v>0</v>
      </c>
      <c r="Q183" s="59">
        <f t="shared" si="159"/>
        <v>185800340558</v>
      </c>
      <c r="R183" s="59">
        <f t="shared" si="159"/>
        <v>0</v>
      </c>
      <c r="S183" s="59">
        <f t="shared" si="159"/>
        <v>0</v>
      </c>
      <c r="T183" s="59">
        <f t="shared" si="159"/>
        <v>65349904177</v>
      </c>
      <c r="U183" s="59">
        <f t="shared" si="159"/>
        <v>120450436381</v>
      </c>
      <c r="V183" s="59">
        <f t="shared" si="159"/>
        <v>65349904177</v>
      </c>
      <c r="W183" s="59">
        <f t="shared" si="159"/>
        <v>0</v>
      </c>
      <c r="X183" s="176">
        <f t="shared" si="134"/>
        <v>1</v>
      </c>
      <c r="Y183" s="176">
        <f t="shared" si="135"/>
        <v>0.35172112161226193</v>
      </c>
      <c r="Z183" s="176">
        <f t="shared" si="136"/>
        <v>0.35172112161226193</v>
      </c>
      <c r="AA183" s="176">
        <f t="shared" si="157"/>
        <v>0.35172112161226193</v>
      </c>
      <c r="AB183" s="177">
        <f t="shared" si="127"/>
        <v>1</v>
      </c>
    </row>
    <row r="184" spans="1:28" ht="76.5" customHeight="1" x14ac:dyDescent="0.25">
      <c r="A184" s="113" t="s">
        <v>517</v>
      </c>
      <c r="B184" s="32" t="s">
        <v>37</v>
      </c>
      <c r="C184" s="32">
        <v>10</v>
      </c>
      <c r="D184" s="32" t="s">
        <v>38</v>
      </c>
      <c r="E184" s="39" t="s">
        <v>257</v>
      </c>
      <c r="F184" s="59">
        <f t="shared" si="158"/>
        <v>185800340558</v>
      </c>
      <c r="G184" s="59">
        <f t="shared" si="158"/>
        <v>0</v>
      </c>
      <c r="H184" s="59">
        <f t="shared" si="158"/>
        <v>0</v>
      </c>
      <c r="I184" s="59">
        <f t="shared" si="158"/>
        <v>0</v>
      </c>
      <c r="J184" s="59">
        <f t="shared" si="158"/>
        <v>0</v>
      </c>
      <c r="K184" s="40">
        <f t="shared" si="132"/>
        <v>0</v>
      </c>
      <c r="L184" s="59">
        <f>+L185</f>
        <v>185800340558</v>
      </c>
      <c r="M184" s="323">
        <f t="shared" si="130"/>
        <v>2.0321114165331826E-2</v>
      </c>
      <c r="N184" s="59">
        <f t="shared" si="159"/>
        <v>0</v>
      </c>
      <c r="O184" s="59">
        <f t="shared" si="159"/>
        <v>185800340558</v>
      </c>
      <c r="P184" s="59">
        <f t="shared" si="159"/>
        <v>0</v>
      </c>
      <c r="Q184" s="59">
        <f t="shared" si="159"/>
        <v>185800340558</v>
      </c>
      <c r="R184" s="59">
        <f t="shared" si="159"/>
        <v>0</v>
      </c>
      <c r="S184" s="59">
        <f t="shared" si="159"/>
        <v>0</v>
      </c>
      <c r="T184" s="59">
        <f t="shared" si="159"/>
        <v>65349904177</v>
      </c>
      <c r="U184" s="59">
        <f t="shared" si="159"/>
        <v>120450436381</v>
      </c>
      <c r="V184" s="59">
        <f t="shared" si="159"/>
        <v>65349904177</v>
      </c>
      <c r="W184" s="59">
        <f t="shared" si="159"/>
        <v>0</v>
      </c>
      <c r="X184" s="176">
        <f t="shared" si="134"/>
        <v>1</v>
      </c>
      <c r="Y184" s="176">
        <f t="shared" si="135"/>
        <v>0.35172112161226193</v>
      </c>
      <c r="Z184" s="176">
        <f t="shared" si="136"/>
        <v>0.35172112161226193</v>
      </c>
      <c r="AA184" s="176">
        <f t="shared" si="157"/>
        <v>0.35172112161226193</v>
      </c>
      <c r="AB184" s="177">
        <f t="shared" si="127"/>
        <v>1</v>
      </c>
    </row>
    <row r="185" spans="1:28" ht="42" customHeight="1" x14ac:dyDescent="0.25">
      <c r="A185" s="113" t="s">
        <v>518</v>
      </c>
      <c r="B185" s="32" t="s">
        <v>37</v>
      </c>
      <c r="C185" s="32">
        <v>10</v>
      </c>
      <c r="D185" s="32" t="s">
        <v>38</v>
      </c>
      <c r="E185" s="39" t="s">
        <v>455</v>
      </c>
      <c r="F185" s="59">
        <f t="shared" si="158"/>
        <v>185800340558</v>
      </c>
      <c r="G185" s="59">
        <f t="shared" si="158"/>
        <v>0</v>
      </c>
      <c r="H185" s="59">
        <f t="shared" si="158"/>
        <v>0</v>
      </c>
      <c r="I185" s="59">
        <f t="shared" si="158"/>
        <v>0</v>
      </c>
      <c r="J185" s="59">
        <f t="shared" si="158"/>
        <v>0</v>
      </c>
      <c r="K185" s="40">
        <f t="shared" si="132"/>
        <v>0</v>
      </c>
      <c r="L185" s="59">
        <f>+L186</f>
        <v>185800340558</v>
      </c>
      <c r="M185" s="323">
        <f t="shared" si="130"/>
        <v>2.0321114165331826E-2</v>
      </c>
      <c r="N185" s="59">
        <f t="shared" si="159"/>
        <v>0</v>
      </c>
      <c r="O185" s="59">
        <f t="shared" si="159"/>
        <v>185800340558</v>
      </c>
      <c r="P185" s="59">
        <f t="shared" si="159"/>
        <v>0</v>
      </c>
      <c r="Q185" s="59">
        <f t="shared" si="159"/>
        <v>185800340558</v>
      </c>
      <c r="R185" s="59">
        <f t="shared" si="159"/>
        <v>0</v>
      </c>
      <c r="S185" s="59">
        <f t="shared" si="159"/>
        <v>0</v>
      </c>
      <c r="T185" s="59">
        <f t="shared" si="159"/>
        <v>65349904177</v>
      </c>
      <c r="U185" s="59">
        <f t="shared" si="159"/>
        <v>120450436381</v>
      </c>
      <c r="V185" s="59">
        <f t="shared" si="159"/>
        <v>65349904177</v>
      </c>
      <c r="W185" s="59">
        <f t="shared" si="159"/>
        <v>0</v>
      </c>
      <c r="X185" s="176">
        <f t="shared" si="134"/>
        <v>1</v>
      </c>
      <c r="Y185" s="176">
        <f t="shared" si="135"/>
        <v>0.35172112161226193</v>
      </c>
      <c r="Z185" s="176">
        <f t="shared" si="136"/>
        <v>0.35172112161226193</v>
      </c>
      <c r="AA185" s="176">
        <f t="shared" si="157"/>
        <v>0.35172112161226193</v>
      </c>
      <c r="AB185" s="177">
        <f t="shared" si="127"/>
        <v>1</v>
      </c>
    </row>
    <row r="186" spans="1:28" ht="42" customHeight="1" x14ac:dyDescent="0.25">
      <c r="A186" s="114" t="s">
        <v>519</v>
      </c>
      <c r="B186" s="124" t="s">
        <v>37</v>
      </c>
      <c r="C186" s="43">
        <v>10</v>
      </c>
      <c r="D186" s="43" t="s">
        <v>38</v>
      </c>
      <c r="E186" s="44" t="s">
        <v>268</v>
      </c>
      <c r="F186" s="45">
        <v>185800340558</v>
      </c>
      <c r="G186" s="45">
        <v>0</v>
      </c>
      <c r="H186" s="45">
        <v>0</v>
      </c>
      <c r="I186" s="45">
        <v>0</v>
      </c>
      <c r="J186" s="45">
        <v>0</v>
      </c>
      <c r="K186" s="45">
        <f t="shared" si="132"/>
        <v>0</v>
      </c>
      <c r="L186" s="46">
        <f>+F186+K186</f>
        <v>185800340558</v>
      </c>
      <c r="M186" s="86">
        <f t="shared" si="130"/>
        <v>2.0321114165331826E-2</v>
      </c>
      <c r="N186" s="45">
        <v>0</v>
      </c>
      <c r="O186" s="45">
        <v>185800340558</v>
      </c>
      <c r="P186" s="45">
        <f>L186-O186</f>
        <v>0</v>
      </c>
      <c r="Q186" s="45">
        <v>185800340558</v>
      </c>
      <c r="R186" s="45">
        <f>+L186-Q186</f>
        <v>0</v>
      </c>
      <c r="S186" s="45">
        <f>O186-Q186</f>
        <v>0</v>
      </c>
      <c r="T186" s="45">
        <v>65349904177</v>
      </c>
      <c r="U186" s="45">
        <f>+Q186-T186</f>
        <v>120450436381</v>
      </c>
      <c r="V186" s="45">
        <v>65349904177</v>
      </c>
      <c r="W186" s="48">
        <f>+T186-V186</f>
        <v>0</v>
      </c>
      <c r="X186" s="54">
        <f t="shared" si="134"/>
        <v>1</v>
      </c>
      <c r="Y186" s="54">
        <f t="shared" si="135"/>
        <v>0.35172112161226193</v>
      </c>
      <c r="Z186" s="54">
        <f t="shared" si="136"/>
        <v>0.35172112161226193</v>
      </c>
      <c r="AA186" s="54">
        <f t="shared" si="157"/>
        <v>0.35172112161226193</v>
      </c>
      <c r="AB186" s="178">
        <f t="shared" si="127"/>
        <v>1</v>
      </c>
    </row>
    <row r="187" spans="1:28" ht="81" customHeight="1" x14ac:dyDescent="0.25">
      <c r="A187" s="113" t="s">
        <v>520</v>
      </c>
      <c r="B187" s="32" t="s">
        <v>37</v>
      </c>
      <c r="C187" s="32">
        <v>10</v>
      </c>
      <c r="D187" s="32" t="s">
        <v>38</v>
      </c>
      <c r="E187" s="39" t="s">
        <v>521</v>
      </c>
      <c r="F187" s="59">
        <f t="shared" ref="F187:J189" si="160">+F188</f>
        <v>287710998062</v>
      </c>
      <c r="G187" s="59">
        <f t="shared" si="160"/>
        <v>0</v>
      </c>
      <c r="H187" s="59">
        <f t="shared" si="160"/>
        <v>0</v>
      </c>
      <c r="I187" s="59">
        <f t="shared" si="160"/>
        <v>0</v>
      </c>
      <c r="J187" s="59">
        <f t="shared" si="160"/>
        <v>0</v>
      </c>
      <c r="K187" s="40">
        <f t="shared" si="132"/>
        <v>0</v>
      </c>
      <c r="L187" s="59">
        <f>+L188</f>
        <v>287710998062</v>
      </c>
      <c r="M187" s="323">
        <f t="shared" si="130"/>
        <v>3.1467154584759072E-2</v>
      </c>
      <c r="N187" s="59">
        <f t="shared" ref="N187:W189" si="161">+N188</f>
        <v>0</v>
      </c>
      <c r="O187" s="59">
        <f t="shared" si="161"/>
        <v>287710998062</v>
      </c>
      <c r="P187" s="59">
        <f t="shared" si="161"/>
        <v>0</v>
      </c>
      <c r="Q187" s="59">
        <f t="shared" si="161"/>
        <v>287710998062</v>
      </c>
      <c r="R187" s="59">
        <f t="shared" si="161"/>
        <v>0</v>
      </c>
      <c r="S187" s="59">
        <f t="shared" si="161"/>
        <v>0</v>
      </c>
      <c r="T187" s="59">
        <f t="shared" si="161"/>
        <v>125576980029</v>
      </c>
      <c r="U187" s="59">
        <f t="shared" si="161"/>
        <v>162134018033</v>
      </c>
      <c r="V187" s="59">
        <f t="shared" si="161"/>
        <v>125576980029</v>
      </c>
      <c r="W187" s="59">
        <f t="shared" si="161"/>
        <v>0</v>
      </c>
      <c r="X187" s="176">
        <f t="shared" si="134"/>
        <v>1</v>
      </c>
      <c r="Y187" s="176">
        <f t="shared" si="135"/>
        <v>0.43646916827954874</v>
      </c>
      <c r="Z187" s="176">
        <f t="shared" si="136"/>
        <v>0.43646916827954874</v>
      </c>
      <c r="AA187" s="176">
        <f t="shared" si="157"/>
        <v>0.43646916827954874</v>
      </c>
      <c r="AB187" s="177">
        <f t="shared" si="127"/>
        <v>1</v>
      </c>
    </row>
    <row r="188" spans="1:28" ht="81" customHeight="1" x14ac:dyDescent="0.25">
      <c r="A188" s="113" t="s">
        <v>522</v>
      </c>
      <c r="B188" s="32" t="s">
        <v>37</v>
      </c>
      <c r="C188" s="32">
        <v>10</v>
      </c>
      <c r="D188" s="32" t="s">
        <v>38</v>
      </c>
      <c r="E188" s="39" t="s">
        <v>257</v>
      </c>
      <c r="F188" s="59">
        <f t="shared" si="160"/>
        <v>287710998062</v>
      </c>
      <c r="G188" s="59">
        <f t="shared" si="160"/>
        <v>0</v>
      </c>
      <c r="H188" s="59">
        <f t="shared" si="160"/>
        <v>0</v>
      </c>
      <c r="I188" s="59">
        <f t="shared" si="160"/>
        <v>0</v>
      </c>
      <c r="J188" s="59">
        <f t="shared" si="160"/>
        <v>0</v>
      </c>
      <c r="K188" s="40">
        <f t="shared" si="132"/>
        <v>0</v>
      </c>
      <c r="L188" s="59">
        <f>+L189</f>
        <v>287710998062</v>
      </c>
      <c r="M188" s="323">
        <f t="shared" si="130"/>
        <v>3.1467154584759072E-2</v>
      </c>
      <c r="N188" s="59">
        <f t="shared" si="161"/>
        <v>0</v>
      </c>
      <c r="O188" s="59">
        <f t="shared" si="161"/>
        <v>287710998062</v>
      </c>
      <c r="P188" s="59">
        <f t="shared" si="161"/>
        <v>0</v>
      </c>
      <c r="Q188" s="59">
        <f t="shared" si="161"/>
        <v>287710998062</v>
      </c>
      <c r="R188" s="59">
        <f t="shared" si="161"/>
        <v>0</v>
      </c>
      <c r="S188" s="59">
        <f t="shared" si="161"/>
        <v>0</v>
      </c>
      <c r="T188" s="59">
        <f t="shared" si="161"/>
        <v>125576980029</v>
      </c>
      <c r="U188" s="59">
        <f t="shared" si="161"/>
        <v>162134018033</v>
      </c>
      <c r="V188" s="59">
        <f t="shared" si="161"/>
        <v>125576980029</v>
      </c>
      <c r="W188" s="59">
        <f t="shared" si="161"/>
        <v>0</v>
      </c>
      <c r="X188" s="176">
        <f t="shared" si="134"/>
        <v>1</v>
      </c>
      <c r="Y188" s="176">
        <f t="shared" si="135"/>
        <v>0.43646916827954874</v>
      </c>
      <c r="Z188" s="176">
        <f t="shared" si="136"/>
        <v>0.43646916827954874</v>
      </c>
      <c r="AA188" s="176">
        <f t="shared" si="157"/>
        <v>0.43646916827954874</v>
      </c>
      <c r="AB188" s="177">
        <f t="shared" si="127"/>
        <v>1</v>
      </c>
    </row>
    <row r="189" spans="1:28" ht="42" customHeight="1" x14ac:dyDescent="0.25">
      <c r="A189" s="113" t="s">
        <v>523</v>
      </c>
      <c r="B189" s="32" t="s">
        <v>37</v>
      </c>
      <c r="C189" s="32">
        <v>10</v>
      </c>
      <c r="D189" s="32" t="s">
        <v>38</v>
      </c>
      <c r="E189" s="39" t="s">
        <v>455</v>
      </c>
      <c r="F189" s="59">
        <f t="shared" si="160"/>
        <v>287710998062</v>
      </c>
      <c r="G189" s="59">
        <f t="shared" si="160"/>
        <v>0</v>
      </c>
      <c r="H189" s="59">
        <f t="shared" si="160"/>
        <v>0</v>
      </c>
      <c r="I189" s="59">
        <f t="shared" si="160"/>
        <v>0</v>
      </c>
      <c r="J189" s="59">
        <f t="shared" si="160"/>
        <v>0</v>
      </c>
      <c r="K189" s="40">
        <f t="shared" si="132"/>
        <v>0</v>
      </c>
      <c r="L189" s="59">
        <f>+L190</f>
        <v>287710998062</v>
      </c>
      <c r="M189" s="323">
        <f t="shared" si="130"/>
        <v>3.1467154584759072E-2</v>
      </c>
      <c r="N189" s="59">
        <f t="shared" si="161"/>
        <v>0</v>
      </c>
      <c r="O189" s="59">
        <f t="shared" si="161"/>
        <v>287710998062</v>
      </c>
      <c r="P189" s="59">
        <f t="shared" si="161"/>
        <v>0</v>
      </c>
      <c r="Q189" s="59">
        <f t="shared" si="161"/>
        <v>287710998062</v>
      </c>
      <c r="R189" s="59">
        <f t="shared" si="161"/>
        <v>0</v>
      </c>
      <c r="S189" s="59">
        <f t="shared" si="161"/>
        <v>0</v>
      </c>
      <c r="T189" s="59">
        <f t="shared" si="161"/>
        <v>125576980029</v>
      </c>
      <c r="U189" s="59">
        <f t="shared" si="161"/>
        <v>162134018033</v>
      </c>
      <c r="V189" s="59">
        <f t="shared" si="161"/>
        <v>125576980029</v>
      </c>
      <c r="W189" s="59">
        <f t="shared" si="161"/>
        <v>0</v>
      </c>
      <c r="X189" s="176">
        <f t="shared" si="134"/>
        <v>1</v>
      </c>
      <c r="Y189" s="176">
        <f t="shared" si="135"/>
        <v>0.43646916827954874</v>
      </c>
      <c r="Z189" s="176">
        <f t="shared" si="136"/>
        <v>0.43646916827954874</v>
      </c>
      <c r="AA189" s="176">
        <f t="shared" si="157"/>
        <v>0.43646916827954874</v>
      </c>
      <c r="AB189" s="177">
        <f t="shared" si="127"/>
        <v>1</v>
      </c>
    </row>
    <row r="190" spans="1:28" ht="42" customHeight="1" x14ac:dyDescent="0.25">
      <c r="A190" s="114" t="s">
        <v>524</v>
      </c>
      <c r="B190" s="43" t="s">
        <v>37</v>
      </c>
      <c r="C190" s="43">
        <v>10</v>
      </c>
      <c r="D190" s="43" t="s">
        <v>38</v>
      </c>
      <c r="E190" s="44" t="s">
        <v>268</v>
      </c>
      <c r="F190" s="45">
        <v>287710998062</v>
      </c>
      <c r="G190" s="45">
        <v>0</v>
      </c>
      <c r="H190" s="45">
        <v>0</v>
      </c>
      <c r="I190" s="45">
        <v>0</v>
      </c>
      <c r="J190" s="45">
        <v>0</v>
      </c>
      <c r="K190" s="45">
        <f t="shared" si="132"/>
        <v>0</v>
      </c>
      <c r="L190" s="46">
        <f>+F190+K190</f>
        <v>287710998062</v>
      </c>
      <c r="M190" s="86">
        <f t="shared" si="130"/>
        <v>3.1467154584759072E-2</v>
      </c>
      <c r="N190" s="45">
        <v>0</v>
      </c>
      <c r="O190" s="45">
        <v>287710998062</v>
      </c>
      <c r="P190" s="45">
        <f>L190-O190</f>
        <v>0</v>
      </c>
      <c r="Q190" s="45">
        <v>287710998062</v>
      </c>
      <c r="R190" s="45">
        <f>+L190-Q190</f>
        <v>0</v>
      </c>
      <c r="S190" s="45">
        <f>O190-Q190</f>
        <v>0</v>
      </c>
      <c r="T190" s="45">
        <v>125576980029</v>
      </c>
      <c r="U190" s="45">
        <f>+Q190-T190</f>
        <v>162134018033</v>
      </c>
      <c r="V190" s="45">
        <v>125576980029</v>
      </c>
      <c r="W190" s="48">
        <f>+T190-V190</f>
        <v>0</v>
      </c>
      <c r="X190" s="54">
        <f t="shared" si="134"/>
        <v>1</v>
      </c>
      <c r="Y190" s="54">
        <f t="shared" si="135"/>
        <v>0.43646916827954874</v>
      </c>
      <c r="Z190" s="54">
        <f t="shared" si="136"/>
        <v>0.43646916827954874</v>
      </c>
      <c r="AA190" s="54">
        <f t="shared" si="157"/>
        <v>0.43646916827954874</v>
      </c>
      <c r="AB190" s="178">
        <f t="shared" si="127"/>
        <v>1</v>
      </c>
    </row>
    <row r="191" spans="1:28" ht="78.75" customHeight="1" x14ac:dyDescent="0.25">
      <c r="A191" s="113" t="s">
        <v>525</v>
      </c>
      <c r="B191" s="32" t="s">
        <v>37</v>
      </c>
      <c r="C191" s="32">
        <v>10</v>
      </c>
      <c r="D191" s="32" t="s">
        <v>38</v>
      </c>
      <c r="E191" s="39" t="s">
        <v>526</v>
      </c>
      <c r="F191" s="59">
        <f t="shared" ref="F191:J193" si="162">+F192</f>
        <v>346789396196</v>
      </c>
      <c r="G191" s="59">
        <f t="shared" si="162"/>
        <v>0</v>
      </c>
      <c r="H191" s="59">
        <f t="shared" si="162"/>
        <v>0</v>
      </c>
      <c r="I191" s="59">
        <f t="shared" si="162"/>
        <v>0</v>
      </c>
      <c r="J191" s="59">
        <f t="shared" si="162"/>
        <v>0</v>
      </c>
      <c r="K191" s="40">
        <f t="shared" si="132"/>
        <v>0</v>
      </c>
      <c r="L191" s="59">
        <f>+L192</f>
        <v>346789396196</v>
      </c>
      <c r="M191" s="323">
        <f t="shared" si="130"/>
        <v>3.7928600616453381E-2</v>
      </c>
      <c r="N191" s="59">
        <f t="shared" ref="N191:W193" si="163">+N192</f>
        <v>0</v>
      </c>
      <c r="O191" s="59">
        <f t="shared" si="163"/>
        <v>346789396196</v>
      </c>
      <c r="P191" s="59">
        <f t="shared" si="163"/>
        <v>0</v>
      </c>
      <c r="Q191" s="59">
        <f t="shared" si="163"/>
        <v>346789396196</v>
      </c>
      <c r="R191" s="59">
        <f t="shared" si="163"/>
        <v>0</v>
      </c>
      <c r="S191" s="59">
        <f t="shared" si="163"/>
        <v>0</v>
      </c>
      <c r="T191" s="59">
        <f t="shared" si="163"/>
        <v>116840067369</v>
      </c>
      <c r="U191" s="59">
        <f t="shared" si="163"/>
        <v>229949328827</v>
      </c>
      <c r="V191" s="59">
        <f t="shared" si="163"/>
        <v>116840067369</v>
      </c>
      <c r="W191" s="59">
        <f t="shared" si="163"/>
        <v>0</v>
      </c>
      <c r="X191" s="176">
        <f t="shared" si="134"/>
        <v>1</v>
      </c>
      <c r="Y191" s="176">
        <f t="shared" si="135"/>
        <v>0.33691937715120851</v>
      </c>
      <c r="Z191" s="176">
        <f t="shared" si="136"/>
        <v>0.33691937715120851</v>
      </c>
      <c r="AA191" s="176">
        <f t="shared" si="157"/>
        <v>0.33691937715120851</v>
      </c>
      <c r="AB191" s="177">
        <f t="shared" si="127"/>
        <v>1</v>
      </c>
    </row>
    <row r="192" spans="1:28" ht="78.75" customHeight="1" x14ac:dyDescent="0.25">
      <c r="A192" s="113" t="s">
        <v>527</v>
      </c>
      <c r="B192" s="32" t="s">
        <v>37</v>
      </c>
      <c r="C192" s="32">
        <v>10</v>
      </c>
      <c r="D192" s="32" t="s">
        <v>38</v>
      </c>
      <c r="E192" s="39" t="s">
        <v>257</v>
      </c>
      <c r="F192" s="59">
        <f t="shared" si="162"/>
        <v>346789396196</v>
      </c>
      <c r="G192" s="59">
        <f t="shared" si="162"/>
        <v>0</v>
      </c>
      <c r="H192" s="59">
        <f t="shared" si="162"/>
        <v>0</v>
      </c>
      <c r="I192" s="59">
        <f t="shared" si="162"/>
        <v>0</v>
      </c>
      <c r="J192" s="59">
        <f t="shared" si="162"/>
        <v>0</v>
      </c>
      <c r="K192" s="40">
        <f t="shared" si="132"/>
        <v>0</v>
      </c>
      <c r="L192" s="59">
        <f>+L193</f>
        <v>346789396196</v>
      </c>
      <c r="M192" s="323">
        <f t="shared" si="130"/>
        <v>3.7928600616453381E-2</v>
      </c>
      <c r="N192" s="59">
        <f t="shared" si="163"/>
        <v>0</v>
      </c>
      <c r="O192" s="59">
        <f t="shared" si="163"/>
        <v>346789396196</v>
      </c>
      <c r="P192" s="59">
        <f t="shared" si="163"/>
        <v>0</v>
      </c>
      <c r="Q192" s="59">
        <f t="shared" si="163"/>
        <v>346789396196</v>
      </c>
      <c r="R192" s="59">
        <f t="shared" si="163"/>
        <v>0</v>
      </c>
      <c r="S192" s="59">
        <f t="shared" si="163"/>
        <v>0</v>
      </c>
      <c r="T192" s="59">
        <f t="shared" si="163"/>
        <v>116840067369</v>
      </c>
      <c r="U192" s="59">
        <f t="shared" si="163"/>
        <v>229949328827</v>
      </c>
      <c r="V192" s="59">
        <f t="shared" si="163"/>
        <v>116840067369</v>
      </c>
      <c r="W192" s="59">
        <f t="shared" si="163"/>
        <v>0</v>
      </c>
      <c r="X192" s="176">
        <f t="shared" si="134"/>
        <v>1</v>
      </c>
      <c r="Y192" s="176">
        <f t="shared" si="135"/>
        <v>0.33691937715120851</v>
      </c>
      <c r="Z192" s="176">
        <f t="shared" si="136"/>
        <v>0.33691937715120851</v>
      </c>
      <c r="AA192" s="176">
        <f t="shared" si="157"/>
        <v>0.33691937715120851</v>
      </c>
      <c r="AB192" s="177">
        <f t="shared" si="127"/>
        <v>1</v>
      </c>
    </row>
    <row r="193" spans="1:28" ht="42" customHeight="1" x14ac:dyDescent="0.25">
      <c r="A193" s="113" t="s">
        <v>528</v>
      </c>
      <c r="B193" s="32" t="s">
        <v>37</v>
      </c>
      <c r="C193" s="32">
        <v>10</v>
      </c>
      <c r="D193" s="32" t="s">
        <v>38</v>
      </c>
      <c r="E193" s="39" t="s">
        <v>455</v>
      </c>
      <c r="F193" s="59">
        <f t="shared" si="162"/>
        <v>346789396196</v>
      </c>
      <c r="G193" s="59">
        <f t="shared" si="162"/>
        <v>0</v>
      </c>
      <c r="H193" s="59">
        <f t="shared" si="162"/>
        <v>0</v>
      </c>
      <c r="I193" s="59">
        <f t="shared" si="162"/>
        <v>0</v>
      </c>
      <c r="J193" s="59">
        <f t="shared" si="162"/>
        <v>0</v>
      </c>
      <c r="K193" s="40">
        <f t="shared" si="132"/>
        <v>0</v>
      </c>
      <c r="L193" s="59">
        <f>+L194</f>
        <v>346789396196</v>
      </c>
      <c r="M193" s="323">
        <f t="shared" si="130"/>
        <v>3.7928600616453381E-2</v>
      </c>
      <c r="N193" s="59">
        <f t="shared" si="163"/>
        <v>0</v>
      </c>
      <c r="O193" s="59">
        <f t="shared" si="163"/>
        <v>346789396196</v>
      </c>
      <c r="P193" s="59">
        <f t="shared" si="163"/>
        <v>0</v>
      </c>
      <c r="Q193" s="59">
        <f t="shared" si="163"/>
        <v>346789396196</v>
      </c>
      <c r="R193" s="59">
        <f t="shared" si="163"/>
        <v>0</v>
      </c>
      <c r="S193" s="59">
        <f t="shared" si="163"/>
        <v>0</v>
      </c>
      <c r="T193" s="59">
        <f t="shared" si="163"/>
        <v>116840067369</v>
      </c>
      <c r="U193" s="59">
        <f t="shared" si="163"/>
        <v>229949328827</v>
      </c>
      <c r="V193" s="59">
        <f t="shared" si="163"/>
        <v>116840067369</v>
      </c>
      <c r="W193" s="59">
        <f t="shared" si="163"/>
        <v>0</v>
      </c>
      <c r="X193" s="176">
        <f t="shared" si="134"/>
        <v>1</v>
      </c>
      <c r="Y193" s="176">
        <f t="shared" si="135"/>
        <v>0.33691937715120851</v>
      </c>
      <c r="Z193" s="176">
        <f t="shared" si="136"/>
        <v>0.33691937715120851</v>
      </c>
      <c r="AA193" s="176">
        <f t="shared" si="157"/>
        <v>0.33691937715120851</v>
      </c>
      <c r="AB193" s="177">
        <f t="shared" si="127"/>
        <v>1</v>
      </c>
    </row>
    <row r="194" spans="1:28" ht="42" customHeight="1" x14ac:dyDescent="0.25">
      <c r="A194" s="114" t="s">
        <v>529</v>
      </c>
      <c r="B194" s="43" t="s">
        <v>37</v>
      </c>
      <c r="C194" s="43">
        <v>10</v>
      </c>
      <c r="D194" s="43" t="s">
        <v>38</v>
      </c>
      <c r="E194" s="44" t="s">
        <v>268</v>
      </c>
      <c r="F194" s="45">
        <v>346789396196</v>
      </c>
      <c r="G194" s="45">
        <v>0</v>
      </c>
      <c r="H194" s="45">
        <v>0</v>
      </c>
      <c r="I194" s="45">
        <v>0</v>
      </c>
      <c r="J194" s="45">
        <v>0</v>
      </c>
      <c r="K194" s="45">
        <f t="shared" si="132"/>
        <v>0</v>
      </c>
      <c r="L194" s="46">
        <f>+F194+K194</f>
        <v>346789396196</v>
      </c>
      <c r="M194" s="86">
        <f t="shared" si="130"/>
        <v>3.7928600616453381E-2</v>
      </c>
      <c r="N194" s="45">
        <v>0</v>
      </c>
      <c r="O194" s="45">
        <v>346789396196</v>
      </c>
      <c r="P194" s="45">
        <f>L194-O194</f>
        <v>0</v>
      </c>
      <c r="Q194" s="45">
        <v>346789396196</v>
      </c>
      <c r="R194" s="45">
        <f>+L194-Q194</f>
        <v>0</v>
      </c>
      <c r="S194" s="45">
        <f>O194-Q194</f>
        <v>0</v>
      </c>
      <c r="T194" s="45">
        <v>116840067369</v>
      </c>
      <c r="U194" s="45">
        <f>+Q194-T194</f>
        <v>229949328827</v>
      </c>
      <c r="V194" s="45">
        <v>116840067369</v>
      </c>
      <c r="W194" s="48">
        <f>+T194-V194</f>
        <v>0</v>
      </c>
      <c r="X194" s="54">
        <f t="shared" si="134"/>
        <v>1</v>
      </c>
      <c r="Y194" s="54">
        <f t="shared" si="135"/>
        <v>0.33691937715120851</v>
      </c>
      <c r="Z194" s="54">
        <f t="shared" si="136"/>
        <v>0.33691937715120851</v>
      </c>
      <c r="AA194" s="54">
        <f t="shared" si="157"/>
        <v>0.33691937715120851</v>
      </c>
      <c r="AB194" s="178">
        <f t="shared" si="127"/>
        <v>1</v>
      </c>
    </row>
    <row r="195" spans="1:28" ht="84" customHeight="1" x14ac:dyDescent="0.25">
      <c r="A195" s="113" t="s">
        <v>530</v>
      </c>
      <c r="B195" s="32" t="s">
        <v>37</v>
      </c>
      <c r="C195" s="32">
        <v>10</v>
      </c>
      <c r="D195" s="32" t="s">
        <v>38</v>
      </c>
      <c r="E195" s="39" t="s">
        <v>531</v>
      </c>
      <c r="F195" s="59">
        <f t="shared" ref="F195:J197" si="164">+F196</f>
        <v>185507978705</v>
      </c>
      <c r="G195" s="59">
        <f t="shared" si="164"/>
        <v>0</v>
      </c>
      <c r="H195" s="59">
        <f t="shared" si="164"/>
        <v>0</v>
      </c>
      <c r="I195" s="59">
        <f t="shared" si="164"/>
        <v>0</v>
      </c>
      <c r="J195" s="59">
        <f t="shared" si="164"/>
        <v>0</v>
      </c>
      <c r="K195" s="40">
        <f t="shared" si="132"/>
        <v>0</v>
      </c>
      <c r="L195" s="59">
        <f>+L196</f>
        <v>185507978705</v>
      </c>
      <c r="M195" s="323">
        <f t="shared" si="130"/>
        <v>2.0289138343465418E-2</v>
      </c>
      <c r="N195" s="59">
        <f t="shared" ref="N195:W197" si="165">+N196</f>
        <v>0</v>
      </c>
      <c r="O195" s="59">
        <f t="shared" si="165"/>
        <v>185507978705</v>
      </c>
      <c r="P195" s="59">
        <f t="shared" si="165"/>
        <v>0</v>
      </c>
      <c r="Q195" s="59">
        <f t="shared" si="165"/>
        <v>185507978705</v>
      </c>
      <c r="R195" s="59">
        <f t="shared" si="165"/>
        <v>0</v>
      </c>
      <c r="S195" s="59">
        <f t="shared" si="165"/>
        <v>0</v>
      </c>
      <c r="T195" s="59">
        <f t="shared" si="165"/>
        <v>79269234399</v>
      </c>
      <c r="U195" s="59">
        <f t="shared" si="165"/>
        <v>106238744306</v>
      </c>
      <c r="V195" s="59">
        <f t="shared" si="165"/>
        <v>79269234399</v>
      </c>
      <c r="W195" s="59">
        <f t="shared" si="165"/>
        <v>0</v>
      </c>
      <c r="X195" s="176">
        <f t="shared" si="134"/>
        <v>1</v>
      </c>
      <c r="Y195" s="176">
        <f t="shared" si="135"/>
        <v>0.42730902979141488</v>
      </c>
      <c r="Z195" s="176">
        <f t="shared" si="136"/>
        <v>0.42730902979141488</v>
      </c>
      <c r="AA195" s="176">
        <f t="shared" si="157"/>
        <v>0.42730902979141488</v>
      </c>
      <c r="AB195" s="177">
        <f t="shared" ref="AB195:AB226" si="166">+V195/T195</f>
        <v>1</v>
      </c>
    </row>
    <row r="196" spans="1:28" ht="84" customHeight="1" x14ac:dyDescent="0.25">
      <c r="A196" s="113" t="s">
        <v>532</v>
      </c>
      <c r="B196" s="32" t="s">
        <v>37</v>
      </c>
      <c r="C196" s="32">
        <v>10</v>
      </c>
      <c r="D196" s="32" t="s">
        <v>38</v>
      </c>
      <c r="E196" s="39" t="s">
        <v>257</v>
      </c>
      <c r="F196" s="59">
        <f t="shared" si="164"/>
        <v>185507978705</v>
      </c>
      <c r="G196" s="59">
        <f t="shared" si="164"/>
        <v>0</v>
      </c>
      <c r="H196" s="59">
        <f t="shared" si="164"/>
        <v>0</v>
      </c>
      <c r="I196" s="59">
        <f t="shared" si="164"/>
        <v>0</v>
      </c>
      <c r="J196" s="59">
        <f t="shared" si="164"/>
        <v>0</v>
      </c>
      <c r="K196" s="40">
        <f t="shared" si="132"/>
        <v>0</v>
      </c>
      <c r="L196" s="59">
        <f>+L197</f>
        <v>185507978705</v>
      </c>
      <c r="M196" s="323">
        <f t="shared" si="130"/>
        <v>2.0289138343465418E-2</v>
      </c>
      <c r="N196" s="59">
        <f t="shared" si="165"/>
        <v>0</v>
      </c>
      <c r="O196" s="59">
        <f t="shared" si="165"/>
        <v>185507978705</v>
      </c>
      <c r="P196" s="59">
        <f t="shared" si="165"/>
        <v>0</v>
      </c>
      <c r="Q196" s="59">
        <f t="shared" si="165"/>
        <v>185507978705</v>
      </c>
      <c r="R196" s="59">
        <f t="shared" si="165"/>
        <v>0</v>
      </c>
      <c r="S196" s="59">
        <f t="shared" si="165"/>
        <v>0</v>
      </c>
      <c r="T196" s="59">
        <f t="shared" si="165"/>
        <v>79269234399</v>
      </c>
      <c r="U196" s="59">
        <f t="shared" si="165"/>
        <v>106238744306</v>
      </c>
      <c r="V196" s="59">
        <f t="shared" si="165"/>
        <v>79269234399</v>
      </c>
      <c r="W196" s="59">
        <f t="shared" si="165"/>
        <v>0</v>
      </c>
      <c r="X196" s="176">
        <f t="shared" si="134"/>
        <v>1</v>
      </c>
      <c r="Y196" s="176">
        <f t="shared" si="135"/>
        <v>0.42730902979141488</v>
      </c>
      <c r="Z196" s="176">
        <f t="shared" si="136"/>
        <v>0.42730902979141488</v>
      </c>
      <c r="AA196" s="176">
        <f t="shared" si="157"/>
        <v>0.42730902979141488</v>
      </c>
      <c r="AB196" s="177">
        <f t="shared" si="166"/>
        <v>1</v>
      </c>
    </row>
    <row r="197" spans="1:28" ht="42" customHeight="1" x14ac:dyDescent="0.25">
      <c r="A197" s="113" t="s">
        <v>533</v>
      </c>
      <c r="B197" s="32" t="s">
        <v>37</v>
      </c>
      <c r="C197" s="32">
        <v>10</v>
      </c>
      <c r="D197" s="32" t="s">
        <v>38</v>
      </c>
      <c r="E197" s="39" t="s">
        <v>455</v>
      </c>
      <c r="F197" s="59">
        <f t="shared" si="164"/>
        <v>185507978705</v>
      </c>
      <c r="G197" s="59">
        <f t="shared" si="164"/>
        <v>0</v>
      </c>
      <c r="H197" s="59">
        <f t="shared" si="164"/>
        <v>0</v>
      </c>
      <c r="I197" s="59">
        <f t="shared" si="164"/>
        <v>0</v>
      </c>
      <c r="J197" s="59">
        <f t="shared" si="164"/>
        <v>0</v>
      </c>
      <c r="K197" s="40">
        <f t="shared" si="132"/>
        <v>0</v>
      </c>
      <c r="L197" s="59">
        <f>+L198</f>
        <v>185507978705</v>
      </c>
      <c r="M197" s="323">
        <f t="shared" si="130"/>
        <v>2.0289138343465418E-2</v>
      </c>
      <c r="N197" s="59">
        <f t="shared" si="165"/>
        <v>0</v>
      </c>
      <c r="O197" s="59">
        <f t="shared" si="165"/>
        <v>185507978705</v>
      </c>
      <c r="P197" s="59">
        <f t="shared" si="165"/>
        <v>0</v>
      </c>
      <c r="Q197" s="59">
        <f t="shared" si="165"/>
        <v>185507978705</v>
      </c>
      <c r="R197" s="59">
        <f t="shared" si="165"/>
        <v>0</v>
      </c>
      <c r="S197" s="59">
        <f t="shared" si="165"/>
        <v>0</v>
      </c>
      <c r="T197" s="59">
        <f t="shared" si="165"/>
        <v>79269234399</v>
      </c>
      <c r="U197" s="59">
        <f t="shared" si="165"/>
        <v>106238744306</v>
      </c>
      <c r="V197" s="59">
        <f t="shared" si="165"/>
        <v>79269234399</v>
      </c>
      <c r="W197" s="59">
        <f t="shared" si="165"/>
        <v>0</v>
      </c>
      <c r="X197" s="176">
        <f t="shared" si="134"/>
        <v>1</v>
      </c>
      <c r="Y197" s="176">
        <f t="shared" si="135"/>
        <v>0.42730902979141488</v>
      </c>
      <c r="Z197" s="176">
        <f t="shared" si="136"/>
        <v>0.42730902979141488</v>
      </c>
      <c r="AA197" s="176">
        <f t="shared" si="157"/>
        <v>0.42730902979141488</v>
      </c>
      <c r="AB197" s="177">
        <f t="shared" si="166"/>
        <v>1</v>
      </c>
    </row>
    <row r="198" spans="1:28" ht="42" customHeight="1" x14ac:dyDescent="0.25">
      <c r="A198" s="114" t="s">
        <v>534</v>
      </c>
      <c r="B198" s="43" t="s">
        <v>37</v>
      </c>
      <c r="C198" s="43">
        <v>10</v>
      </c>
      <c r="D198" s="43" t="s">
        <v>38</v>
      </c>
      <c r="E198" s="44" t="s">
        <v>268</v>
      </c>
      <c r="F198" s="45">
        <v>185507978705</v>
      </c>
      <c r="G198" s="45">
        <v>0</v>
      </c>
      <c r="H198" s="45">
        <v>0</v>
      </c>
      <c r="I198" s="45">
        <v>0</v>
      </c>
      <c r="J198" s="45">
        <v>0</v>
      </c>
      <c r="K198" s="45">
        <f t="shared" si="132"/>
        <v>0</v>
      </c>
      <c r="L198" s="46">
        <f>+F198+K198</f>
        <v>185507978705</v>
      </c>
      <c r="M198" s="86">
        <f t="shared" si="130"/>
        <v>2.0289138343465418E-2</v>
      </c>
      <c r="N198" s="45">
        <v>0</v>
      </c>
      <c r="O198" s="45">
        <v>185507978705</v>
      </c>
      <c r="P198" s="45">
        <f>L198-O198</f>
        <v>0</v>
      </c>
      <c r="Q198" s="45">
        <v>185507978705</v>
      </c>
      <c r="R198" s="45">
        <f>+L198-Q198</f>
        <v>0</v>
      </c>
      <c r="S198" s="45">
        <f>O198-Q198</f>
        <v>0</v>
      </c>
      <c r="T198" s="45">
        <v>79269234399</v>
      </c>
      <c r="U198" s="45">
        <f>+Q198-T198</f>
        <v>106238744306</v>
      </c>
      <c r="V198" s="45">
        <v>79269234399</v>
      </c>
      <c r="W198" s="48">
        <f>+T198-V198</f>
        <v>0</v>
      </c>
      <c r="X198" s="54">
        <f t="shared" si="134"/>
        <v>1</v>
      </c>
      <c r="Y198" s="54">
        <f t="shared" si="135"/>
        <v>0.42730902979141488</v>
      </c>
      <c r="Z198" s="54">
        <f t="shared" si="136"/>
        <v>0.42730902979141488</v>
      </c>
      <c r="AA198" s="54">
        <f t="shared" si="157"/>
        <v>0.42730902979141488</v>
      </c>
      <c r="AB198" s="178">
        <f t="shared" si="166"/>
        <v>1</v>
      </c>
    </row>
    <row r="199" spans="1:28" ht="69.75" customHeight="1" x14ac:dyDescent="0.25">
      <c r="A199" s="113" t="s">
        <v>535</v>
      </c>
      <c r="B199" s="32" t="s">
        <v>37</v>
      </c>
      <c r="C199" s="32">
        <v>10</v>
      </c>
      <c r="D199" s="32" t="s">
        <v>38</v>
      </c>
      <c r="E199" s="39" t="s">
        <v>536</v>
      </c>
      <c r="F199" s="59">
        <f t="shared" ref="F199:J201" si="167">+F200</f>
        <v>426796535893</v>
      </c>
      <c r="G199" s="59">
        <f t="shared" si="167"/>
        <v>0</v>
      </c>
      <c r="H199" s="59">
        <f t="shared" si="167"/>
        <v>0</v>
      </c>
      <c r="I199" s="59">
        <f t="shared" si="167"/>
        <v>0</v>
      </c>
      <c r="J199" s="59">
        <f t="shared" si="167"/>
        <v>0</v>
      </c>
      <c r="K199" s="40">
        <f t="shared" si="132"/>
        <v>0</v>
      </c>
      <c r="L199" s="59">
        <f>+L200</f>
        <v>426796535893</v>
      </c>
      <c r="M199" s="323">
        <f t="shared" si="130"/>
        <v>4.6679037859687945E-2</v>
      </c>
      <c r="N199" s="59">
        <f t="shared" ref="N199:W201" si="168">+N200</f>
        <v>0</v>
      </c>
      <c r="O199" s="59">
        <f t="shared" si="168"/>
        <v>426796535893</v>
      </c>
      <c r="P199" s="59">
        <f t="shared" si="168"/>
        <v>0</v>
      </c>
      <c r="Q199" s="59">
        <f t="shared" si="168"/>
        <v>426796535893</v>
      </c>
      <c r="R199" s="59">
        <f t="shared" si="168"/>
        <v>0</v>
      </c>
      <c r="S199" s="59">
        <f t="shared" si="168"/>
        <v>0</v>
      </c>
      <c r="T199" s="59">
        <f t="shared" si="168"/>
        <v>127100210623</v>
      </c>
      <c r="U199" s="59">
        <f t="shared" si="168"/>
        <v>299696325270</v>
      </c>
      <c r="V199" s="59">
        <f t="shared" si="168"/>
        <v>127100210623</v>
      </c>
      <c r="W199" s="59">
        <f t="shared" si="168"/>
        <v>0</v>
      </c>
      <c r="X199" s="176">
        <f t="shared" si="134"/>
        <v>1</v>
      </c>
      <c r="Y199" s="176">
        <f t="shared" si="135"/>
        <v>0.29780047384186042</v>
      </c>
      <c r="Z199" s="176">
        <f t="shared" si="136"/>
        <v>0.29780047384186042</v>
      </c>
      <c r="AA199" s="176">
        <f t="shared" si="157"/>
        <v>0.29780047384186042</v>
      </c>
      <c r="AB199" s="177">
        <f t="shared" si="166"/>
        <v>1</v>
      </c>
    </row>
    <row r="200" spans="1:28" ht="81.75" customHeight="1" x14ac:dyDescent="0.25">
      <c r="A200" s="113" t="s">
        <v>537</v>
      </c>
      <c r="B200" s="32" t="s">
        <v>37</v>
      </c>
      <c r="C200" s="32">
        <v>10</v>
      </c>
      <c r="D200" s="32" t="s">
        <v>38</v>
      </c>
      <c r="E200" s="39" t="s">
        <v>257</v>
      </c>
      <c r="F200" s="59">
        <f t="shared" si="167"/>
        <v>426796535893</v>
      </c>
      <c r="G200" s="59">
        <f t="shared" si="167"/>
        <v>0</v>
      </c>
      <c r="H200" s="59">
        <f t="shared" si="167"/>
        <v>0</v>
      </c>
      <c r="I200" s="59">
        <f t="shared" si="167"/>
        <v>0</v>
      </c>
      <c r="J200" s="59">
        <f t="shared" si="167"/>
        <v>0</v>
      </c>
      <c r="K200" s="40">
        <f t="shared" si="132"/>
        <v>0</v>
      </c>
      <c r="L200" s="59">
        <f>+L201</f>
        <v>426796535893</v>
      </c>
      <c r="M200" s="323">
        <f t="shared" si="130"/>
        <v>4.6679037859687945E-2</v>
      </c>
      <c r="N200" s="59">
        <f t="shared" si="168"/>
        <v>0</v>
      </c>
      <c r="O200" s="59">
        <f t="shared" si="168"/>
        <v>426796535893</v>
      </c>
      <c r="P200" s="59">
        <f t="shared" si="168"/>
        <v>0</v>
      </c>
      <c r="Q200" s="59">
        <f t="shared" si="168"/>
        <v>426796535893</v>
      </c>
      <c r="R200" s="59">
        <f t="shared" si="168"/>
        <v>0</v>
      </c>
      <c r="S200" s="59">
        <f t="shared" si="168"/>
        <v>0</v>
      </c>
      <c r="T200" s="59">
        <f t="shared" si="168"/>
        <v>127100210623</v>
      </c>
      <c r="U200" s="59">
        <f t="shared" si="168"/>
        <v>299696325270</v>
      </c>
      <c r="V200" s="59">
        <f t="shared" si="168"/>
        <v>127100210623</v>
      </c>
      <c r="W200" s="59">
        <f t="shared" si="168"/>
        <v>0</v>
      </c>
      <c r="X200" s="176">
        <f t="shared" si="134"/>
        <v>1</v>
      </c>
      <c r="Y200" s="176">
        <f t="shared" si="135"/>
        <v>0.29780047384186042</v>
      </c>
      <c r="Z200" s="176">
        <f t="shared" si="136"/>
        <v>0.29780047384186042</v>
      </c>
      <c r="AA200" s="176">
        <f t="shared" si="157"/>
        <v>0.29780047384186042</v>
      </c>
      <c r="AB200" s="177">
        <f t="shared" si="166"/>
        <v>1</v>
      </c>
    </row>
    <row r="201" spans="1:28" ht="42" customHeight="1" x14ac:dyDescent="0.25">
      <c r="A201" s="113" t="s">
        <v>538</v>
      </c>
      <c r="B201" s="32" t="s">
        <v>37</v>
      </c>
      <c r="C201" s="32">
        <v>10</v>
      </c>
      <c r="D201" s="32" t="s">
        <v>38</v>
      </c>
      <c r="E201" s="39" t="s">
        <v>455</v>
      </c>
      <c r="F201" s="59">
        <f t="shared" si="167"/>
        <v>426796535893</v>
      </c>
      <c r="G201" s="59">
        <f t="shared" si="167"/>
        <v>0</v>
      </c>
      <c r="H201" s="59">
        <f t="shared" si="167"/>
        <v>0</v>
      </c>
      <c r="I201" s="59">
        <f t="shared" si="167"/>
        <v>0</v>
      </c>
      <c r="J201" s="59">
        <f t="shared" si="167"/>
        <v>0</v>
      </c>
      <c r="K201" s="40">
        <f t="shared" si="132"/>
        <v>0</v>
      </c>
      <c r="L201" s="59">
        <f>+L202</f>
        <v>426796535893</v>
      </c>
      <c r="M201" s="323">
        <f t="shared" ref="M201:M264" si="169">L201/$L$307</f>
        <v>4.6679037859687945E-2</v>
      </c>
      <c r="N201" s="59">
        <f t="shared" si="168"/>
        <v>0</v>
      </c>
      <c r="O201" s="59">
        <f t="shared" si="168"/>
        <v>426796535893</v>
      </c>
      <c r="P201" s="59">
        <f t="shared" si="168"/>
        <v>0</v>
      </c>
      <c r="Q201" s="59">
        <f t="shared" si="168"/>
        <v>426796535893</v>
      </c>
      <c r="R201" s="59">
        <f t="shared" si="168"/>
        <v>0</v>
      </c>
      <c r="S201" s="59">
        <f t="shared" si="168"/>
        <v>0</v>
      </c>
      <c r="T201" s="59">
        <f t="shared" si="168"/>
        <v>127100210623</v>
      </c>
      <c r="U201" s="59">
        <f t="shared" si="168"/>
        <v>299696325270</v>
      </c>
      <c r="V201" s="59">
        <f t="shared" si="168"/>
        <v>127100210623</v>
      </c>
      <c r="W201" s="59">
        <f t="shared" si="168"/>
        <v>0</v>
      </c>
      <c r="X201" s="176">
        <f t="shared" si="134"/>
        <v>1</v>
      </c>
      <c r="Y201" s="176">
        <f t="shared" si="135"/>
        <v>0.29780047384186042</v>
      </c>
      <c r="Z201" s="176">
        <f t="shared" si="136"/>
        <v>0.29780047384186042</v>
      </c>
      <c r="AA201" s="176">
        <f t="shared" si="157"/>
        <v>0.29780047384186042</v>
      </c>
      <c r="AB201" s="177">
        <f t="shared" si="166"/>
        <v>1</v>
      </c>
    </row>
    <row r="202" spans="1:28" ht="42" customHeight="1" x14ac:dyDescent="0.25">
      <c r="A202" s="114" t="s">
        <v>539</v>
      </c>
      <c r="B202" s="43" t="s">
        <v>37</v>
      </c>
      <c r="C202" s="43">
        <v>10</v>
      </c>
      <c r="D202" s="43" t="s">
        <v>38</v>
      </c>
      <c r="E202" s="44" t="s">
        <v>268</v>
      </c>
      <c r="F202" s="45">
        <v>426796535893</v>
      </c>
      <c r="G202" s="45">
        <v>0</v>
      </c>
      <c r="H202" s="45">
        <v>0</v>
      </c>
      <c r="I202" s="45">
        <v>0</v>
      </c>
      <c r="J202" s="45">
        <v>0</v>
      </c>
      <c r="K202" s="45">
        <f t="shared" si="132"/>
        <v>0</v>
      </c>
      <c r="L202" s="46">
        <f>+F202+K202</f>
        <v>426796535893</v>
      </c>
      <c r="M202" s="86">
        <f t="shared" si="169"/>
        <v>4.6679037859687945E-2</v>
      </c>
      <c r="N202" s="45">
        <v>0</v>
      </c>
      <c r="O202" s="45">
        <v>426796535893</v>
      </c>
      <c r="P202" s="45">
        <f>L202-O202</f>
        <v>0</v>
      </c>
      <c r="Q202" s="45">
        <v>426796535893</v>
      </c>
      <c r="R202" s="45">
        <f>+L202-Q202</f>
        <v>0</v>
      </c>
      <c r="S202" s="45">
        <f>O202-Q202</f>
        <v>0</v>
      </c>
      <c r="T202" s="45">
        <v>127100210623</v>
      </c>
      <c r="U202" s="45">
        <f>+Q202-T202</f>
        <v>299696325270</v>
      </c>
      <c r="V202" s="45">
        <v>127100210623</v>
      </c>
      <c r="W202" s="48">
        <f>+T202-V202</f>
        <v>0</v>
      </c>
      <c r="X202" s="54">
        <f t="shared" si="134"/>
        <v>1</v>
      </c>
      <c r="Y202" s="54">
        <f t="shared" si="135"/>
        <v>0.29780047384186042</v>
      </c>
      <c r="Z202" s="54">
        <f t="shared" si="136"/>
        <v>0.29780047384186042</v>
      </c>
      <c r="AA202" s="54">
        <f t="shared" si="157"/>
        <v>0.29780047384186042</v>
      </c>
      <c r="AB202" s="178">
        <f t="shared" si="166"/>
        <v>1</v>
      </c>
    </row>
    <row r="203" spans="1:28" ht="75" customHeight="1" x14ac:dyDescent="0.25">
      <c r="A203" s="113" t="s">
        <v>540</v>
      </c>
      <c r="B203" s="32" t="s">
        <v>37</v>
      </c>
      <c r="C203" s="32">
        <v>10</v>
      </c>
      <c r="D203" s="32" t="s">
        <v>38</v>
      </c>
      <c r="E203" s="39" t="s">
        <v>541</v>
      </c>
      <c r="F203" s="59">
        <f t="shared" ref="F203:J205" si="170">+F204</f>
        <v>140472038386</v>
      </c>
      <c r="G203" s="59">
        <f t="shared" si="170"/>
        <v>0</v>
      </c>
      <c r="H203" s="59">
        <f t="shared" si="170"/>
        <v>0</v>
      </c>
      <c r="I203" s="59">
        <f t="shared" si="170"/>
        <v>0</v>
      </c>
      <c r="J203" s="59">
        <f t="shared" si="170"/>
        <v>0</v>
      </c>
      <c r="K203" s="40">
        <f t="shared" ref="K203:K249" si="171">+G203-H203+I203-J203</f>
        <v>0</v>
      </c>
      <c r="L203" s="59">
        <f>+L204</f>
        <v>140472038386</v>
      </c>
      <c r="M203" s="323">
        <f t="shared" si="169"/>
        <v>1.536352581758426E-2</v>
      </c>
      <c r="N203" s="59">
        <f t="shared" ref="N203:W205" si="172">+N204</f>
        <v>0</v>
      </c>
      <c r="O203" s="59">
        <f t="shared" si="172"/>
        <v>140472038386</v>
      </c>
      <c r="P203" s="59">
        <f t="shared" si="172"/>
        <v>0</v>
      </c>
      <c r="Q203" s="59">
        <f t="shared" si="172"/>
        <v>140472038386</v>
      </c>
      <c r="R203" s="59">
        <f t="shared" si="172"/>
        <v>0</v>
      </c>
      <c r="S203" s="59">
        <f t="shared" si="172"/>
        <v>0</v>
      </c>
      <c r="T203" s="59">
        <f t="shared" si="172"/>
        <v>38305679193</v>
      </c>
      <c r="U203" s="59">
        <f t="shared" si="172"/>
        <v>102166359193</v>
      </c>
      <c r="V203" s="59">
        <f t="shared" si="172"/>
        <v>38305679193</v>
      </c>
      <c r="W203" s="59">
        <f t="shared" si="172"/>
        <v>0</v>
      </c>
      <c r="X203" s="176">
        <f t="shared" si="134"/>
        <v>1</v>
      </c>
      <c r="Y203" s="176">
        <f t="shared" si="135"/>
        <v>0.27269255599282094</v>
      </c>
      <c r="Z203" s="176">
        <f t="shared" si="136"/>
        <v>0.27269255599282094</v>
      </c>
      <c r="AA203" s="176">
        <f t="shared" si="157"/>
        <v>0.27269255599282094</v>
      </c>
      <c r="AB203" s="177">
        <f t="shared" si="166"/>
        <v>1</v>
      </c>
    </row>
    <row r="204" spans="1:28" ht="72.75" customHeight="1" x14ac:dyDescent="0.25">
      <c r="A204" s="113" t="s">
        <v>542</v>
      </c>
      <c r="B204" s="32" t="s">
        <v>37</v>
      </c>
      <c r="C204" s="32">
        <v>10</v>
      </c>
      <c r="D204" s="32" t="s">
        <v>38</v>
      </c>
      <c r="E204" s="39" t="s">
        <v>257</v>
      </c>
      <c r="F204" s="59">
        <f t="shared" si="170"/>
        <v>140472038386</v>
      </c>
      <c r="G204" s="59">
        <f t="shared" si="170"/>
        <v>0</v>
      </c>
      <c r="H204" s="59">
        <f t="shared" si="170"/>
        <v>0</v>
      </c>
      <c r="I204" s="59">
        <f t="shared" si="170"/>
        <v>0</v>
      </c>
      <c r="J204" s="59">
        <f t="shared" si="170"/>
        <v>0</v>
      </c>
      <c r="K204" s="40">
        <f t="shared" si="171"/>
        <v>0</v>
      </c>
      <c r="L204" s="59">
        <f>+L205</f>
        <v>140472038386</v>
      </c>
      <c r="M204" s="323">
        <f t="shared" si="169"/>
        <v>1.536352581758426E-2</v>
      </c>
      <c r="N204" s="59">
        <f t="shared" si="172"/>
        <v>0</v>
      </c>
      <c r="O204" s="59">
        <f t="shared" si="172"/>
        <v>140472038386</v>
      </c>
      <c r="P204" s="59">
        <f t="shared" si="172"/>
        <v>0</v>
      </c>
      <c r="Q204" s="59">
        <f t="shared" si="172"/>
        <v>140472038386</v>
      </c>
      <c r="R204" s="59">
        <f t="shared" si="172"/>
        <v>0</v>
      </c>
      <c r="S204" s="59">
        <f t="shared" si="172"/>
        <v>0</v>
      </c>
      <c r="T204" s="59">
        <f t="shared" si="172"/>
        <v>38305679193</v>
      </c>
      <c r="U204" s="59">
        <f t="shared" si="172"/>
        <v>102166359193</v>
      </c>
      <c r="V204" s="59">
        <f t="shared" si="172"/>
        <v>38305679193</v>
      </c>
      <c r="W204" s="59">
        <f t="shared" si="172"/>
        <v>0</v>
      </c>
      <c r="X204" s="176">
        <f t="shared" ref="X204:X267" si="173">+Q204/L204</f>
        <v>1</v>
      </c>
      <c r="Y204" s="176">
        <f t="shared" ref="Y204:Y267" si="174">+T204/L204</f>
        <v>0.27269255599282094</v>
      </c>
      <c r="Z204" s="176">
        <f t="shared" ref="Z204:Z267" si="175">+V204/L204</f>
        <v>0.27269255599282094</v>
      </c>
      <c r="AA204" s="176">
        <f t="shared" si="157"/>
        <v>0.27269255599282094</v>
      </c>
      <c r="AB204" s="177">
        <f t="shared" si="166"/>
        <v>1</v>
      </c>
    </row>
    <row r="205" spans="1:28" ht="42" customHeight="1" x14ac:dyDescent="0.25">
      <c r="A205" s="113" t="s">
        <v>543</v>
      </c>
      <c r="B205" s="32" t="s">
        <v>37</v>
      </c>
      <c r="C205" s="32">
        <v>10</v>
      </c>
      <c r="D205" s="32" t="s">
        <v>38</v>
      </c>
      <c r="E205" s="39" t="s">
        <v>455</v>
      </c>
      <c r="F205" s="59">
        <f t="shared" si="170"/>
        <v>140472038386</v>
      </c>
      <c r="G205" s="59">
        <f t="shared" si="170"/>
        <v>0</v>
      </c>
      <c r="H205" s="59">
        <f t="shared" si="170"/>
        <v>0</v>
      </c>
      <c r="I205" s="59">
        <f t="shared" si="170"/>
        <v>0</v>
      </c>
      <c r="J205" s="59">
        <f t="shared" si="170"/>
        <v>0</v>
      </c>
      <c r="K205" s="40">
        <f t="shared" si="171"/>
        <v>0</v>
      </c>
      <c r="L205" s="59">
        <f>+L206</f>
        <v>140472038386</v>
      </c>
      <c r="M205" s="323">
        <f t="shared" si="169"/>
        <v>1.536352581758426E-2</v>
      </c>
      <c r="N205" s="59">
        <f t="shared" si="172"/>
        <v>0</v>
      </c>
      <c r="O205" s="59">
        <f t="shared" si="172"/>
        <v>140472038386</v>
      </c>
      <c r="P205" s="59">
        <f t="shared" si="172"/>
        <v>0</v>
      </c>
      <c r="Q205" s="59">
        <f t="shared" si="172"/>
        <v>140472038386</v>
      </c>
      <c r="R205" s="59">
        <f t="shared" si="172"/>
        <v>0</v>
      </c>
      <c r="S205" s="59">
        <f t="shared" si="172"/>
        <v>0</v>
      </c>
      <c r="T205" s="59">
        <f t="shared" si="172"/>
        <v>38305679193</v>
      </c>
      <c r="U205" s="59">
        <f t="shared" si="172"/>
        <v>102166359193</v>
      </c>
      <c r="V205" s="59">
        <f t="shared" si="172"/>
        <v>38305679193</v>
      </c>
      <c r="W205" s="59">
        <f t="shared" si="172"/>
        <v>0</v>
      </c>
      <c r="X205" s="176">
        <f t="shared" si="173"/>
        <v>1</v>
      </c>
      <c r="Y205" s="176">
        <f t="shared" si="174"/>
        <v>0.27269255599282094</v>
      </c>
      <c r="Z205" s="176">
        <f t="shared" si="175"/>
        <v>0.27269255599282094</v>
      </c>
      <c r="AA205" s="176">
        <f t="shared" si="157"/>
        <v>0.27269255599282094</v>
      </c>
      <c r="AB205" s="177">
        <f t="shared" si="166"/>
        <v>1</v>
      </c>
    </row>
    <row r="206" spans="1:28" ht="42" customHeight="1" x14ac:dyDescent="0.25">
      <c r="A206" s="114" t="s">
        <v>544</v>
      </c>
      <c r="B206" s="43" t="s">
        <v>37</v>
      </c>
      <c r="C206" s="43">
        <v>10</v>
      </c>
      <c r="D206" s="43" t="s">
        <v>38</v>
      </c>
      <c r="E206" s="44" t="s">
        <v>268</v>
      </c>
      <c r="F206" s="45">
        <v>140472038386</v>
      </c>
      <c r="G206" s="45">
        <v>0</v>
      </c>
      <c r="H206" s="45">
        <v>0</v>
      </c>
      <c r="I206" s="45">
        <v>0</v>
      </c>
      <c r="J206" s="45">
        <v>0</v>
      </c>
      <c r="K206" s="45">
        <f t="shared" si="171"/>
        <v>0</v>
      </c>
      <c r="L206" s="46">
        <f>+F206+K206</f>
        <v>140472038386</v>
      </c>
      <c r="M206" s="86">
        <f t="shared" si="169"/>
        <v>1.536352581758426E-2</v>
      </c>
      <c r="N206" s="45">
        <v>0</v>
      </c>
      <c r="O206" s="45">
        <v>140472038386</v>
      </c>
      <c r="P206" s="45">
        <f>L206-O206</f>
        <v>0</v>
      </c>
      <c r="Q206" s="45">
        <v>140472038386</v>
      </c>
      <c r="R206" s="45">
        <f>+L206-Q206</f>
        <v>0</v>
      </c>
      <c r="S206" s="45">
        <f>O206-Q206</f>
        <v>0</v>
      </c>
      <c r="T206" s="45">
        <v>38305679193</v>
      </c>
      <c r="U206" s="45">
        <f>+Q206-T206</f>
        <v>102166359193</v>
      </c>
      <c r="V206" s="45">
        <v>38305679193</v>
      </c>
      <c r="W206" s="48">
        <f>+T206-V206</f>
        <v>0</v>
      </c>
      <c r="X206" s="54">
        <f t="shared" si="173"/>
        <v>1</v>
      </c>
      <c r="Y206" s="54">
        <f t="shared" si="174"/>
        <v>0.27269255599282094</v>
      </c>
      <c r="Z206" s="54">
        <f t="shared" si="175"/>
        <v>0.27269255599282094</v>
      </c>
      <c r="AA206" s="54">
        <f t="shared" si="157"/>
        <v>0.27269255599282094</v>
      </c>
      <c r="AB206" s="178">
        <f t="shared" si="166"/>
        <v>1</v>
      </c>
    </row>
    <row r="207" spans="1:28" ht="78" customHeight="1" x14ac:dyDescent="0.25">
      <c r="A207" s="113" t="s">
        <v>545</v>
      </c>
      <c r="B207" s="32" t="s">
        <v>37</v>
      </c>
      <c r="C207" s="32">
        <v>10</v>
      </c>
      <c r="D207" s="32" t="s">
        <v>38</v>
      </c>
      <c r="E207" s="39" t="s">
        <v>546</v>
      </c>
      <c r="F207" s="59">
        <f t="shared" ref="F207:J209" si="176">+F208</f>
        <v>421921519786</v>
      </c>
      <c r="G207" s="59">
        <f t="shared" si="176"/>
        <v>0</v>
      </c>
      <c r="H207" s="59">
        <f t="shared" si="176"/>
        <v>0</v>
      </c>
      <c r="I207" s="59">
        <f t="shared" si="176"/>
        <v>0</v>
      </c>
      <c r="J207" s="59">
        <f t="shared" si="176"/>
        <v>0</v>
      </c>
      <c r="K207" s="40">
        <f t="shared" si="171"/>
        <v>0</v>
      </c>
      <c r="L207" s="59">
        <f>+L208</f>
        <v>421921519786</v>
      </c>
      <c r="M207" s="323">
        <f t="shared" si="169"/>
        <v>4.6145853913034988E-2</v>
      </c>
      <c r="N207" s="59">
        <f t="shared" ref="N207:W209" si="177">+N208</f>
        <v>0</v>
      </c>
      <c r="O207" s="59">
        <f t="shared" si="177"/>
        <v>421921519786</v>
      </c>
      <c r="P207" s="59">
        <f t="shared" si="177"/>
        <v>0</v>
      </c>
      <c r="Q207" s="59">
        <f t="shared" si="177"/>
        <v>421921519786</v>
      </c>
      <c r="R207" s="59">
        <f t="shared" si="177"/>
        <v>0</v>
      </c>
      <c r="S207" s="59">
        <f t="shared" si="177"/>
        <v>0</v>
      </c>
      <c r="T207" s="59">
        <f t="shared" si="177"/>
        <v>112290365804</v>
      </c>
      <c r="U207" s="59">
        <f t="shared" si="177"/>
        <v>309631153982</v>
      </c>
      <c r="V207" s="59">
        <f t="shared" si="177"/>
        <v>112290365804</v>
      </c>
      <c r="W207" s="59">
        <f t="shared" si="177"/>
        <v>0</v>
      </c>
      <c r="X207" s="176">
        <f t="shared" si="173"/>
        <v>1</v>
      </c>
      <c r="Y207" s="176">
        <f t="shared" si="174"/>
        <v>0.26614040891053398</v>
      </c>
      <c r="Z207" s="176">
        <f t="shared" si="175"/>
        <v>0.26614040891053398</v>
      </c>
      <c r="AA207" s="176">
        <f t="shared" si="157"/>
        <v>0.26614040891053398</v>
      </c>
      <c r="AB207" s="177">
        <f t="shared" si="166"/>
        <v>1</v>
      </c>
    </row>
    <row r="208" spans="1:28" ht="78" customHeight="1" x14ac:dyDescent="0.25">
      <c r="A208" s="113" t="s">
        <v>547</v>
      </c>
      <c r="B208" s="32" t="s">
        <v>37</v>
      </c>
      <c r="C208" s="32">
        <v>10</v>
      </c>
      <c r="D208" s="32" t="s">
        <v>38</v>
      </c>
      <c r="E208" s="39" t="s">
        <v>257</v>
      </c>
      <c r="F208" s="59">
        <f t="shared" si="176"/>
        <v>421921519786</v>
      </c>
      <c r="G208" s="59">
        <f t="shared" si="176"/>
        <v>0</v>
      </c>
      <c r="H208" s="59">
        <f t="shared" si="176"/>
        <v>0</v>
      </c>
      <c r="I208" s="59">
        <f t="shared" si="176"/>
        <v>0</v>
      </c>
      <c r="J208" s="59">
        <f t="shared" si="176"/>
        <v>0</v>
      </c>
      <c r="K208" s="40">
        <f t="shared" si="171"/>
        <v>0</v>
      </c>
      <c r="L208" s="59">
        <f>+L209</f>
        <v>421921519786</v>
      </c>
      <c r="M208" s="323">
        <f t="shared" si="169"/>
        <v>4.6145853913034988E-2</v>
      </c>
      <c r="N208" s="59">
        <f t="shared" si="177"/>
        <v>0</v>
      </c>
      <c r="O208" s="59">
        <f t="shared" si="177"/>
        <v>421921519786</v>
      </c>
      <c r="P208" s="59">
        <f t="shared" si="177"/>
        <v>0</v>
      </c>
      <c r="Q208" s="59">
        <f t="shared" si="177"/>
        <v>421921519786</v>
      </c>
      <c r="R208" s="59">
        <f t="shared" si="177"/>
        <v>0</v>
      </c>
      <c r="S208" s="59">
        <f t="shared" si="177"/>
        <v>0</v>
      </c>
      <c r="T208" s="59">
        <f t="shared" si="177"/>
        <v>112290365804</v>
      </c>
      <c r="U208" s="59">
        <f t="shared" si="177"/>
        <v>309631153982</v>
      </c>
      <c r="V208" s="59">
        <f t="shared" si="177"/>
        <v>112290365804</v>
      </c>
      <c r="W208" s="59">
        <f t="shared" si="177"/>
        <v>0</v>
      </c>
      <c r="X208" s="176">
        <f t="shared" si="173"/>
        <v>1</v>
      </c>
      <c r="Y208" s="176">
        <f t="shared" si="174"/>
        <v>0.26614040891053398</v>
      </c>
      <c r="Z208" s="176">
        <f t="shared" si="175"/>
        <v>0.26614040891053398</v>
      </c>
      <c r="AA208" s="176">
        <f t="shared" si="157"/>
        <v>0.26614040891053398</v>
      </c>
      <c r="AB208" s="177">
        <f t="shared" si="166"/>
        <v>1</v>
      </c>
    </row>
    <row r="209" spans="1:28" ht="42" customHeight="1" x14ac:dyDescent="0.25">
      <c r="A209" s="113" t="s">
        <v>548</v>
      </c>
      <c r="B209" s="32" t="s">
        <v>37</v>
      </c>
      <c r="C209" s="32">
        <v>10</v>
      </c>
      <c r="D209" s="32" t="s">
        <v>38</v>
      </c>
      <c r="E209" s="39" t="s">
        <v>455</v>
      </c>
      <c r="F209" s="59">
        <f t="shared" si="176"/>
        <v>421921519786</v>
      </c>
      <c r="G209" s="59">
        <f t="shared" si="176"/>
        <v>0</v>
      </c>
      <c r="H209" s="59">
        <f t="shared" si="176"/>
        <v>0</v>
      </c>
      <c r="I209" s="59">
        <f t="shared" si="176"/>
        <v>0</v>
      </c>
      <c r="J209" s="59">
        <f t="shared" si="176"/>
        <v>0</v>
      </c>
      <c r="K209" s="40">
        <f t="shared" si="171"/>
        <v>0</v>
      </c>
      <c r="L209" s="59">
        <f>+L210</f>
        <v>421921519786</v>
      </c>
      <c r="M209" s="323">
        <f t="shared" si="169"/>
        <v>4.6145853913034988E-2</v>
      </c>
      <c r="N209" s="59">
        <f t="shared" si="177"/>
        <v>0</v>
      </c>
      <c r="O209" s="59">
        <f t="shared" si="177"/>
        <v>421921519786</v>
      </c>
      <c r="P209" s="59">
        <f t="shared" si="177"/>
        <v>0</v>
      </c>
      <c r="Q209" s="59">
        <f t="shared" si="177"/>
        <v>421921519786</v>
      </c>
      <c r="R209" s="59">
        <f t="shared" si="177"/>
        <v>0</v>
      </c>
      <c r="S209" s="59">
        <f t="shared" si="177"/>
        <v>0</v>
      </c>
      <c r="T209" s="59">
        <f t="shared" si="177"/>
        <v>112290365804</v>
      </c>
      <c r="U209" s="59">
        <f t="shared" si="177"/>
        <v>309631153982</v>
      </c>
      <c r="V209" s="59">
        <f t="shared" si="177"/>
        <v>112290365804</v>
      </c>
      <c r="W209" s="59">
        <f t="shared" si="177"/>
        <v>0</v>
      </c>
      <c r="X209" s="176">
        <f t="shared" si="173"/>
        <v>1</v>
      </c>
      <c r="Y209" s="176">
        <f t="shared" si="174"/>
        <v>0.26614040891053398</v>
      </c>
      <c r="Z209" s="176">
        <f t="shared" si="175"/>
        <v>0.26614040891053398</v>
      </c>
      <c r="AA209" s="176">
        <f t="shared" si="157"/>
        <v>0.26614040891053398</v>
      </c>
      <c r="AB209" s="177">
        <f t="shared" si="166"/>
        <v>1</v>
      </c>
    </row>
    <row r="210" spans="1:28" ht="42" customHeight="1" x14ac:dyDescent="0.25">
      <c r="A210" s="114" t="s">
        <v>549</v>
      </c>
      <c r="B210" s="43" t="s">
        <v>37</v>
      </c>
      <c r="C210" s="43">
        <v>10</v>
      </c>
      <c r="D210" s="43" t="s">
        <v>38</v>
      </c>
      <c r="E210" s="44" t="s">
        <v>268</v>
      </c>
      <c r="F210" s="45">
        <v>421921519786</v>
      </c>
      <c r="G210" s="45">
        <v>0</v>
      </c>
      <c r="H210" s="45">
        <v>0</v>
      </c>
      <c r="I210" s="45">
        <v>0</v>
      </c>
      <c r="J210" s="45">
        <v>0</v>
      </c>
      <c r="K210" s="45">
        <f t="shared" si="171"/>
        <v>0</v>
      </c>
      <c r="L210" s="46">
        <f>+F210+K210</f>
        <v>421921519786</v>
      </c>
      <c r="M210" s="86">
        <f t="shared" si="169"/>
        <v>4.6145853913034988E-2</v>
      </c>
      <c r="N210" s="45">
        <v>0</v>
      </c>
      <c r="O210" s="45">
        <v>421921519786</v>
      </c>
      <c r="P210" s="45">
        <f>L210-O210</f>
        <v>0</v>
      </c>
      <c r="Q210" s="45">
        <v>421921519786</v>
      </c>
      <c r="R210" s="45">
        <f>+L210-Q210</f>
        <v>0</v>
      </c>
      <c r="S210" s="45">
        <f>O210-Q210</f>
        <v>0</v>
      </c>
      <c r="T210" s="45">
        <v>112290365804</v>
      </c>
      <c r="U210" s="45">
        <f>+Q210-T210</f>
        <v>309631153982</v>
      </c>
      <c r="V210" s="45">
        <v>112290365804</v>
      </c>
      <c r="W210" s="48">
        <f>+T210-V210</f>
        <v>0</v>
      </c>
      <c r="X210" s="54">
        <f t="shared" si="173"/>
        <v>1</v>
      </c>
      <c r="Y210" s="54">
        <f t="shared" si="174"/>
        <v>0.26614040891053398</v>
      </c>
      <c r="Z210" s="54">
        <f t="shared" si="175"/>
        <v>0.26614040891053398</v>
      </c>
      <c r="AA210" s="54">
        <f t="shared" si="157"/>
        <v>0.26614040891053398</v>
      </c>
      <c r="AB210" s="178">
        <f t="shared" si="166"/>
        <v>1</v>
      </c>
    </row>
    <row r="211" spans="1:28" ht="75.75" customHeight="1" x14ac:dyDescent="0.25">
      <c r="A211" s="113" t="s">
        <v>550</v>
      </c>
      <c r="B211" s="32" t="s">
        <v>37</v>
      </c>
      <c r="C211" s="32">
        <v>10</v>
      </c>
      <c r="D211" s="32" t="s">
        <v>38</v>
      </c>
      <c r="E211" s="39" t="s">
        <v>551</v>
      </c>
      <c r="F211" s="59">
        <f t="shared" ref="F211:J213" si="178">+F212</f>
        <v>61846862223</v>
      </c>
      <c r="G211" s="59">
        <f t="shared" si="178"/>
        <v>0</v>
      </c>
      <c r="H211" s="59">
        <f t="shared" si="178"/>
        <v>0</v>
      </c>
      <c r="I211" s="59">
        <f t="shared" si="178"/>
        <v>0</v>
      </c>
      <c r="J211" s="59">
        <f t="shared" si="178"/>
        <v>0</v>
      </c>
      <c r="K211" s="40">
        <f t="shared" si="171"/>
        <v>0</v>
      </c>
      <c r="L211" s="59">
        <f>+L212</f>
        <v>61846862223</v>
      </c>
      <c r="M211" s="323">
        <f t="shared" si="169"/>
        <v>6.7642348998214327E-3</v>
      </c>
      <c r="N211" s="59">
        <f t="shared" ref="N211:W213" si="179">+N212</f>
        <v>0</v>
      </c>
      <c r="O211" s="59">
        <f t="shared" si="179"/>
        <v>61846862223</v>
      </c>
      <c r="P211" s="59">
        <f t="shared" si="179"/>
        <v>0</v>
      </c>
      <c r="Q211" s="59">
        <f t="shared" si="179"/>
        <v>61846862223</v>
      </c>
      <c r="R211" s="59">
        <f t="shared" si="179"/>
        <v>0</v>
      </c>
      <c r="S211" s="59">
        <f t="shared" si="179"/>
        <v>0</v>
      </c>
      <c r="T211" s="59">
        <f t="shared" si="179"/>
        <v>14484696692</v>
      </c>
      <c r="U211" s="59">
        <f t="shared" si="179"/>
        <v>47362165531</v>
      </c>
      <c r="V211" s="59">
        <f t="shared" si="179"/>
        <v>14484696692</v>
      </c>
      <c r="W211" s="59">
        <f t="shared" si="179"/>
        <v>0</v>
      </c>
      <c r="X211" s="176">
        <f t="shared" si="173"/>
        <v>1</v>
      </c>
      <c r="Y211" s="176">
        <f t="shared" si="174"/>
        <v>0.2342026122485053</v>
      </c>
      <c r="Z211" s="176">
        <f t="shared" si="175"/>
        <v>0.2342026122485053</v>
      </c>
      <c r="AA211" s="176">
        <f t="shared" si="157"/>
        <v>0.2342026122485053</v>
      </c>
      <c r="AB211" s="177">
        <f t="shared" si="166"/>
        <v>1</v>
      </c>
    </row>
    <row r="212" spans="1:28" ht="75" customHeight="1" x14ac:dyDescent="0.25">
      <c r="A212" s="113" t="s">
        <v>552</v>
      </c>
      <c r="B212" s="32" t="s">
        <v>37</v>
      </c>
      <c r="C212" s="32">
        <v>10</v>
      </c>
      <c r="D212" s="32" t="s">
        <v>38</v>
      </c>
      <c r="E212" s="39" t="s">
        <v>257</v>
      </c>
      <c r="F212" s="59">
        <f t="shared" si="178"/>
        <v>61846862223</v>
      </c>
      <c r="G212" s="59">
        <f t="shared" si="178"/>
        <v>0</v>
      </c>
      <c r="H212" s="59">
        <f t="shared" si="178"/>
        <v>0</v>
      </c>
      <c r="I212" s="59">
        <f t="shared" si="178"/>
        <v>0</v>
      </c>
      <c r="J212" s="59">
        <f t="shared" si="178"/>
        <v>0</v>
      </c>
      <c r="K212" s="40">
        <f t="shared" si="171"/>
        <v>0</v>
      </c>
      <c r="L212" s="59">
        <f>+L213</f>
        <v>61846862223</v>
      </c>
      <c r="M212" s="323">
        <f t="shared" si="169"/>
        <v>6.7642348998214327E-3</v>
      </c>
      <c r="N212" s="59">
        <f t="shared" si="179"/>
        <v>0</v>
      </c>
      <c r="O212" s="59">
        <f t="shared" si="179"/>
        <v>61846862223</v>
      </c>
      <c r="P212" s="59">
        <f t="shared" si="179"/>
        <v>0</v>
      </c>
      <c r="Q212" s="59">
        <f t="shared" si="179"/>
        <v>61846862223</v>
      </c>
      <c r="R212" s="59">
        <f t="shared" si="179"/>
        <v>0</v>
      </c>
      <c r="S212" s="59">
        <f t="shared" si="179"/>
        <v>0</v>
      </c>
      <c r="T212" s="59">
        <f t="shared" si="179"/>
        <v>14484696692</v>
      </c>
      <c r="U212" s="59">
        <f t="shared" si="179"/>
        <v>47362165531</v>
      </c>
      <c r="V212" s="59">
        <f t="shared" si="179"/>
        <v>14484696692</v>
      </c>
      <c r="W212" s="59">
        <f t="shared" si="179"/>
        <v>0</v>
      </c>
      <c r="X212" s="176">
        <f t="shared" si="173"/>
        <v>1</v>
      </c>
      <c r="Y212" s="176">
        <f t="shared" si="174"/>
        <v>0.2342026122485053</v>
      </c>
      <c r="Z212" s="176">
        <f t="shared" si="175"/>
        <v>0.2342026122485053</v>
      </c>
      <c r="AA212" s="176">
        <f t="shared" si="157"/>
        <v>0.2342026122485053</v>
      </c>
      <c r="AB212" s="177">
        <f t="shared" si="166"/>
        <v>1</v>
      </c>
    </row>
    <row r="213" spans="1:28" ht="42" customHeight="1" x14ac:dyDescent="0.25">
      <c r="A213" s="113" t="s">
        <v>553</v>
      </c>
      <c r="B213" s="32" t="s">
        <v>37</v>
      </c>
      <c r="C213" s="32">
        <v>10</v>
      </c>
      <c r="D213" s="32" t="s">
        <v>38</v>
      </c>
      <c r="E213" s="39" t="s">
        <v>455</v>
      </c>
      <c r="F213" s="59">
        <f t="shared" si="178"/>
        <v>61846862223</v>
      </c>
      <c r="G213" s="59">
        <f t="shared" si="178"/>
        <v>0</v>
      </c>
      <c r="H213" s="59">
        <f t="shared" si="178"/>
        <v>0</v>
      </c>
      <c r="I213" s="59">
        <f t="shared" si="178"/>
        <v>0</v>
      </c>
      <c r="J213" s="59">
        <f t="shared" si="178"/>
        <v>0</v>
      </c>
      <c r="K213" s="40">
        <f t="shared" si="171"/>
        <v>0</v>
      </c>
      <c r="L213" s="59">
        <f>+L214</f>
        <v>61846862223</v>
      </c>
      <c r="M213" s="323">
        <f t="shared" si="169"/>
        <v>6.7642348998214327E-3</v>
      </c>
      <c r="N213" s="59">
        <f t="shared" si="179"/>
        <v>0</v>
      </c>
      <c r="O213" s="59">
        <f t="shared" si="179"/>
        <v>61846862223</v>
      </c>
      <c r="P213" s="59">
        <f t="shared" si="179"/>
        <v>0</v>
      </c>
      <c r="Q213" s="59">
        <f t="shared" si="179"/>
        <v>61846862223</v>
      </c>
      <c r="R213" s="59">
        <f t="shared" si="179"/>
        <v>0</v>
      </c>
      <c r="S213" s="59">
        <f t="shared" si="179"/>
        <v>0</v>
      </c>
      <c r="T213" s="59">
        <f t="shared" si="179"/>
        <v>14484696692</v>
      </c>
      <c r="U213" s="59">
        <f t="shared" si="179"/>
        <v>47362165531</v>
      </c>
      <c r="V213" s="59">
        <f t="shared" si="179"/>
        <v>14484696692</v>
      </c>
      <c r="W213" s="59">
        <f t="shared" si="179"/>
        <v>0</v>
      </c>
      <c r="X213" s="176">
        <f t="shared" si="173"/>
        <v>1</v>
      </c>
      <c r="Y213" s="176">
        <f t="shared" si="174"/>
        <v>0.2342026122485053</v>
      </c>
      <c r="Z213" s="176">
        <f t="shared" si="175"/>
        <v>0.2342026122485053</v>
      </c>
      <c r="AA213" s="176">
        <f t="shared" si="157"/>
        <v>0.2342026122485053</v>
      </c>
      <c r="AB213" s="177">
        <f t="shared" si="166"/>
        <v>1</v>
      </c>
    </row>
    <row r="214" spans="1:28" ht="42" customHeight="1" x14ac:dyDescent="0.25">
      <c r="A214" s="114" t="s">
        <v>554</v>
      </c>
      <c r="B214" s="43" t="s">
        <v>37</v>
      </c>
      <c r="C214" s="43">
        <v>10</v>
      </c>
      <c r="D214" s="43" t="s">
        <v>38</v>
      </c>
      <c r="E214" s="44" t="s">
        <v>268</v>
      </c>
      <c r="F214" s="45">
        <v>61846862223</v>
      </c>
      <c r="G214" s="45">
        <v>0</v>
      </c>
      <c r="H214" s="45">
        <v>0</v>
      </c>
      <c r="I214" s="45">
        <v>0</v>
      </c>
      <c r="J214" s="45">
        <v>0</v>
      </c>
      <c r="K214" s="45">
        <f t="shared" si="171"/>
        <v>0</v>
      </c>
      <c r="L214" s="46">
        <f>+F214+K214</f>
        <v>61846862223</v>
      </c>
      <c r="M214" s="86">
        <f t="shared" si="169"/>
        <v>6.7642348998214327E-3</v>
      </c>
      <c r="N214" s="45">
        <v>0</v>
      </c>
      <c r="O214" s="45">
        <v>61846862223</v>
      </c>
      <c r="P214" s="45">
        <f>L214-O214</f>
        <v>0</v>
      </c>
      <c r="Q214" s="45">
        <v>61846862223</v>
      </c>
      <c r="R214" s="45">
        <f>+L214-Q214</f>
        <v>0</v>
      </c>
      <c r="S214" s="45">
        <f>O214-Q214</f>
        <v>0</v>
      </c>
      <c r="T214" s="45">
        <v>14484696692</v>
      </c>
      <c r="U214" s="45">
        <f>+Q214-T214</f>
        <v>47362165531</v>
      </c>
      <c r="V214" s="45">
        <v>14484696692</v>
      </c>
      <c r="W214" s="48">
        <f>+T214-V214</f>
        <v>0</v>
      </c>
      <c r="X214" s="54">
        <f t="shared" si="173"/>
        <v>1</v>
      </c>
      <c r="Y214" s="54">
        <f t="shared" si="174"/>
        <v>0.2342026122485053</v>
      </c>
      <c r="Z214" s="54">
        <f t="shared" si="175"/>
        <v>0.2342026122485053</v>
      </c>
      <c r="AA214" s="54">
        <f t="shared" si="157"/>
        <v>0.2342026122485053</v>
      </c>
      <c r="AB214" s="178">
        <f t="shared" si="166"/>
        <v>1</v>
      </c>
    </row>
    <row r="215" spans="1:28" ht="68.25" customHeight="1" x14ac:dyDescent="0.25">
      <c r="A215" s="199" t="s">
        <v>555</v>
      </c>
      <c r="B215" s="135" t="s">
        <v>37</v>
      </c>
      <c r="C215" s="32">
        <v>10</v>
      </c>
      <c r="D215" s="32" t="s">
        <v>38</v>
      </c>
      <c r="E215" s="72" t="s">
        <v>556</v>
      </c>
      <c r="F215" s="60">
        <f t="shared" ref="F215:J217" si="180">+F216</f>
        <v>2576582587</v>
      </c>
      <c r="G215" s="60">
        <f t="shared" si="180"/>
        <v>0</v>
      </c>
      <c r="H215" s="60">
        <f t="shared" si="180"/>
        <v>0</v>
      </c>
      <c r="I215" s="60">
        <f t="shared" si="180"/>
        <v>0</v>
      </c>
      <c r="J215" s="59">
        <f t="shared" si="180"/>
        <v>0</v>
      </c>
      <c r="K215" s="40">
        <f t="shared" si="171"/>
        <v>0</v>
      </c>
      <c r="L215" s="59">
        <f>+L216</f>
        <v>2576582587</v>
      </c>
      <c r="M215" s="323">
        <f t="shared" si="169"/>
        <v>2.8180265304997369E-4</v>
      </c>
      <c r="N215" s="60">
        <f t="shared" ref="N215:W217" si="181">+N216</f>
        <v>0</v>
      </c>
      <c r="O215" s="60">
        <f t="shared" si="181"/>
        <v>178961000</v>
      </c>
      <c r="P215" s="59">
        <f t="shared" si="181"/>
        <v>2397621587</v>
      </c>
      <c r="Q215" s="59">
        <f t="shared" si="181"/>
        <v>15104.44</v>
      </c>
      <c r="R215" s="59">
        <f t="shared" si="181"/>
        <v>2576567482.5599999</v>
      </c>
      <c r="S215" s="59">
        <f t="shared" si="181"/>
        <v>178945895.56</v>
      </c>
      <c r="T215" s="59">
        <f t="shared" si="181"/>
        <v>15104.44</v>
      </c>
      <c r="U215" s="59">
        <f t="shared" si="181"/>
        <v>0</v>
      </c>
      <c r="V215" s="59">
        <f t="shared" si="181"/>
        <v>15104.44</v>
      </c>
      <c r="W215" s="59">
        <f t="shared" si="181"/>
        <v>0</v>
      </c>
      <c r="X215" s="183">
        <f t="shared" si="173"/>
        <v>5.8621990524226109E-6</v>
      </c>
      <c r="Y215" s="183">
        <f t="shared" si="174"/>
        <v>5.8621990524226109E-6</v>
      </c>
      <c r="Z215" s="183">
        <f t="shared" si="175"/>
        <v>5.8621990524226109E-6</v>
      </c>
      <c r="AA215" s="183">
        <f t="shared" si="157"/>
        <v>1</v>
      </c>
      <c r="AB215" s="177">
        <f t="shared" si="166"/>
        <v>1</v>
      </c>
    </row>
    <row r="216" spans="1:28" ht="81.75" customHeight="1" x14ac:dyDescent="0.25">
      <c r="A216" s="199" t="s">
        <v>557</v>
      </c>
      <c r="B216" s="135" t="s">
        <v>37</v>
      </c>
      <c r="C216" s="32">
        <v>10</v>
      </c>
      <c r="D216" s="32" t="s">
        <v>38</v>
      </c>
      <c r="E216" s="39" t="s">
        <v>257</v>
      </c>
      <c r="F216" s="60">
        <f t="shared" si="180"/>
        <v>2576582587</v>
      </c>
      <c r="G216" s="60">
        <f t="shared" si="180"/>
        <v>0</v>
      </c>
      <c r="H216" s="60">
        <f t="shared" si="180"/>
        <v>0</v>
      </c>
      <c r="I216" s="60">
        <f t="shared" si="180"/>
        <v>0</v>
      </c>
      <c r="J216" s="59">
        <f t="shared" si="180"/>
        <v>0</v>
      </c>
      <c r="K216" s="40">
        <f t="shared" si="171"/>
        <v>0</v>
      </c>
      <c r="L216" s="59">
        <f>+L217</f>
        <v>2576582587</v>
      </c>
      <c r="M216" s="323">
        <f t="shared" si="169"/>
        <v>2.8180265304997369E-4</v>
      </c>
      <c r="N216" s="60">
        <f t="shared" si="181"/>
        <v>0</v>
      </c>
      <c r="O216" s="60">
        <f t="shared" si="181"/>
        <v>178961000</v>
      </c>
      <c r="P216" s="59">
        <f t="shared" si="181"/>
        <v>2397621587</v>
      </c>
      <c r="Q216" s="59">
        <f t="shared" si="181"/>
        <v>15104.44</v>
      </c>
      <c r="R216" s="59">
        <f t="shared" si="181"/>
        <v>2576567482.5599999</v>
      </c>
      <c r="S216" s="59">
        <f t="shared" si="181"/>
        <v>178945895.56</v>
      </c>
      <c r="T216" s="59">
        <f t="shared" si="181"/>
        <v>15104.44</v>
      </c>
      <c r="U216" s="59">
        <f t="shared" si="181"/>
        <v>0</v>
      </c>
      <c r="V216" s="59">
        <f t="shared" si="181"/>
        <v>15104.44</v>
      </c>
      <c r="W216" s="59">
        <f t="shared" si="181"/>
        <v>0</v>
      </c>
      <c r="X216" s="183">
        <f t="shared" si="173"/>
        <v>5.8621990524226109E-6</v>
      </c>
      <c r="Y216" s="183">
        <f t="shared" si="174"/>
        <v>5.8621990524226109E-6</v>
      </c>
      <c r="Z216" s="183">
        <f t="shared" si="175"/>
        <v>5.8621990524226109E-6</v>
      </c>
      <c r="AA216" s="183">
        <f t="shared" si="157"/>
        <v>1</v>
      </c>
      <c r="AB216" s="177">
        <f t="shared" si="166"/>
        <v>1</v>
      </c>
    </row>
    <row r="217" spans="1:28" ht="41.25" customHeight="1" x14ac:dyDescent="0.25">
      <c r="A217" s="199" t="s">
        <v>558</v>
      </c>
      <c r="B217" s="135" t="s">
        <v>37</v>
      </c>
      <c r="C217" s="32">
        <v>10</v>
      </c>
      <c r="D217" s="32" t="s">
        <v>38</v>
      </c>
      <c r="E217" s="72" t="s">
        <v>455</v>
      </c>
      <c r="F217" s="60">
        <f t="shared" si="180"/>
        <v>2576582587</v>
      </c>
      <c r="G217" s="60">
        <f t="shared" si="180"/>
        <v>0</v>
      </c>
      <c r="H217" s="60">
        <f t="shared" si="180"/>
        <v>0</v>
      </c>
      <c r="I217" s="60">
        <f t="shared" si="180"/>
        <v>0</v>
      </c>
      <c r="J217" s="59">
        <f t="shared" si="180"/>
        <v>0</v>
      </c>
      <c r="K217" s="40">
        <f t="shared" si="171"/>
        <v>0</v>
      </c>
      <c r="L217" s="59">
        <f>+L218</f>
        <v>2576582587</v>
      </c>
      <c r="M217" s="323">
        <f t="shared" si="169"/>
        <v>2.8180265304997369E-4</v>
      </c>
      <c r="N217" s="60">
        <f t="shared" si="181"/>
        <v>0</v>
      </c>
      <c r="O217" s="60">
        <f t="shared" si="181"/>
        <v>178961000</v>
      </c>
      <c r="P217" s="59">
        <f t="shared" si="181"/>
        <v>2397621587</v>
      </c>
      <c r="Q217" s="59">
        <f t="shared" si="181"/>
        <v>15104.44</v>
      </c>
      <c r="R217" s="59">
        <f t="shared" si="181"/>
        <v>2576567482.5599999</v>
      </c>
      <c r="S217" s="59">
        <f t="shared" si="181"/>
        <v>178945895.56</v>
      </c>
      <c r="T217" s="59">
        <f t="shared" si="181"/>
        <v>15104.44</v>
      </c>
      <c r="U217" s="59">
        <f t="shared" si="181"/>
        <v>0</v>
      </c>
      <c r="V217" s="59">
        <f t="shared" si="181"/>
        <v>15104.44</v>
      </c>
      <c r="W217" s="59">
        <f t="shared" si="181"/>
        <v>0</v>
      </c>
      <c r="X217" s="183">
        <f t="shared" si="173"/>
        <v>5.8621990524226109E-6</v>
      </c>
      <c r="Y217" s="183">
        <f t="shared" si="174"/>
        <v>5.8621990524226109E-6</v>
      </c>
      <c r="Z217" s="183">
        <f t="shared" si="175"/>
        <v>5.8621990524226109E-6</v>
      </c>
      <c r="AA217" s="183">
        <f t="shared" si="157"/>
        <v>1</v>
      </c>
      <c r="AB217" s="177">
        <f t="shared" si="166"/>
        <v>1</v>
      </c>
    </row>
    <row r="218" spans="1:28" ht="42" customHeight="1" x14ac:dyDescent="0.25">
      <c r="A218" s="202" t="s">
        <v>559</v>
      </c>
      <c r="B218" s="148" t="s">
        <v>37</v>
      </c>
      <c r="C218" s="43">
        <v>10</v>
      </c>
      <c r="D218" s="43" t="s">
        <v>38</v>
      </c>
      <c r="E218" s="44" t="s">
        <v>268</v>
      </c>
      <c r="F218" s="45">
        <v>2576582587</v>
      </c>
      <c r="G218" s="45">
        <v>0</v>
      </c>
      <c r="H218" s="45">
        <v>0</v>
      </c>
      <c r="I218" s="45">
        <v>0</v>
      </c>
      <c r="J218" s="45">
        <v>0</v>
      </c>
      <c r="K218" s="45">
        <f t="shared" si="171"/>
        <v>0</v>
      </c>
      <c r="L218" s="46">
        <f>+F218+K218</f>
        <v>2576582587</v>
      </c>
      <c r="M218" s="86">
        <f t="shared" si="169"/>
        <v>2.8180265304997369E-4</v>
      </c>
      <c r="N218" s="45">
        <v>0</v>
      </c>
      <c r="O218" s="45">
        <v>178961000</v>
      </c>
      <c r="P218" s="45">
        <f>L218-O218</f>
        <v>2397621587</v>
      </c>
      <c r="Q218" s="45">
        <v>15104.44</v>
      </c>
      <c r="R218" s="45">
        <f>+L218-Q218</f>
        <v>2576567482.5599999</v>
      </c>
      <c r="S218" s="45">
        <f>O218-Q218</f>
        <v>178945895.56</v>
      </c>
      <c r="T218" s="45">
        <v>15104.44</v>
      </c>
      <c r="U218" s="45">
        <f>+Q218-T218</f>
        <v>0</v>
      </c>
      <c r="V218" s="45">
        <v>15104.44</v>
      </c>
      <c r="W218" s="48">
        <f>+T218-V218</f>
        <v>0</v>
      </c>
      <c r="X218" s="182">
        <f t="shared" si="173"/>
        <v>5.8621990524226109E-6</v>
      </c>
      <c r="Y218" s="182">
        <f t="shared" si="174"/>
        <v>5.8621990524226109E-6</v>
      </c>
      <c r="Z218" s="182">
        <f t="shared" si="175"/>
        <v>5.8621990524226109E-6</v>
      </c>
      <c r="AA218" s="182">
        <f t="shared" si="157"/>
        <v>1</v>
      </c>
      <c r="AB218" s="178">
        <f t="shared" si="166"/>
        <v>1</v>
      </c>
    </row>
    <row r="219" spans="1:28" ht="90" customHeight="1" x14ac:dyDescent="0.25">
      <c r="A219" s="199" t="s">
        <v>561</v>
      </c>
      <c r="B219" s="135" t="s">
        <v>37</v>
      </c>
      <c r="C219" s="32">
        <v>10</v>
      </c>
      <c r="D219" s="32" t="s">
        <v>38</v>
      </c>
      <c r="E219" s="72" t="s">
        <v>562</v>
      </c>
      <c r="F219" s="60">
        <f t="shared" ref="F219:J221" si="182">+F220</f>
        <v>340140614334</v>
      </c>
      <c r="G219" s="60">
        <f t="shared" si="182"/>
        <v>0</v>
      </c>
      <c r="H219" s="60">
        <f t="shared" si="182"/>
        <v>0</v>
      </c>
      <c r="I219" s="60">
        <f t="shared" si="182"/>
        <v>0</v>
      </c>
      <c r="J219" s="59">
        <f t="shared" si="182"/>
        <v>0</v>
      </c>
      <c r="K219" s="40">
        <f t="shared" si="171"/>
        <v>0</v>
      </c>
      <c r="L219" s="59">
        <f>+L220</f>
        <v>340140614334</v>
      </c>
      <c r="M219" s="323">
        <f t="shared" si="169"/>
        <v>3.7201418659346508E-2</v>
      </c>
      <c r="N219" s="60">
        <f t="shared" ref="N219:W221" si="183">+N220</f>
        <v>0</v>
      </c>
      <c r="O219" s="60">
        <f t="shared" si="183"/>
        <v>340140614334</v>
      </c>
      <c r="P219" s="59">
        <f t="shared" si="183"/>
        <v>0</v>
      </c>
      <c r="Q219" s="59">
        <f t="shared" si="183"/>
        <v>340140614334</v>
      </c>
      <c r="R219" s="59">
        <f t="shared" si="183"/>
        <v>0</v>
      </c>
      <c r="S219" s="59">
        <f t="shared" si="183"/>
        <v>0</v>
      </c>
      <c r="T219" s="59">
        <f t="shared" si="183"/>
        <v>34020083601</v>
      </c>
      <c r="U219" s="59">
        <f t="shared" si="183"/>
        <v>306120530733</v>
      </c>
      <c r="V219" s="59">
        <f t="shared" si="183"/>
        <v>34020083601</v>
      </c>
      <c r="W219" s="59">
        <f t="shared" si="183"/>
        <v>0</v>
      </c>
      <c r="X219" s="176">
        <f t="shared" si="173"/>
        <v>1</v>
      </c>
      <c r="Y219" s="176">
        <f t="shared" si="174"/>
        <v>0.10001770493538913</v>
      </c>
      <c r="Z219" s="176">
        <f t="shared" si="175"/>
        <v>0.10001770493538913</v>
      </c>
      <c r="AA219" s="176">
        <f t="shared" si="157"/>
        <v>0.10001770493538913</v>
      </c>
      <c r="AB219" s="177">
        <f t="shared" si="166"/>
        <v>1</v>
      </c>
    </row>
    <row r="220" spans="1:28" ht="84.75" customHeight="1" x14ac:dyDescent="0.25">
      <c r="A220" s="199" t="s">
        <v>563</v>
      </c>
      <c r="B220" s="135" t="s">
        <v>37</v>
      </c>
      <c r="C220" s="32">
        <v>10</v>
      </c>
      <c r="D220" s="32" t="s">
        <v>38</v>
      </c>
      <c r="E220" s="39" t="s">
        <v>257</v>
      </c>
      <c r="F220" s="60">
        <f t="shared" si="182"/>
        <v>340140614334</v>
      </c>
      <c r="G220" s="60">
        <f t="shared" si="182"/>
        <v>0</v>
      </c>
      <c r="H220" s="60">
        <f t="shared" si="182"/>
        <v>0</v>
      </c>
      <c r="I220" s="60">
        <f t="shared" si="182"/>
        <v>0</v>
      </c>
      <c r="J220" s="59">
        <f t="shared" si="182"/>
        <v>0</v>
      </c>
      <c r="K220" s="40">
        <f t="shared" si="171"/>
        <v>0</v>
      </c>
      <c r="L220" s="59">
        <f>+L221</f>
        <v>340140614334</v>
      </c>
      <c r="M220" s="323">
        <f t="shared" si="169"/>
        <v>3.7201418659346508E-2</v>
      </c>
      <c r="N220" s="60">
        <f t="shared" si="183"/>
        <v>0</v>
      </c>
      <c r="O220" s="60">
        <f t="shared" si="183"/>
        <v>340140614334</v>
      </c>
      <c r="P220" s="59">
        <f t="shared" si="183"/>
        <v>0</v>
      </c>
      <c r="Q220" s="59">
        <f t="shared" si="183"/>
        <v>340140614334</v>
      </c>
      <c r="R220" s="59">
        <f t="shared" si="183"/>
        <v>0</v>
      </c>
      <c r="S220" s="59">
        <f t="shared" si="183"/>
        <v>0</v>
      </c>
      <c r="T220" s="59">
        <f t="shared" si="183"/>
        <v>34020083601</v>
      </c>
      <c r="U220" s="59">
        <f t="shared" si="183"/>
        <v>306120530733</v>
      </c>
      <c r="V220" s="59">
        <f t="shared" si="183"/>
        <v>34020083601</v>
      </c>
      <c r="W220" s="59">
        <f t="shared" si="183"/>
        <v>0</v>
      </c>
      <c r="X220" s="176">
        <f t="shared" si="173"/>
        <v>1</v>
      </c>
      <c r="Y220" s="176">
        <f t="shared" si="174"/>
        <v>0.10001770493538913</v>
      </c>
      <c r="Z220" s="176">
        <f t="shared" si="175"/>
        <v>0.10001770493538913</v>
      </c>
      <c r="AA220" s="176">
        <f t="shared" si="157"/>
        <v>0.10001770493538913</v>
      </c>
      <c r="AB220" s="177">
        <f t="shared" si="166"/>
        <v>1</v>
      </c>
    </row>
    <row r="221" spans="1:28" ht="42" customHeight="1" x14ac:dyDescent="0.25">
      <c r="A221" s="199" t="s">
        <v>564</v>
      </c>
      <c r="B221" s="135" t="s">
        <v>37</v>
      </c>
      <c r="C221" s="32">
        <v>10</v>
      </c>
      <c r="D221" s="32" t="s">
        <v>38</v>
      </c>
      <c r="E221" s="72" t="s">
        <v>455</v>
      </c>
      <c r="F221" s="60">
        <f t="shared" si="182"/>
        <v>340140614334</v>
      </c>
      <c r="G221" s="60">
        <f t="shared" si="182"/>
        <v>0</v>
      </c>
      <c r="H221" s="60">
        <f t="shared" si="182"/>
        <v>0</v>
      </c>
      <c r="I221" s="60">
        <f t="shared" si="182"/>
        <v>0</v>
      </c>
      <c r="J221" s="59">
        <f t="shared" si="182"/>
        <v>0</v>
      </c>
      <c r="K221" s="40">
        <f t="shared" si="171"/>
        <v>0</v>
      </c>
      <c r="L221" s="59">
        <f>+L222</f>
        <v>340140614334</v>
      </c>
      <c r="M221" s="323">
        <f t="shared" si="169"/>
        <v>3.7201418659346508E-2</v>
      </c>
      <c r="N221" s="60">
        <f t="shared" si="183"/>
        <v>0</v>
      </c>
      <c r="O221" s="60">
        <f t="shared" si="183"/>
        <v>340140614334</v>
      </c>
      <c r="P221" s="59">
        <f t="shared" si="183"/>
        <v>0</v>
      </c>
      <c r="Q221" s="59">
        <f t="shared" si="183"/>
        <v>340140614334</v>
      </c>
      <c r="R221" s="59">
        <f t="shared" si="183"/>
        <v>0</v>
      </c>
      <c r="S221" s="59">
        <f t="shared" si="183"/>
        <v>0</v>
      </c>
      <c r="T221" s="59">
        <f t="shared" si="183"/>
        <v>34020083601</v>
      </c>
      <c r="U221" s="59">
        <f t="shared" si="183"/>
        <v>306120530733</v>
      </c>
      <c r="V221" s="59">
        <f t="shared" si="183"/>
        <v>34020083601</v>
      </c>
      <c r="W221" s="59">
        <f t="shared" si="183"/>
        <v>0</v>
      </c>
      <c r="X221" s="176">
        <f t="shared" si="173"/>
        <v>1</v>
      </c>
      <c r="Y221" s="176">
        <f t="shared" si="174"/>
        <v>0.10001770493538913</v>
      </c>
      <c r="Z221" s="176">
        <f t="shared" si="175"/>
        <v>0.10001770493538913</v>
      </c>
      <c r="AA221" s="176">
        <f t="shared" si="157"/>
        <v>0.10001770493538913</v>
      </c>
      <c r="AB221" s="177">
        <f t="shared" si="166"/>
        <v>1</v>
      </c>
    </row>
    <row r="222" spans="1:28" ht="42" customHeight="1" x14ac:dyDescent="0.25">
      <c r="A222" s="202" t="s">
        <v>565</v>
      </c>
      <c r="B222" s="148" t="s">
        <v>37</v>
      </c>
      <c r="C222" s="43">
        <v>10</v>
      </c>
      <c r="D222" s="43" t="s">
        <v>38</v>
      </c>
      <c r="E222" s="44" t="s">
        <v>268</v>
      </c>
      <c r="F222" s="45">
        <v>340140614334</v>
      </c>
      <c r="G222" s="45">
        <v>0</v>
      </c>
      <c r="H222" s="45">
        <v>0</v>
      </c>
      <c r="I222" s="45">
        <v>0</v>
      </c>
      <c r="J222" s="45">
        <v>0</v>
      </c>
      <c r="K222" s="45">
        <f t="shared" si="171"/>
        <v>0</v>
      </c>
      <c r="L222" s="46">
        <f>+F222+K222</f>
        <v>340140614334</v>
      </c>
      <c r="M222" s="86">
        <f t="shared" si="169"/>
        <v>3.7201418659346508E-2</v>
      </c>
      <c r="N222" s="45">
        <v>0</v>
      </c>
      <c r="O222" s="45">
        <v>340140614334</v>
      </c>
      <c r="P222" s="45">
        <f>L222-O222</f>
        <v>0</v>
      </c>
      <c r="Q222" s="45">
        <v>340140614334</v>
      </c>
      <c r="R222" s="45">
        <f>+L222-Q222</f>
        <v>0</v>
      </c>
      <c r="S222" s="45">
        <f>O222-Q222</f>
        <v>0</v>
      </c>
      <c r="T222" s="45">
        <v>34020083601</v>
      </c>
      <c r="U222" s="45">
        <f>+Q222-T222</f>
        <v>306120530733</v>
      </c>
      <c r="V222" s="45">
        <v>34020083601</v>
      </c>
      <c r="W222" s="48">
        <f>+T222-V222</f>
        <v>0</v>
      </c>
      <c r="X222" s="54">
        <f t="shared" si="173"/>
        <v>1</v>
      </c>
      <c r="Y222" s="54">
        <f t="shared" si="174"/>
        <v>0.10001770493538913</v>
      </c>
      <c r="Z222" s="54">
        <f t="shared" si="175"/>
        <v>0.10001770493538913</v>
      </c>
      <c r="AA222" s="54">
        <f t="shared" si="157"/>
        <v>0.10001770493538913</v>
      </c>
      <c r="AB222" s="178">
        <f t="shared" si="166"/>
        <v>1</v>
      </c>
    </row>
    <row r="223" spans="1:28" ht="88.5" customHeight="1" x14ac:dyDescent="0.25">
      <c r="A223" s="199" t="s">
        <v>566</v>
      </c>
      <c r="B223" s="135" t="s">
        <v>37</v>
      </c>
      <c r="C223" s="32">
        <v>10</v>
      </c>
      <c r="D223" s="32" t="s">
        <v>38</v>
      </c>
      <c r="E223" s="72" t="s">
        <v>567</v>
      </c>
      <c r="F223" s="60">
        <f t="shared" ref="F223:J229" si="184">+F224</f>
        <v>166529436860</v>
      </c>
      <c r="G223" s="60">
        <f t="shared" si="184"/>
        <v>0</v>
      </c>
      <c r="H223" s="60">
        <f t="shared" si="184"/>
        <v>0</v>
      </c>
      <c r="I223" s="60">
        <f t="shared" si="184"/>
        <v>0</v>
      </c>
      <c r="J223" s="59">
        <f t="shared" si="184"/>
        <v>0</v>
      </c>
      <c r="K223" s="40">
        <f t="shared" si="171"/>
        <v>0</v>
      </c>
      <c r="L223" s="59">
        <f>+L224</f>
        <v>166529436860</v>
      </c>
      <c r="M223" s="323">
        <f t="shared" si="169"/>
        <v>1.8213441849231158E-2</v>
      </c>
      <c r="N223" s="60">
        <f t="shared" ref="N223:W229" si="185">+N224</f>
        <v>0</v>
      </c>
      <c r="O223" s="60">
        <f t="shared" si="185"/>
        <v>166529436860</v>
      </c>
      <c r="P223" s="59">
        <f t="shared" si="185"/>
        <v>0</v>
      </c>
      <c r="Q223" s="59">
        <f t="shared" si="185"/>
        <v>166529436860</v>
      </c>
      <c r="R223" s="59">
        <f t="shared" si="185"/>
        <v>0</v>
      </c>
      <c r="S223" s="59">
        <f t="shared" si="185"/>
        <v>0</v>
      </c>
      <c r="T223" s="59">
        <f t="shared" si="185"/>
        <v>25380894495</v>
      </c>
      <c r="U223" s="59">
        <f t="shared" si="185"/>
        <v>141148542365</v>
      </c>
      <c r="V223" s="59">
        <f t="shared" si="185"/>
        <v>25380894495</v>
      </c>
      <c r="W223" s="59">
        <f t="shared" si="185"/>
        <v>0</v>
      </c>
      <c r="X223" s="176">
        <f t="shared" si="173"/>
        <v>1</v>
      </c>
      <c r="Y223" s="176">
        <f t="shared" si="174"/>
        <v>0.15241085884616015</v>
      </c>
      <c r="Z223" s="176">
        <f t="shared" si="175"/>
        <v>0.15241085884616015</v>
      </c>
      <c r="AA223" s="176">
        <f t="shared" si="157"/>
        <v>0.15241085884616015</v>
      </c>
      <c r="AB223" s="177">
        <f t="shared" si="166"/>
        <v>1</v>
      </c>
    </row>
    <row r="224" spans="1:28" ht="88.5" customHeight="1" x14ac:dyDescent="0.25">
      <c r="A224" s="199" t="s">
        <v>568</v>
      </c>
      <c r="B224" s="135" t="s">
        <v>37</v>
      </c>
      <c r="C224" s="32">
        <v>10</v>
      </c>
      <c r="D224" s="32" t="s">
        <v>38</v>
      </c>
      <c r="E224" s="39" t="s">
        <v>257</v>
      </c>
      <c r="F224" s="60">
        <f t="shared" si="184"/>
        <v>166529436860</v>
      </c>
      <c r="G224" s="60">
        <f t="shared" si="184"/>
        <v>0</v>
      </c>
      <c r="H224" s="60">
        <f t="shared" si="184"/>
        <v>0</v>
      </c>
      <c r="I224" s="60">
        <f t="shared" si="184"/>
        <v>0</v>
      </c>
      <c r="J224" s="59">
        <f t="shared" si="184"/>
        <v>0</v>
      </c>
      <c r="K224" s="40">
        <f t="shared" si="171"/>
        <v>0</v>
      </c>
      <c r="L224" s="59">
        <f>+L225</f>
        <v>166529436860</v>
      </c>
      <c r="M224" s="323">
        <f t="shared" si="169"/>
        <v>1.8213441849231158E-2</v>
      </c>
      <c r="N224" s="60">
        <f t="shared" si="185"/>
        <v>0</v>
      </c>
      <c r="O224" s="60">
        <f t="shared" si="185"/>
        <v>166529436860</v>
      </c>
      <c r="P224" s="59">
        <f t="shared" si="185"/>
        <v>0</v>
      </c>
      <c r="Q224" s="59">
        <f t="shared" si="185"/>
        <v>166529436860</v>
      </c>
      <c r="R224" s="59">
        <f t="shared" si="185"/>
        <v>0</v>
      </c>
      <c r="S224" s="59">
        <f t="shared" si="185"/>
        <v>0</v>
      </c>
      <c r="T224" s="59">
        <f t="shared" si="185"/>
        <v>25380894495</v>
      </c>
      <c r="U224" s="59">
        <f t="shared" si="185"/>
        <v>141148542365</v>
      </c>
      <c r="V224" s="59">
        <f t="shared" si="185"/>
        <v>25380894495</v>
      </c>
      <c r="W224" s="59">
        <f t="shared" si="185"/>
        <v>0</v>
      </c>
      <c r="X224" s="176">
        <f t="shared" si="173"/>
        <v>1</v>
      </c>
      <c r="Y224" s="176">
        <f t="shared" si="174"/>
        <v>0.15241085884616015</v>
      </c>
      <c r="Z224" s="176">
        <f t="shared" si="175"/>
        <v>0.15241085884616015</v>
      </c>
      <c r="AA224" s="176">
        <f t="shared" si="157"/>
        <v>0.15241085884616015</v>
      </c>
      <c r="AB224" s="177">
        <f t="shared" si="166"/>
        <v>1</v>
      </c>
    </row>
    <row r="225" spans="1:28" ht="42" customHeight="1" x14ac:dyDescent="0.25">
      <c r="A225" s="199" t="s">
        <v>569</v>
      </c>
      <c r="B225" s="135" t="s">
        <v>37</v>
      </c>
      <c r="C225" s="32">
        <v>10</v>
      </c>
      <c r="D225" s="32" t="s">
        <v>38</v>
      </c>
      <c r="E225" s="72" t="s">
        <v>455</v>
      </c>
      <c r="F225" s="60">
        <f t="shared" si="184"/>
        <v>166529436860</v>
      </c>
      <c r="G225" s="60">
        <f t="shared" si="184"/>
        <v>0</v>
      </c>
      <c r="H225" s="60">
        <f t="shared" si="184"/>
        <v>0</v>
      </c>
      <c r="I225" s="60">
        <f t="shared" si="184"/>
        <v>0</v>
      </c>
      <c r="J225" s="59">
        <f t="shared" si="184"/>
        <v>0</v>
      </c>
      <c r="K225" s="40">
        <f t="shared" si="171"/>
        <v>0</v>
      </c>
      <c r="L225" s="59">
        <f>+L226</f>
        <v>166529436860</v>
      </c>
      <c r="M225" s="323">
        <f t="shared" si="169"/>
        <v>1.8213441849231158E-2</v>
      </c>
      <c r="N225" s="60">
        <f t="shared" si="185"/>
        <v>0</v>
      </c>
      <c r="O225" s="60">
        <f t="shared" si="185"/>
        <v>166529436860</v>
      </c>
      <c r="P225" s="59">
        <f t="shared" si="185"/>
        <v>0</v>
      </c>
      <c r="Q225" s="59">
        <f t="shared" si="185"/>
        <v>166529436860</v>
      </c>
      <c r="R225" s="59">
        <f t="shared" si="185"/>
        <v>0</v>
      </c>
      <c r="S225" s="59">
        <f t="shared" si="185"/>
        <v>0</v>
      </c>
      <c r="T225" s="59">
        <f t="shared" si="185"/>
        <v>25380894495</v>
      </c>
      <c r="U225" s="59">
        <f t="shared" si="185"/>
        <v>141148542365</v>
      </c>
      <c r="V225" s="59">
        <f t="shared" si="185"/>
        <v>25380894495</v>
      </c>
      <c r="W225" s="59">
        <f t="shared" si="185"/>
        <v>0</v>
      </c>
      <c r="X225" s="176">
        <f t="shared" si="173"/>
        <v>1</v>
      </c>
      <c r="Y225" s="176">
        <f t="shared" si="174"/>
        <v>0.15241085884616015</v>
      </c>
      <c r="Z225" s="176">
        <f t="shared" si="175"/>
        <v>0.15241085884616015</v>
      </c>
      <c r="AA225" s="176">
        <f t="shared" si="157"/>
        <v>0.15241085884616015</v>
      </c>
      <c r="AB225" s="177">
        <f t="shared" si="166"/>
        <v>1</v>
      </c>
    </row>
    <row r="226" spans="1:28" ht="42" customHeight="1" x14ac:dyDescent="0.25">
      <c r="A226" s="202" t="s">
        <v>570</v>
      </c>
      <c r="B226" s="148" t="s">
        <v>37</v>
      </c>
      <c r="C226" s="43">
        <v>10</v>
      </c>
      <c r="D226" s="43" t="s">
        <v>38</v>
      </c>
      <c r="E226" s="44" t="s">
        <v>268</v>
      </c>
      <c r="F226" s="45">
        <v>166529436860</v>
      </c>
      <c r="G226" s="45">
        <v>0</v>
      </c>
      <c r="H226" s="45">
        <v>0</v>
      </c>
      <c r="I226" s="45">
        <v>0</v>
      </c>
      <c r="J226" s="45">
        <v>0</v>
      </c>
      <c r="K226" s="45">
        <f t="shared" si="171"/>
        <v>0</v>
      </c>
      <c r="L226" s="46">
        <f>+F226+K226</f>
        <v>166529436860</v>
      </c>
      <c r="M226" s="86">
        <f t="shared" si="169"/>
        <v>1.8213441849231158E-2</v>
      </c>
      <c r="N226" s="45">
        <v>0</v>
      </c>
      <c r="O226" s="45">
        <v>166529436860</v>
      </c>
      <c r="P226" s="45">
        <f>L226-O226</f>
        <v>0</v>
      </c>
      <c r="Q226" s="45">
        <v>166529436860</v>
      </c>
      <c r="R226" s="45">
        <f>+L226-Q226</f>
        <v>0</v>
      </c>
      <c r="S226" s="45">
        <f>O226-Q226</f>
        <v>0</v>
      </c>
      <c r="T226" s="45">
        <v>25380894495</v>
      </c>
      <c r="U226" s="45">
        <f>+Q226-T226</f>
        <v>141148542365</v>
      </c>
      <c r="V226" s="45">
        <v>25380894495</v>
      </c>
      <c r="W226" s="48">
        <f>+T226-V226</f>
        <v>0</v>
      </c>
      <c r="X226" s="54">
        <f t="shared" si="173"/>
        <v>1</v>
      </c>
      <c r="Y226" s="54">
        <f t="shared" si="174"/>
        <v>0.15241085884616015</v>
      </c>
      <c r="Z226" s="54">
        <f t="shared" si="175"/>
        <v>0.15241085884616015</v>
      </c>
      <c r="AA226" s="54">
        <f t="shared" si="157"/>
        <v>0.15241085884616015</v>
      </c>
      <c r="AB226" s="178">
        <f t="shared" si="166"/>
        <v>1</v>
      </c>
    </row>
    <row r="227" spans="1:28" ht="88.5" customHeight="1" x14ac:dyDescent="0.25">
      <c r="A227" s="199" t="s">
        <v>571</v>
      </c>
      <c r="B227" s="135" t="s">
        <v>37</v>
      </c>
      <c r="C227" s="32">
        <v>10</v>
      </c>
      <c r="D227" s="32" t="s">
        <v>38</v>
      </c>
      <c r="E227" s="72" t="s">
        <v>572</v>
      </c>
      <c r="F227" s="60">
        <f t="shared" si="184"/>
        <v>1188179608443</v>
      </c>
      <c r="G227" s="60">
        <f t="shared" si="184"/>
        <v>0</v>
      </c>
      <c r="H227" s="60">
        <f t="shared" si="184"/>
        <v>0</v>
      </c>
      <c r="I227" s="60">
        <f t="shared" si="184"/>
        <v>0</v>
      </c>
      <c r="J227" s="59">
        <f t="shared" si="184"/>
        <v>0</v>
      </c>
      <c r="K227" s="40">
        <f t="shared" si="171"/>
        <v>0</v>
      </c>
      <c r="L227" s="59">
        <f>+L228</f>
        <v>1188179608443</v>
      </c>
      <c r="M227" s="323">
        <f t="shared" si="169"/>
        <v>0.12995204098967866</v>
      </c>
      <c r="N227" s="60">
        <f t="shared" si="185"/>
        <v>0</v>
      </c>
      <c r="O227" s="60">
        <f t="shared" si="185"/>
        <v>0</v>
      </c>
      <c r="P227" s="59">
        <f t="shared" si="185"/>
        <v>1188179608443</v>
      </c>
      <c r="Q227" s="59">
        <f t="shared" si="185"/>
        <v>0</v>
      </c>
      <c r="R227" s="59">
        <f t="shared" si="185"/>
        <v>1188179608443</v>
      </c>
      <c r="S227" s="59">
        <f t="shared" si="185"/>
        <v>0</v>
      </c>
      <c r="T227" s="59">
        <f t="shared" si="185"/>
        <v>0</v>
      </c>
      <c r="U227" s="59">
        <f t="shared" si="185"/>
        <v>0</v>
      </c>
      <c r="V227" s="59">
        <f t="shared" si="185"/>
        <v>0</v>
      </c>
      <c r="W227" s="59">
        <f t="shared" si="185"/>
        <v>0</v>
      </c>
      <c r="X227" s="176">
        <f t="shared" si="173"/>
        <v>0</v>
      </c>
      <c r="Y227" s="176">
        <f t="shared" si="174"/>
        <v>0</v>
      </c>
      <c r="Z227" s="176">
        <f t="shared" si="175"/>
        <v>0</v>
      </c>
      <c r="AA227" s="176" t="s">
        <v>40</v>
      </c>
      <c r="AB227" s="177" t="s">
        <v>40</v>
      </c>
    </row>
    <row r="228" spans="1:28" ht="72.75" customHeight="1" x14ac:dyDescent="0.25">
      <c r="A228" s="199" t="s">
        <v>573</v>
      </c>
      <c r="B228" s="135" t="s">
        <v>37</v>
      </c>
      <c r="C228" s="32">
        <v>10</v>
      </c>
      <c r="D228" s="32" t="s">
        <v>38</v>
      </c>
      <c r="E228" s="39" t="s">
        <v>574</v>
      </c>
      <c r="F228" s="60">
        <f t="shared" si="184"/>
        <v>1188179608443</v>
      </c>
      <c r="G228" s="60">
        <f t="shared" si="184"/>
        <v>0</v>
      </c>
      <c r="H228" s="60">
        <f t="shared" si="184"/>
        <v>0</v>
      </c>
      <c r="I228" s="60">
        <f t="shared" si="184"/>
        <v>0</v>
      </c>
      <c r="J228" s="59">
        <f t="shared" si="184"/>
        <v>0</v>
      </c>
      <c r="K228" s="40">
        <f t="shared" si="171"/>
        <v>0</v>
      </c>
      <c r="L228" s="59">
        <f>+L229</f>
        <v>1188179608443</v>
      </c>
      <c r="M228" s="323">
        <f t="shared" si="169"/>
        <v>0.12995204098967866</v>
      </c>
      <c r="N228" s="60">
        <f t="shared" si="185"/>
        <v>0</v>
      </c>
      <c r="O228" s="60">
        <f t="shared" si="185"/>
        <v>0</v>
      </c>
      <c r="P228" s="59">
        <f t="shared" si="185"/>
        <v>1188179608443</v>
      </c>
      <c r="Q228" s="59">
        <f t="shared" si="185"/>
        <v>0</v>
      </c>
      <c r="R228" s="59">
        <f t="shared" si="185"/>
        <v>1188179608443</v>
      </c>
      <c r="S228" s="59">
        <f t="shared" si="185"/>
        <v>0</v>
      </c>
      <c r="T228" s="59">
        <f t="shared" si="185"/>
        <v>0</v>
      </c>
      <c r="U228" s="59">
        <f t="shared" si="185"/>
        <v>0</v>
      </c>
      <c r="V228" s="59">
        <f t="shared" si="185"/>
        <v>0</v>
      </c>
      <c r="W228" s="59">
        <f t="shared" si="185"/>
        <v>0</v>
      </c>
      <c r="X228" s="176">
        <f t="shared" si="173"/>
        <v>0</v>
      </c>
      <c r="Y228" s="176">
        <f t="shared" si="174"/>
        <v>0</v>
      </c>
      <c r="Z228" s="176">
        <f t="shared" si="175"/>
        <v>0</v>
      </c>
      <c r="AA228" s="176" t="s">
        <v>40</v>
      </c>
      <c r="AB228" s="177" t="s">
        <v>40</v>
      </c>
    </row>
    <row r="229" spans="1:28" ht="42" customHeight="1" x14ac:dyDescent="0.25">
      <c r="A229" s="199" t="s">
        <v>575</v>
      </c>
      <c r="B229" s="135" t="s">
        <v>37</v>
      </c>
      <c r="C229" s="32">
        <v>10</v>
      </c>
      <c r="D229" s="32" t="s">
        <v>38</v>
      </c>
      <c r="E229" s="72" t="s">
        <v>455</v>
      </c>
      <c r="F229" s="60">
        <f t="shared" si="184"/>
        <v>1188179608443</v>
      </c>
      <c r="G229" s="60">
        <f t="shared" si="184"/>
        <v>0</v>
      </c>
      <c r="H229" s="60">
        <f t="shared" si="184"/>
        <v>0</v>
      </c>
      <c r="I229" s="60">
        <f t="shared" si="184"/>
        <v>0</v>
      </c>
      <c r="J229" s="59">
        <f t="shared" si="184"/>
        <v>0</v>
      </c>
      <c r="K229" s="40">
        <f t="shared" si="171"/>
        <v>0</v>
      </c>
      <c r="L229" s="59">
        <f>+L230</f>
        <v>1188179608443</v>
      </c>
      <c r="M229" s="323">
        <f t="shared" si="169"/>
        <v>0.12995204098967866</v>
      </c>
      <c r="N229" s="60">
        <f t="shared" si="185"/>
        <v>0</v>
      </c>
      <c r="O229" s="60">
        <f t="shared" si="185"/>
        <v>0</v>
      </c>
      <c r="P229" s="59">
        <f t="shared" si="185"/>
        <v>1188179608443</v>
      </c>
      <c r="Q229" s="59">
        <f t="shared" si="185"/>
        <v>0</v>
      </c>
      <c r="R229" s="59">
        <f t="shared" si="185"/>
        <v>1188179608443</v>
      </c>
      <c r="S229" s="59">
        <f t="shared" si="185"/>
        <v>0</v>
      </c>
      <c r="T229" s="59">
        <f t="shared" si="185"/>
        <v>0</v>
      </c>
      <c r="U229" s="59">
        <f t="shared" si="185"/>
        <v>0</v>
      </c>
      <c r="V229" s="59">
        <f t="shared" si="185"/>
        <v>0</v>
      </c>
      <c r="W229" s="59">
        <f t="shared" si="185"/>
        <v>0</v>
      </c>
      <c r="X229" s="176">
        <f t="shared" si="173"/>
        <v>0</v>
      </c>
      <c r="Y229" s="176">
        <f t="shared" si="174"/>
        <v>0</v>
      </c>
      <c r="Z229" s="176">
        <f t="shared" si="175"/>
        <v>0</v>
      </c>
      <c r="AA229" s="176" t="s">
        <v>40</v>
      </c>
      <c r="AB229" s="177" t="s">
        <v>40</v>
      </c>
    </row>
    <row r="230" spans="1:28" ht="42" customHeight="1" x14ac:dyDescent="0.25">
      <c r="A230" s="202" t="s">
        <v>576</v>
      </c>
      <c r="B230" s="148" t="s">
        <v>37</v>
      </c>
      <c r="C230" s="43">
        <v>10</v>
      </c>
      <c r="D230" s="43" t="s">
        <v>38</v>
      </c>
      <c r="E230" s="44" t="s">
        <v>268</v>
      </c>
      <c r="F230" s="45">
        <v>1188179608443</v>
      </c>
      <c r="G230" s="45">
        <v>0</v>
      </c>
      <c r="H230" s="45">
        <v>0</v>
      </c>
      <c r="I230" s="45">
        <v>0</v>
      </c>
      <c r="J230" s="45">
        <v>0</v>
      </c>
      <c r="K230" s="45">
        <f t="shared" si="171"/>
        <v>0</v>
      </c>
      <c r="L230" s="46">
        <f>+F230+K230</f>
        <v>1188179608443</v>
      </c>
      <c r="M230" s="86">
        <f t="shared" si="169"/>
        <v>0.12995204098967866</v>
      </c>
      <c r="N230" s="45">
        <v>0</v>
      </c>
      <c r="O230" s="45">
        <v>0</v>
      </c>
      <c r="P230" s="45">
        <f>L230-O230</f>
        <v>1188179608443</v>
      </c>
      <c r="Q230" s="45">
        <v>0</v>
      </c>
      <c r="R230" s="45">
        <f>+L230-Q230</f>
        <v>1188179608443</v>
      </c>
      <c r="S230" s="45">
        <f>O230-Q230</f>
        <v>0</v>
      </c>
      <c r="T230" s="45">
        <v>0</v>
      </c>
      <c r="U230" s="45">
        <f>+Q230-T230</f>
        <v>0</v>
      </c>
      <c r="V230" s="45">
        <v>0</v>
      </c>
      <c r="W230" s="48">
        <f>+T230-V230</f>
        <v>0</v>
      </c>
      <c r="X230" s="54">
        <f t="shared" si="173"/>
        <v>0</v>
      </c>
      <c r="Y230" s="54">
        <f t="shared" si="174"/>
        <v>0</v>
      </c>
      <c r="Z230" s="54">
        <f t="shared" si="175"/>
        <v>0</v>
      </c>
      <c r="AA230" s="54" t="s">
        <v>40</v>
      </c>
      <c r="AB230" s="178" t="s">
        <v>40</v>
      </c>
    </row>
    <row r="231" spans="1:28" ht="42" customHeight="1" x14ac:dyDescent="0.25">
      <c r="A231" s="113" t="s">
        <v>258</v>
      </c>
      <c r="B231" s="32" t="s">
        <v>37</v>
      </c>
      <c r="C231" s="32">
        <v>10</v>
      </c>
      <c r="D231" s="32" t="s">
        <v>38</v>
      </c>
      <c r="E231" s="72" t="s">
        <v>259</v>
      </c>
      <c r="F231" s="59">
        <f>+F232</f>
        <v>4034524599</v>
      </c>
      <c r="G231" s="59">
        <f>+G232</f>
        <v>0</v>
      </c>
      <c r="H231" s="59">
        <f>+H232</f>
        <v>0</v>
      </c>
      <c r="I231" s="59">
        <f>+I232</f>
        <v>0</v>
      </c>
      <c r="J231" s="59">
        <f>+J232</f>
        <v>0</v>
      </c>
      <c r="K231" s="40">
        <f t="shared" si="171"/>
        <v>0</v>
      </c>
      <c r="L231" s="59">
        <f>+L232</f>
        <v>4034524599</v>
      </c>
      <c r="M231" s="318">
        <f t="shared" si="169"/>
        <v>4.4125879819647369E-4</v>
      </c>
      <c r="N231" s="59">
        <f t="shared" ref="N231:W231" si="186">+N232</f>
        <v>0</v>
      </c>
      <c r="O231" s="59">
        <f>+O232</f>
        <v>1997358544</v>
      </c>
      <c r="P231" s="59">
        <f t="shared" si="186"/>
        <v>2037166055</v>
      </c>
      <c r="Q231" s="59">
        <f t="shared" si="186"/>
        <v>1640329211.8500001</v>
      </c>
      <c r="R231" s="59">
        <f t="shared" si="186"/>
        <v>2394195387.1499996</v>
      </c>
      <c r="S231" s="59">
        <f t="shared" si="186"/>
        <v>357029332.14999992</v>
      </c>
      <c r="T231" s="59">
        <f t="shared" si="186"/>
        <v>131905183.85000001</v>
      </c>
      <c r="U231" s="59">
        <f t="shared" si="186"/>
        <v>1508424028</v>
      </c>
      <c r="V231" s="59">
        <f t="shared" si="186"/>
        <v>123080524.85000001</v>
      </c>
      <c r="W231" s="59">
        <f t="shared" si="186"/>
        <v>8824659</v>
      </c>
      <c r="X231" s="176">
        <f t="shared" si="173"/>
        <v>0.40657310956948267</v>
      </c>
      <c r="Y231" s="176">
        <f t="shared" si="174"/>
        <v>3.269410821852322E-2</v>
      </c>
      <c r="Z231" s="176">
        <f t="shared" si="175"/>
        <v>3.0506822261167233E-2</v>
      </c>
      <c r="AA231" s="176">
        <f t="shared" ref="AA231:AA292" si="187">+T231/Q231</f>
        <v>8.0413847962406512E-2</v>
      </c>
      <c r="AB231" s="177">
        <f t="shared" ref="AB231:AB252" si="188">+V231/T231</f>
        <v>0.93309846707741806</v>
      </c>
    </row>
    <row r="232" spans="1:28" ht="42" customHeight="1" x14ac:dyDescent="0.25">
      <c r="A232" s="113" t="s">
        <v>260</v>
      </c>
      <c r="B232" s="32" t="s">
        <v>37</v>
      </c>
      <c r="C232" s="32">
        <v>10</v>
      </c>
      <c r="D232" s="32" t="s">
        <v>38</v>
      </c>
      <c r="E232" s="39" t="s">
        <v>255</v>
      </c>
      <c r="F232" s="59">
        <f>+F233+F237</f>
        <v>4034524599</v>
      </c>
      <c r="G232" s="59">
        <f>+G233+G237</f>
        <v>0</v>
      </c>
      <c r="H232" s="59">
        <f>+H233+H237</f>
        <v>0</v>
      </c>
      <c r="I232" s="59">
        <f>+I233+I237</f>
        <v>0</v>
      </c>
      <c r="J232" s="59">
        <f>+J233+J237</f>
        <v>0</v>
      </c>
      <c r="K232" s="40">
        <f t="shared" si="171"/>
        <v>0</v>
      </c>
      <c r="L232" s="59">
        <f>+L233+L237</f>
        <v>4034524599</v>
      </c>
      <c r="M232" s="318">
        <f t="shared" si="169"/>
        <v>4.4125879819647369E-4</v>
      </c>
      <c r="N232" s="59">
        <f t="shared" ref="N232:W232" si="189">+N233+N237</f>
        <v>0</v>
      </c>
      <c r="O232" s="59">
        <f>+O233+O237</f>
        <v>1997358544</v>
      </c>
      <c r="P232" s="59">
        <f t="shared" si="189"/>
        <v>2037166055</v>
      </c>
      <c r="Q232" s="59">
        <f t="shared" si="189"/>
        <v>1640329211.8500001</v>
      </c>
      <c r="R232" s="59">
        <f t="shared" si="189"/>
        <v>2394195387.1499996</v>
      </c>
      <c r="S232" s="59">
        <f t="shared" si="189"/>
        <v>357029332.14999992</v>
      </c>
      <c r="T232" s="59">
        <f t="shared" si="189"/>
        <v>131905183.85000001</v>
      </c>
      <c r="U232" s="59">
        <f t="shared" si="189"/>
        <v>1508424028</v>
      </c>
      <c r="V232" s="59">
        <f t="shared" si="189"/>
        <v>123080524.85000001</v>
      </c>
      <c r="W232" s="59">
        <f t="shared" si="189"/>
        <v>8824659</v>
      </c>
      <c r="X232" s="176">
        <f t="shared" si="173"/>
        <v>0.40657310956948267</v>
      </c>
      <c r="Y232" s="176">
        <f t="shared" si="174"/>
        <v>3.269410821852322E-2</v>
      </c>
      <c r="Z232" s="176">
        <f t="shared" si="175"/>
        <v>3.0506822261167233E-2</v>
      </c>
      <c r="AA232" s="176">
        <f t="shared" si="187"/>
        <v>8.0413847962406512E-2</v>
      </c>
      <c r="AB232" s="177">
        <f t="shared" si="188"/>
        <v>0.93309846707741806</v>
      </c>
    </row>
    <row r="233" spans="1:28" s="6" customFormat="1" ht="63.75" customHeight="1" x14ac:dyDescent="0.25">
      <c r="A233" s="113" t="s">
        <v>261</v>
      </c>
      <c r="B233" s="32" t="s">
        <v>37</v>
      </c>
      <c r="C233" s="32">
        <v>10</v>
      </c>
      <c r="D233" s="32" t="s">
        <v>38</v>
      </c>
      <c r="E233" s="39" t="s">
        <v>262</v>
      </c>
      <c r="F233" s="59">
        <f t="shared" ref="F233:J235" si="190">+F234</f>
        <v>2634524599</v>
      </c>
      <c r="G233" s="59">
        <f t="shared" si="190"/>
        <v>0</v>
      </c>
      <c r="H233" s="59">
        <f t="shared" si="190"/>
        <v>0</v>
      </c>
      <c r="I233" s="59">
        <f t="shared" si="190"/>
        <v>0</v>
      </c>
      <c r="J233" s="59">
        <f t="shared" si="190"/>
        <v>0</v>
      </c>
      <c r="K233" s="40">
        <f t="shared" si="171"/>
        <v>0</v>
      </c>
      <c r="L233" s="59">
        <f>+L234</f>
        <v>2634524599</v>
      </c>
      <c r="M233" s="318">
        <f t="shared" si="169"/>
        <v>2.8813981172947284E-4</v>
      </c>
      <c r="N233" s="59">
        <f t="shared" ref="N233:W235" si="191">+N234</f>
        <v>0</v>
      </c>
      <c r="O233" s="59">
        <f t="shared" si="191"/>
        <v>1997258544</v>
      </c>
      <c r="P233" s="59">
        <f t="shared" si="191"/>
        <v>637266055</v>
      </c>
      <c r="Q233" s="59">
        <f t="shared" si="191"/>
        <v>1640304970.4000001</v>
      </c>
      <c r="R233" s="59">
        <f t="shared" si="191"/>
        <v>994219628.5999999</v>
      </c>
      <c r="S233" s="59">
        <f t="shared" si="191"/>
        <v>356953573.5999999</v>
      </c>
      <c r="T233" s="59">
        <f t="shared" si="191"/>
        <v>131880942.40000001</v>
      </c>
      <c r="U233" s="59">
        <f t="shared" si="191"/>
        <v>1508424028</v>
      </c>
      <c r="V233" s="59">
        <f t="shared" si="191"/>
        <v>123056283.40000001</v>
      </c>
      <c r="W233" s="59">
        <f t="shared" si="191"/>
        <v>8824659</v>
      </c>
      <c r="X233" s="176">
        <f t="shared" si="173"/>
        <v>0.62261896169905528</v>
      </c>
      <c r="Y233" s="176">
        <f t="shared" si="174"/>
        <v>5.0058724997314022E-2</v>
      </c>
      <c r="Z233" s="176">
        <f t="shared" si="175"/>
        <v>4.670910396764149E-2</v>
      </c>
      <c r="AA233" s="176">
        <f t="shared" si="187"/>
        <v>8.0400257744655798E-2</v>
      </c>
      <c r="AB233" s="177">
        <f t="shared" si="188"/>
        <v>0.93308616969664604</v>
      </c>
    </row>
    <row r="234" spans="1:28" s="6" customFormat="1" ht="63.75" customHeight="1" x14ac:dyDescent="0.25">
      <c r="A234" s="113" t="s">
        <v>577</v>
      </c>
      <c r="B234" s="32" t="s">
        <v>37</v>
      </c>
      <c r="C234" s="32">
        <v>10</v>
      </c>
      <c r="D234" s="32" t="s">
        <v>38</v>
      </c>
      <c r="E234" s="39" t="s">
        <v>264</v>
      </c>
      <c r="F234" s="59">
        <f t="shared" si="190"/>
        <v>2634524599</v>
      </c>
      <c r="G234" s="59">
        <f t="shared" si="190"/>
        <v>0</v>
      </c>
      <c r="H234" s="59">
        <f t="shared" si="190"/>
        <v>0</v>
      </c>
      <c r="I234" s="59">
        <f t="shared" si="190"/>
        <v>0</v>
      </c>
      <c r="J234" s="59">
        <f t="shared" si="190"/>
        <v>0</v>
      </c>
      <c r="K234" s="40">
        <f t="shared" si="171"/>
        <v>0</v>
      </c>
      <c r="L234" s="59">
        <f>+L235</f>
        <v>2634524599</v>
      </c>
      <c r="M234" s="318">
        <f t="shared" si="169"/>
        <v>2.8813981172947284E-4</v>
      </c>
      <c r="N234" s="59">
        <f t="shared" si="191"/>
        <v>0</v>
      </c>
      <c r="O234" s="59">
        <f t="shared" si="191"/>
        <v>1997258544</v>
      </c>
      <c r="P234" s="59">
        <f t="shared" si="191"/>
        <v>637266055</v>
      </c>
      <c r="Q234" s="59">
        <f t="shared" si="191"/>
        <v>1640304970.4000001</v>
      </c>
      <c r="R234" s="59">
        <f t="shared" si="191"/>
        <v>994219628.5999999</v>
      </c>
      <c r="S234" s="59">
        <f t="shared" si="191"/>
        <v>356953573.5999999</v>
      </c>
      <c r="T234" s="59">
        <f t="shared" si="191"/>
        <v>131880942.40000001</v>
      </c>
      <c r="U234" s="59">
        <f t="shared" si="191"/>
        <v>1508424028</v>
      </c>
      <c r="V234" s="59">
        <f t="shared" si="191"/>
        <v>123056283.40000001</v>
      </c>
      <c r="W234" s="59">
        <f t="shared" si="191"/>
        <v>8824659</v>
      </c>
      <c r="X234" s="176">
        <f t="shared" si="173"/>
        <v>0.62261896169905528</v>
      </c>
      <c r="Y234" s="176">
        <f t="shared" si="174"/>
        <v>5.0058724997314022E-2</v>
      </c>
      <c r="Z234" s="176">
        <f t="shared" si="175"/>
        <v>4.670910396764149E-2</v>
      </c>
      <c r="AA234" s="176">
        <f t="shared" si="187"/>
        <v>8.0400257744655798E-2</v>
      </c>
      <c r="AB234" s="177">
        <f t="shared" si="188"/>
        <v>0.93308616969664604</v>
      </c>
    </row>
    <row r="235" spans="1:28" ht="42" customHeight="1" x14ac:dyDescent="0.25">
      <c r="A235" s="113" t="s">
        <v>578</v>
      </c>
      <c r="B235" s="32" t="s">
        <v>37</v>
      </c>
      <c r="C235" s="32">
        <v>10</v>
      </c>
      <c r="D235" s="32" t="s">
        <v>38</v>
      </c>
      <c r="E235" s="72" t="s">
        <v>266</v>
      </c>
      <c r="F235" s="59">
        <f t="shared" si="190"/>
        <v>2634524599</v>
      </c>
      <c r="G235" s="59">
        <f t="shared" si="190"/>
        <v>0</v>
      </c>
      <c r="H235" s="59">
        <f t="shared" si="190"/>
        <v>0</v>
      </c>
      <c r="I235" s="59">
        <f t="shared" si="190"/>
        <v>0</v>
      </c>
      <c r="J235" s="59">
        <f t="shared" si="190"/>
        <v>0</v>
      </c>
      <c r="K235" s="40">
        <f t="shared" si="171"/>
        <v>0</v>
      </c>
      <c r="L235" s="59">
        <f>+L236</f>
        <v>2634524599</v>
      </c>
      <c r="M235" s="318">
        <f t="shared" si="169"/>
        <v>2.8813981172947284E-4</v>
      </c>
      <c r="N235" s="59">
        <f t="shared" si="191"/>
        <v>0</v>
      </c>
      <c r="O235" s="59">
        <f t="shared" si="191"/>
        <v>1997258544</v>
      </c>
      <c r="P235" s="59">
        <f t="shared" si="191"/>
        <v>637266055</v>
      </c>
      <c r="Q235" s="59">
        <f t="shared" si="191"/>
        <v>1640304970.4000001</v>
      </c>
      <c r="R235" s="59">
        <f t="shared" si="191"/>
        <v>994219628.5999999</v>
      </c>
      <c r="S235" s="59">
        <f t="shared" si="191"/>
        <v>356953573.5999999</v>
      </c>
      <c r="T235" s="59">
        <f t="shared" si="191"/>
        <v>131880942.40000001</v>
      </c>
      <c r="U235" s="59">
        <f t="shared" si="191"/>
        <v>1508424028</v>
      </c>
      <c r="V235" s="59">
        <f t="shared" si="191"/>
        <v>123056283.40000001</v>
      </c>
      <c r="W235" s="59">
        <f t="shared" si="191"/>
        <v>8824659</v>
      </c>
      <c r="X235" s="176">
        <f t="shared" si="173"/>
        <v>0.62261896169905528</v>
      </c>
      <c r="Y235" s="176">
        <f t="shared" si="174"/>
        <v>5.0058724997314022E-2</v>
      </c>
      <c r="Z235" s="176">
        <f t="shared" si="175"/>
        <v>4.670910396764149E-2</v>
      </c>
      <c r="AA235" s="176">
        <f t="shared" si="187"/>
        <v>8.0400257744655798E-2</v>
      </c>
      <c r="AB235" s="177">
        <f t="shared" si="188"/>
        <v>0.93308616969664604</v>
      </c>
    </row>
    <row r="236" spans="1:28" ht="42" customHeight="1" x14ac:dyDescent="0.25">
      <c r="A236" s="114" t="s">
        <v>579</v>
      </c>
      <c r="B236" s="43" t="s">
        <v>37</v>
      </c>
      <c r="C236" s="43">
        <v>10</v>
      </c>
      <c r="D236" s="43" t="s">
        <v>38</v>
      </c>
      <c r="E236" s="44" t="s">
        <v>268</v>
      </c>
      <c r="F236" s="45">
        <v>2634524599</v>
      </c>
      <c r="G236" s="45">
        <v>0</v>
      </c>
      <c r="H236" s="45">
        <v>0</v>
      </c>
      <c r="I236" s="45">
        <v>0</v>
      </c>
      <c r="J236" s="45">
        <v>0</v>
      </c>
      <c r="K236" s="45">
        <f t="shared" si="171"/>
        <v>0</v>
      </c>
      <c r="L236" s="46">
        <f>+F236+K236</f>
        <v>2634524599</v>
      </c>
      <c r="M236" s="47">
        <f t="shared" si="169"/>
        <v>2.8813981172947284E-4</v>
      </c>
      <c r="N236" s="45">
        <v>0</v>
      </c>
      <c r="O236" s="45">
        <v>1997258544</v>
      </c>
      <c r="P236" s="45">
        <f>L236-O236</f>
        <v>637266055</v>
      </c>
      <c r="Q236" s="45">
        <v>1640304970.4000001</v>
      </c>
      <c r="R236" s="45">
        <f>+L236-Q236</f>
        <v>994219628.5999999</v>
      </c>
      <c r="S236" s="45">
        <f>O236-Q236</f>
        <v>356953573.5999999</v>
      </c>
      <c r="T236" s="45">
        <v>131880942.40000001</v>
      </c>
      <c r="U236" s="45">
        <f>+Q236-T236</f>
        <v>1508424028</v>
      </c>
      <c r="V236" s="45">
        <v>123056283.40000001</v>
      </c>
      <c r="W236" s="48">
        <f>+T236-V236</f>
        <v>8824659</v>
      </c>
      <c r="X236" s="54">
        <f t="shared" si="173"/>
        <v>0.62261896169905528</v>
      </c>
      <c r="Y236" s="54">
        <f t="shared" si="174"/>
        <v>5.0058724997314022E-2</v>
      </c>
      <c r="Z236" s="54">
        <f t="shared" si="175"/>
        <v>4.670910396764149E-2</v>
      </c>
      <c r="AA236" s="54">
        <f t="shared" si="187"/>
        <v>8.0400257744655798E-2</v>
      </c>
      <c r="AB236" s="178">
        <f t="shared" si="188"/>
        <v>0.93308616969664604</v>
      </c>
    </row>
    <row r="237" spans="1:28" s="6" customFormat="1" ht="63.75" customHeight="1" x14ac:dyDescent="0.25">
      <c r="A237" s="113" t="s">
        <v>269</v>
      </c>
      <c r="B237" s="32" t="s">
        <v>37</v>
      </c>
      <c r="C237" s="32">
        <v>10</v>
      </c>
      <c r="D237" s="32" t="s">
        <v>38</v>
      </c>
      <c r="E237" s="39" t="s">
        <v>270</v>
      </c>
      <c r="F237" s="59">
        <f t="shared" ref="F237:J239" si="192">+F238</f>
        <v>1400000000</v>
      </c>
      <c r="G237" s="59">
        <f t="shared" si="192"/>
        <v>0</v>
      </c>
      <c r="H237" s="59">
        <f t="shared" si="192"/>
        <v>0</v>
      </c>
      <c r="I237" s="59">
        <f t="shared" si="192"/>
        <v>0</v>
      </c>
      <c r="J237" s="59">
        <f t="shared" si="192"/>
        <v>0</v>
      </c>
      <c r="K237" s="40">
        <f t="shared" si="171"/>
        <v>0</v>
      </c>
      <c r="L237" s="59">
        <f>+L238</f>
        <v>1400000000</v>
      </c>
      <c r="M237" s="318">
        <f t="shared" si="169"/>
        <v>1.5311898646700088E-4</v>
      </c>
      <c r="N237" s="59">
        <f t="shared" ref="N237:W239" si="193">+N238</f>
        <v>0</v>
      </c>
      <c r="O237" s="59">
        <f t="shared" si="193"/>
        <v>100000</v>
      </c>
      <c r="P237" s="59">
        <f t="shared" si="193"/>
        <v>1399900000</v>
      </c>
      <c r="Q237" s="59">
        <f t="shared" si="193"/>
        <v>24241.45</v>
      </c>
      <c r="R237" s="59">
        <f t="shared" si="193"/>
        <v>1399975758.55</v>
      </c>
      <c r="S237" s="59">
        <f t="shared" si="193"/>
        <v>75758.55</v>
      </c>
      <c r="T237" s="59">
        <f t="shared" si="193"/>
        <v>24241.45</v>
      </c>
      <c r="U237" s="59">
        <f t="shared" si="193"/>
        <v>0</v>
      </c>
      <c r="V237" s="59">
        <f t="shared" si="193"/>
        <v>24241.45</v>
      </c>
      <c r="W237" s="59">
        <f t="shared" si="193"/>
        <v>0</v>
      </c>
      <c r="X237" s="176">
        <f t="shared" si="173"/>
        <v>1.7315321428571428E-5</v>
      </c>
      <c r="Y237" s="183">
        <f t="shared" si="174"/>
        <v>1.7315321428571428E-5</v>
      </c>
      <c r="Z237" s="183">
        <f t="shared" si="175"/>
        <v>1.7315321428571428E-5</v>
      </c>
      <c r="AA237" s="176">
        <f t="shared" si="187"/>
        <v>1</v>
      </c>
      <c r="AB237" s="177">
        <f t="shared" si="188"/>
        <v>1</v>
      </c>
    </row>
    <row r="238" spans="1:28" s="6" customFormat="1" ht="60" customHeight="1" x14ac:dyDescent="0.25">
      <c r="A238" s="113" t="s">
        <v>580</v>
      </c>
      <c r="B238" s="32" t="s">
        <v>37</v>
      </c>
      <c r="C238" s="32">
        <v>10</v>
      </c>
      <c r="D238" s="32" t="s">
        <v>38</v>
      </c>
      <c r="E238" s="39" t="s">
        <v>264</v>
      </c>
      <c r="F238" s="59">
        <f t="shared" si="192"/>
        <v>1400000000</v>
      </c>
      <c r="G238" s="59">
        <f t="shared" si="192"/>
        <v>0</v>
      </c>
      <c r="H238" s="59">
        <f t="shared" si="192"/>
        <v>0</v>
      </c>
      <c r="I238" s="59">
        <f t="shared" si="192"/>
        <v>0</v>
      </c>
      <c r="J238" s="59">
        <f t="shared" si="192"/>
        <v>0</v>
      </c>
      <c r="K238" s="40">
        <f t="shared" si="171"/>
        <v>0</v>
      </c>
      <c r="L238" s="59">
        <f>+L239</f>
        <v>1400000000</v>
      </c>
      <c r="M238" s="318">
        <f t="shared" si="169"/>
        <v>1.5311898646700088E-4</v>
      </c>
      <c r="N238" s="59">
        <f t="shared" si="193"/>
        <v>0</v>
      </c>
      <c r="O238" s="59">
        <f t="shared" si="193"/>
        <v>100000</v>
      </c>
      <c r="P238" s="59">
        <f t="shared" si="193"/>
        <v>1399900000</v>
      </c>
      <c r="Q238" s="59">
        <f t="shared" si="193"/>
        <v>24241.45</v>
      </c>
      <c r="R238" s="59">
        <f t="shared" si="193"/>
        <v>1399975758.55</v>
      </c>
      <c r="S238" s="59">
        <f t="shared" si="193"/>
        <v>75758.55</v>
      </c>
      <c r="T238" s="59">
        <f t="shared" si="193"/>
        <v>24241.45</v>
      </c>
      <c r="U238" s="59">
        <f t="shared" si="193"/>
        <v>0</v>
      </c>
      <c r="V238" s="59">
        <f t="shared" si="193"/>
        <v>24241.45</v>
      </c>
      <c r="W238" s="59">
        <f t="shared" si="193"/>
        <v>0</v>
      </c>
      <c r="X238" s="176">
        <f t="shared" si="173"/>
        <v>1.7315321428571428E-5</v>
      </c>
      <c r="Y238" s="183">
        <f t="shared" si="174"/>
        <v>1.7315321428571428E-5</v>
      </c>
      <c r="Z238" s="183">
        <f t="shared" si="175"/>
        <v>1.7315321428571428E-5</v>
      </c>
      <c r="AA238" s="176">
        <f t="shared" si="187"/>
        <v>1</v>
      </c>
      <c r="AB238" s="177">
        <f t="shared" si="188"/>
        <v>1</v>
      </c>
    </row>
    <row r="239" spans="1:28" ht="42" customHeight="1" x14ac:dyDescent="0.25">
      <c r="A239" s="113" t="s">
        <v>581</v>
      </c>
      <c r="B239" s="32" t="s">
        <v>37</v>
      </c>
      <c r="C239" s="32">
        <v>10</v>
      </c>
      <c r="D239" s="32" t="s">
        <v>38</v>
      </c>
      <c r="E239" s="72" t="s">
        <v>266</v>
      </c>
      <c r="F239" s="59">
        <f t="shared" si="192"/>
        <v>1400000000</v>
      </c>
      <c r="G239" s="59">
        <f t="shared" si="192"/>
        <v>0</v>
      </c>
      <c r="H239" s="59">
        <f t="shared" si="192"/>
        <v>0</v>
      </c>
      <c r="I239" s="59">
        <f t="shared" si="192"/>
        <v>0</v>
      </c>
      <c r="J239" s="59">
        <f t="shared" si="192"/>
        <v>0</v>
      </c>
      <c r="K239" s="40">
        <f t="shared" si="171"/>
        <v>0</v>
      </c>
      <c r="L239" s="59">
        <f>+L240</f>
        <v>1400000000</v>
      </c>
      <c r="M239" s="318">
        <f t="shared" si="169"/>
        <v>1.5311898646700088E-4</v>
      </c>
      <c r="N239" s="59">
        <f t="shared" si="193"/>
        <v>0</v>
      </c>
      <c r="O239" s="59">
        <f t="shared" si="193"/>
        <v>100000</v>
      </c>
      <c r="P239" s="59">
        <f t="shared" si="193"/>
        <v>1399900000</v>
      </c>
      <c r="Q239" s="59">
        <f t="shared" si="193"/>
        <v>24241.45</v>
      </c>
      <c r="R239" s="59">
        <f t="shared" si="193"/>
        <v>1399975758.55</v>
      </c>
      <c r="S239" s="59">
        <f t="shared" si="193"/>
        <v>75758.55</v>
      </c>
      <c r="T239" s="59">
        <f t="shared" si="193"/>
        <v>24241.45</v>
      </c>
      <c r="U239" s="59">
        <f t="shared" si="193"/>
        <v>0</v>
      </c>
      <c r="V239" s="59">
        <f t="shared" si="193"/>
        <v>24241.45</v>
      </c>
      <c r="W239" s="59">
        <f t="shared" si="193"/>
        <v>0</v>
      </c>
      <c r="X239" s="176">
        <f t="shared" si="173"/>
        <v>1.7315321428571428E-5</v>
      </c>
      <c r="Y239" s="183">
        <f t="shared" si="174"/>
        <v>1.7315321428571428E-5</v>
      </c>
      <c r="Z239" s="183">
        <f t="shared" si="175"/>
        <v>1.7315321428571428E-5</v>
      </c>
      <c r="AA239" s="176">
        <f t="shared" si="187"/>
        <v>1</v>
      </c>
      <c r="AB239" s="177">
        <f t="shared" si="188"/>
        <v>1</v>
      </c>
    </row>
    <row r="240" spans="1:28" ht="42" customHeight="1" x14ac:dyDescent="0.25">
      <c r="A240" s="114" t="s">
        <v>582</v>
      </c>
      <c r="B240" s="43" t="s">
        <v>37</v>
      </c>
      <c r="C240" s="43">
        <v>10</v>
      </c>
      <c r="D240" s="43" t="s">
        <v>38</v>
      </c>
      <c r="E240" s="44" t="s">
        <v>268</v>
      </c>
      <c r="F240" s="45">
        <v>1400000000</v>
      </c>
      <c r="G240" s="45">
        <v>0</v>
      </c>
      <c r="H240" s="45">
        <v>0</v>
      </c>
      <c r="I240" s="45">
        <v>0</v>
      </c>
      <c r="J240" s="45">
        <v>0</v>
      </c>
      <c r="K240" s="45">
        <f t="shared" si="171"/>
        <v>0</v>
      </c>
      <c r="L240" s="46">
        <f>+F240+K240</f>
        <v>1400000000</v>
      </c>
      <c r="M240" s="47">
        <f t="shared" si="169"/>
        <v>1.5311898646700088E-4</v>
      </c>
      <c r="N240" s="45">
        <v>0</v>
      </c>
      <c r="O240" s="45">
        <v>100000</v>
      </c>
      <c r="P240" s="45">
        <f>L240-O240</f>
        <v>1399900000</v>
      </c>
      <c r="Q240" s="45">
        <v>24241.45</v>
      </c>
      <c r="R240" s="45">
        <f>+L240-Q240</f>
        <v>1399975758.55</v>
      </c>
      <c r="S240" s="45">
        <f>O240-Q240</f>
        <v>75758.55</v>
      </c>
      <c r="T240" s="45">
        <v>24241.45</v>
      </c>
      <c r="U240" s="45">
        <f>+Q240-T240</f>
        <v>0</v>
      </c>
      <c r="V240" s="45">
        <v>24241.45</v>
      </c>
      <c r="W240" s="48">
        <f>+T240-V240</f>
        <v>0</v>
      </c>
      <c r="X240" s="54">
        <f>+Q240/L240</f>
        <v>1.7315321428571428E-5</v>
      </c>
      <c r="Y240" s="182">
        <f t="shared" si="174"/>
        <v>1.7315321428571428E-5</v>
      </c>
      <c r="Z240" s="182">
        <f t="shared" si="175"/>
        <v>1.7315321428571428E-5</v>
      </c>
      <c r="AA240" s="54">
        <f t="shared" si="187"/>
        <v>1</v>
      </c>
      <c r="AB240" s="178">
        <f t="shared" si="188"/>
        <v>1</v>
      </c>
    </row>
    <row r="241" spans="1:28" s="6" customFormat="1" ht="42" customHeight="1" x14ac:dyDescent="0.25">
      <c r="A241" s="113" t="s">
        <v>274</v>
      </c>
      <c r="B241" s="32" t="s">
        <v>37</v>
      </c>
      <c r="C241" s="32">
        <v>10</v>
      </c>
      <c r="D241" s="32" t="s">
        <v>38</v>
      </c>
      <c r="E241" s="39" t="s">
        <v>275</v>
      </c>
      <c r="F241" s="59">
        <f t="shared" ref="F241:W242" si="194">+F243</f>
        <v>6000000000</v>
      </c>
      <c r="G241" s="59">
        <f t="shared" si="194"/>
        <v>0</v>
      </c>
      <c r="H241" s="59">
        <f t="shared" si="194"/>
        <v>0</v>
      </c>
      <c r="I241" s="59">
        <f t="shared" si="194"/>
        <v>0</v>
      </c>
      <c r="J241" s="59">
        <f t="shared" si="194"/>
        <v>0</v>
      </c>
      <c r="K241" s="40">
        <f t="shared" si="171"/>
        <v>0</v>
      </c>
      <c r="L241" s="59">
        <f>+L243</f>
        <v>6000000000</v>
      </c>
      <c r="M241" s="318">
        <f t="shared" si="169"/>
        <v>6.5622422771571809E-4</v>
      </c>
      <c r="N241" s="59">
        <f t="shared" ref="N241:W241" si="195">+N243</f>
        <v>0</v>
      </c>
      <c r="O241" s="59">
        <f t="shared" si="195"/>
        <v>1083500398</v>
      </c>
      <c r="P241" s="59">
        <f t="shared" si="195"/>
        <v>4916499602</v>
      </c>
      <c r="Q241" s="59">
        <f t="shared" si="195"/>
        <v>1035246036.22</v>
      </c>
      <c r="R241" s="59">
        <f t="shared" si="195"/>
        <v>4964753963.7800007</v>
      </c>
      <c r="S241" s="59">
        <f t="shared" si="195"/>
        <v>48254361.779999979</v>
      </c>
      <c r="T241" s="59">
        <f t="shared" si="195"/>
        <v>105724406.22</v>
      </c>
      <c r="U241" s="59">
        <f t="shared" si="195"/>
        <v>929521630</v>
      </c>
      <c r="V241" s="59">
        <f t="shared" si="195"/>
        <v>105724406.22</v>
      </c>
      <c r="W241" s="59">
        <f t="shared" si="195"/>
        <v>0</v>
      </c>
      <c r="X241" s="176">
        <f t="shared" si="173"/>
        <v>0.17254100603666667</v>
      </c>
      <c r="Y241" s="176">
        <f t="shared" si="174"/>
        <v>1.7620734369999998E-2</v>
      </c>
      <c r="Z241" s="176">
        <f t="shared" si="175"/>
        <v>1.7620734369999998E-2</v>
      </c>
      <c r="AA241" s="176">
        <f t="shared" si="187"/>
        <v>0.1021249080132025</v>
      </c>
      <c r="AB241" s="177">
        <f t="shared" si="188"/>
        <v>1</v>
      </c>
    </row>
    <row r="242" spans="1:28" s="120" customFormat="1" ht="42" customHeight="1" x14ac:dyDescent="0.25">
      <c r="A242" s="199" t="s">
        <v>274</v>
      </c>
      <c r="B242" s="71" t="s">
        <v>41</v>
      </c>
      <c r="C242" s="71">
        <v>20</v>
      </c>
      <c r="D242" s="71" t="s">
        <v>38</v>
      </c>
      <c r="E242" s="72" t="s">
        <v>275</v>
      </c>
      <c r="F242" s="62">
        <f>+F244</f>
        <v>128057209397</v>
      </c>
      <c r="G242" s="62">
        <f t="shared" si="194"/>
        <v>0</v>
      </c>
      <c r="H242" s="62">
        <f t="shared" si="194"/>
        <v>0</v>
      </c>
      <c r="I242" s="62">
        <f t="shared" si="194"/>
        <v>0</v>
      </c>
      <c r="J242" s="62">
        <f t="shared" si="194"/>
        <v>0</v>
      </c>
      <c r="K242" s="41">
        <f t="shared" si="171"/>
        <v>0</v>
      </c>
      <c r="L242" s="62">
        <f t="shared" si="194"/>
        <v>128057209397</v>
      </c>
      <c r="M242" s="338">
        <f t="shared" si="169"/>
        <v>1.4005707223329387E-2</v>
      </c>
      <c r="N242" s="62">
        <f t="shared" si="194"/>
        <v>0</v>
      </c>
      <c r="O242" s="62">
        <f t="shared" si="194"/>
        <v>128057209397</v>
      </c>
      <c r="P242" s="62">
        <f t="shared" si="194"/>
        <v>0</v>
      </c>
      <c r="Q242" s="62">
        <f t="shared" si="194"/>
        <v>128057209397</v>
      </c>
      <c r="R242" s="62">
        <f t="shared" si="194"/>
        <v>0</v>
      </c>
      <c r="S242" s="62">
        <f t="shared" si="194"/>
        <v>0</v>
      </c>
      <c r="T242" s="62">
        <f t="shared" si="194"/>
        <v>73066157722</v>
      </c>
      <c r="U242" s="62">
        <f t="shared" si="194"/>
        <v>54991051675</v>
      </c>
      <c r="V242" s="62">
        <f t="shared" si="194"/>
        <v>73066157722</v>
      </c>
      <c r="W242" s="62">
        <f t="shared" si="194"/>
        <v>0</v>
      </c>
      <c r="X242" s="176">
        <f t="shared" si="173"/>
        <v>1</v>
      </c>
      <c r="Y242" s="176">
        <f t="shared" si="174"/>
        <v>0.57057433990679884</v>
      </c>
      <c r="Z242" s="176">
        <f t="shared" si="175"/>
        <v>0.57057433990679884</v>
      </c>
      <c r="AA242" s="176">
        <f t="shared" si="187"/>
        <v>0.57057433990679884</v>
      </c>
      <c r="AB242" s="177">
        <f t="shared" si="188"/>
        <v>1</v>
      </c>
    </row>
    <row r="243" spans="1:28" ht="42" customHeight="1" x14ac:dyDescent="0.25">
      <c r="A243" s="113" t="s">
        <v>276</v>
      </c>
      <c r="B243" s="32" t="s">
        <v>37</v>
      </c>
      <c r="C243" s="32">
        <v>10</v>
      </c>
      <c r="D243" s="32" t="s">
        <v>38</v>
      </c>
      <c r="E243" s="39" t="s">
        <v>255</v>
      </c>
      <c r="F243" s="59">
        <f>+F245+F255</f>
        <v>6000000000</v>
      </c>
      <c r="G243" s="59">
        <f>+G245+G255</f>
        <v>0</v>
      </c>
      <c r="H243" s="59">
        <f>+H245+H255</f>
        <v>0</v>
      </c>
      <c r="I243" s="59">
        <f>+I245+I255</f>
        <v>0</v>
      </c>
      <c r="J243" s="59">
        <f>+J245+J255</f>
        <v>0</v>
      </c>
      <c r="K243" s="40">
        <f t="shared" si="171"/>
        <v>0</v>
      </c>
      <c r="L243" s="59">
        <f>+L245+L255</f>
        <v>6000000000</v>
      </c>
      <c r="M243" s="323">
        <f t="shared" si="169"/>
        <v>6.5622422771571809E-4</v>
      </c>
      <c r="N243" s="59">
        <f t="shared" ref="N243:W243" si="196">+N245+N255</f>
        <v>0</v>
      </c>
      <c r="O243" s="59">
        <f>+O245+O255</f>
        <v>1083500398</v>
      </c>
      <c r="P243" s="59">
        <f t="shared" si="196"/>
        <v>4916499602</v>
      </c>
      <c r="Q243" s="59">
        <f t="shared" si="196"/>
        <v>1035246036.22</v>
      </c>
      <c r="R243" s="59">
        <f t="shared" si="196"/>
        <v>4964753963.7800007</v>
      </c>
      <c r="S243" s="59">
        <f t="shared" si="196"/>
        <v>48254361.779999979</v>
      </c>
      <c r="T243" s="59">
        <f t="shared" si="196"/>
        <v>105724406.22</v>
      </c>
      <c r="U243" s="59">
        <f t="shared" si="196"/>
        <v>929521630</v>
      </c>
      <c r="V243" s="59">
        <f t="shared" si="196"/>
        <v>105724406.22</v>
      </c>
      <c r="W243" s="59">
        <f t="shared" si="196"/>
        <v>0</v>
      </c>
      <c r="X243" s="176">
        <f t="shared" si="173"/>
        <v>0.17254100603666667</v>
      </c>
      <c r="Y243" s="176">
        <f t="shared" si="174"/>
        <v>1.7620734369999998E-2</v>
      </c>
      <c r="Z243" s="176">
        <f t="shared" si="175"/>
        <v>1.7620734369999998E-2</v>
      </c>
      <c r="AA243" s="176">
        <f t="shared" si="187"/>
        <v>0.1021249080132025</v>
      </c>
      <c r="AB243" s="177">
        <f t="shared" si="188"/>
        <v>1</v>
      </c>
    </row>
    <row r="244" spans="1:28" ht="42" customHeight="1" x14ac:dyDescent="0.25">
      <c r="A244" s="113" t="s">
        <v>276</v>
      </c>
      <c r="B244" s="32" t="s">
        <v>41</v>
      </c>
      <c r="C244" s="32">
        <v>20</v>
      </c>
      <c r="D244" s="32" t="s">
        <v>38</v>
      </c>
      <c r="E244" s="39" t="s">
        <v>255</v>
      </c>
      <c r="F244" s="121">
        <f>+F246</f>
        <v>128057209397</v>
      </c>
      <c r="G244" s="59">
        <f>+G248</f>
        <v>0</v>
      </c>
      <c r="H244" s="59">
        <f>+H248</f>
        <v>0</v>
      </c>
      <c r="I244" s="59">
        <f>+I248</f>
        <v>0</v>
      </c>
      <c r="J244" s="59">
        <f>+J248</f>
        <v>0</v>
      </c>
      <c r="K244" s="40">
        <f t="shared" si="171"/>
        <v>0</v>
      </c>
      <c r="L244" s="59">
        <f>+L248</f>
        <v>128057209397</v>
      </c>
      <c r="M244" s="323">
        <f t="shared" si="169"/>
        <v>1.4005707223329387E-2</v>
      </c>
      <c r="N244" s="121">
        <f t="shared" ref="N244:W244" si="197">+N248</f>
        <v>0</v>
      </c>
      <c r="O244" s="59">
        <f>+O248</f>
        <v>128057209397</v>
      </c>
      <c r="P244" s="59">
        <f t="shared" si="197"/>
        <v>0</v>
      </c>
      <c r="Q244" s="59">
        <f t="shared" si="197"/>
        <v>128057209397</v>
      </c>
      <c r="R244" s="59">
        <f t="shared" si="197"/>
        <v>0</v>
      </c>
      <c r="S244" s="59">
        <f t="shared" si="197"/>
        <v>0</v>
      </c>
      <c r="T244" s="59">
        <f t="shared" si="197"/>
        <v>73066157722</v>
      </c>
      <c r="U244" s="59">
        <f t="shared" si="197"/>
        <v>54991051675</v>
      </c>
      <c r="V244" s="59">
        <f t="shared" si="197"/>
        <v>73066157722</v>
      </c>
      <c r="W244" s="59">
        <f t="shared" si="197"/>
        <v>0</v>
      </c>
      <c r="X244" s="176">
        <f t="shared" si="173"/>
        <v>1</v>
      </c>
      <c r="Y244" s="176">
        <f t="shared" si="174"/>
        <v>0.57057433990679884</v>
      </c>
      <c r="Z244" s="176">
        <f t="shared" si="175"/>
        <v>0.57057433990679884</v>
      </c>
      <c r="AA244" s="176">
        <f t="shared" si="187"/>
        <v>0.57057433990679884</v>
      </c>
      <c r="AB244" s="177">
        <f t="shared" si="188"/>
        <v>1</v>
      </c>
    </row>
    <row r="245" spans="1:28" ht="68.25" customHeight="1" x14ac:dyDescent="0.25">
      <c r="A245" s="113" t="s">
        <v>277</v>
      </c>
      <c r="B245" s="32" t="s">
        <v>37</v>
      </c>
      <c r="C245" s="32">
        <v>10</v>
      </c>
      <c r="D245" s="32" t="s">
        <v>38</v>
      </c>
      <c r="E245" s="39" t="s">
        <v>278</v>
      </c>
      <c r="F245" s="59">
        <f t="shared" ref="F245:J247" si="198">+F247</f>
        <v>4000000000</v>
      </c>
      <c r="G245" s="59">
        <f t="shared" si="198"/>
        <v>0</v>
      </c>
      <c r="H245" s="59">
        <f t="shared" si="198"/>
        <v>0</v>
      </c>
      <c r="I245" s="59">
        <f t="shared" si="198"/>
        <v>0</v>
      </c>
      <c r="J245" s="59">
        <f t="shared" si="198"/>
        <v>0</v>
      </c>
      <c r="K245" s="40">
        <f t="shared" si="171"/>
        <v>0</v>
      </c>
      <c r="L245" s="59">
        <f>+L247</f>
        <v>4000000000</v>
      </c>
      <c r="M245" s="318">
        <f t="shared" si="169"/>
        <v>4.3748281847714538E-4</v>
      </c>
      <c r="N245" s="59">
        <f t="shared" ref="N245:W247" si="199">+N247</f>
        <v>0</v>
      </c>
      <c r="O245" s="59">
        <f t="shared" si="199"/>
        <v>65000</v>
      </c>
      <c r="P245" s="59">
        <f t="shared" si="199"/>
        <v>3999935000</v>
      </c>
      <c r="Q245" s="59">
        <f t="shared" si="199"/>
        <v>12972.49</v>
      </c>
      <c r="R245" s="59">
        <f t="shared" si="199"/>
        <v>3999987027.5100002</v>
      </c>
      <c r="S245" s="59">
        <f t="shared" si="199"/>
        <v>52027.51</v>
      </c>
      <c r="T245" s="59">
        <f t="shared" si="199"/>
        <v>12972.49</v>
      </c>
      <c r="U245" s="59">
        <f t="shared" si="199"/>
        <v>0</v>
      </c>
      <c r="V245" s="59">
        <f t="shared" si="199"/>
        <v>12972.49</v>
      </c>
      <c r="W245" s="59">
        <f t="shared" si="199"/>
        <v>0</v>
      </c>
      <c r="X245" s="176">
        <f t="shared" si="173"/>
        <v>3.2431224999999998E-6</v>
      </c>
      <c r="Y245" s="176">
        <f t="shared" si="174"/>
        <v>3.2431224999999998E-6</v>
      </c>
      <c r="Z245" s="176">
        <f t="shared" si="175"/>
        <v>3.2431224999999998E-6</v>
      </c>
      <c r="AA245" s="176">
        <f t="shared" si="187"/>
        <v>1</v>
      </c>
      <c r="AB245" s="177">
        <f t="shared" si="188"/>
        <v>1</v>
      </c>
    </row>
    <row r="246" spans="1:28" ht="67.5" customHeight="1" x14ac:dyDescent="0.25">
      <c r="A246" s="113" t="s">
        <v>277</v>
      </c>
      <c r="B246" s="32" t="s">
        <v>41</v>
      </c>
      <c r="C246" s="32">
        <v>20</v>
      </c>
      <c r="D246" s="32" t="s">
        <v>38</v>
      </c>
      <c r="E246" s="72" t="s">
        <v>278</v>
      </c>
      <c r="F246" s="59">
        <f>+F248</f>
        <v>128057209397</v>
      </c>
      <c r="G246" s="59">
        <f t="shared" si="198"/>
        <v>0</v>
      </c>
      <c r="H246" s="59">
        <f t="shared" si="198"/>
        <v>0</v>
      </c>
      <c r="I246" s="59">
        <f t="shared" si="198"/>
        <v>0</v>
      </c>
      <c r="J246" s="59">
        <f t="shared" si="198"/>
        <v>0</v>
      </c>
      <c r="K246" s="40">
        <f t="shared" si="171"/>
        <v>0</v>
      </c>
      <c r="L246" s="59">
        <f>+L248</f>
        <v>128057209397</v>
      </c>
      <c r="M246" s="323">
        <f t="shared" si="169"/>
        <v>1.4005707223329387E-2</v>
      </c>
      <c r="N246" s="59">
        <f t="shared" si="199"/>
        <v>0</v>
      </c>
      <c r="O246" s="59">
        <f t="shared" si="199"/>
        <v>128057209397</v>
      </c>
      <c r="P246" s="59">
        <f t="shared" si="199"/>
        <v>0</v>
      </c>
      <c r="Q246" s="59">
        <f t="shared" si="199"/>
        <v>128057209397</v>
      </c>
      <c r="R246" s="59">
        <f t="shared" si="199"/>
        <v>0</v>
      </c>
      <c r="S246" s="59">
        <f t="shared" si="199"/>
        <v>0</v>
      </c>
      <c r="T246" s="59">
        <f t="shared" si="199"/>
        <v>73066157722</v>
      </c>
      <c r="U246" s="59">
        <f t="shared" si="199"/>
        <v>54991051675</v>
      </c>
      <c r="V246" s="59">
        <f t="shared" si="199"/>
        <v>73066157722</v>
      </c>
      <c r="W246" s="59">
        <f t="shared" si="199"/>
        <v>0</v>
      </c>
      <c r="X246" s="176">
        <f t="shared" si="173"/>
        <v>1</v>
      </c>
      <c r="Y246" s="176">
        <f t="shared" si="174"/>
        <v>0.57057433990679884</v>
      </c>
      <c r="Z246" s="176">
        <f t="shared" si="175"/>
        <v>0.57057433990679884</v>
      </c>
      <c r="AA246" s="176">
        <f t="shared" si="187"/>
        <v>0.57057433990679884</v>
      </c>
      <c r="AB246" s="177">
        <f t="shared" si="188"/>
        <v>1</v>
      </c>
    </row>
    <row r="247" spans="1:28" ht="107.25" customHeight="1" x14ac:dyDescent="0.25">
      <c r="A247" s="113" t="s">
        <v>583</v>
      </c>
      <c r="B247" s="32" t="s">
        <v>37</v>
      </c>
      <c r="C247" s="32">
        <v>10</v>
      </c>
      <c r="D247" s="32" t="s">
        <v>38</v>
      </c>
      <c r="E247" s="39" t="s">
        <v>280</v>
      </c>
      <c r="F247" s="59">
        <f t="shared" si="198"/>
        <v>4000000000</v>
      </c>
      <c r="G247" s="59">
        <f t="shared" si="198"/>
        <v>0</v>
      </c>
      <c r="H247" s="59">
        <f t="shared" si="198"/>
        <v>0</v>
      </c>
      <c r="I247" s="59">
        <f t="shared" si="198"/>
        <v>0</v>
      </c>
      <c r="J247" s="59">
        <f t="shared" si="198"/>
        <v>0</v>
      </c>
      <c r="K247" s="40">
        <f t="shared" si="171"/>
        <v>0</v>
      </c>
      <c r="L247" s="59">
        <f>+L249</f>
        <v>4000000000</v>
      </c>
      <c r="M247" s="318">
        <f t="shared" si="169"/>
        <v>4.3748281847714538E-4</v>
      </c>
      <c r="N247" s="59">
        <f t="shared" si="199"/>
        <v>0</v>
      </c>
      <c r="O247" s="59">
        <f t="shared" si="199"/>
        <v>65000</v>
      </c>
      <c r="P247" s="59">
        <f t="shared" si="199"/>
        <v>3999935000</v>
      </c>
      <c r="Q247" s="59">
        <f t="shared" si="199"/>
        <v>12972.49</v>
      </c>
      <c r="R247" s="59">
        <f t="shared" si="199"/>
        <v>3999987027.5100002</v>
      </c>
      <c r="S247" s="59">
        <f t="shared" si="199"/>
        <v>52027.51</v>
      </c>
      <c r="T247" s="59">
        <f t="shared" si="199"/>
        <v>12972.49</v>
      </c>
      <c r="U247" s="59">
        <f t="shared" si="199"/>
        <v>0</v>
      </c>
      <c r="V247" s="59">
        <f t="shared" si="199"/>
        <v>12972.49</v>
      </c>
      <c r="W247" s="59">
        <f t="shared" si="199"/>
        <v>0</v>
      </c>
      <c r="X247" s="176">
        <f t="shared" si="173"/>
        <v>3.2431224999999998E-6</v>
      </c>
      <c r="Y247" s="352">
        <f t="shared" si="174"/>
        <v>3.2431224999999998E-6</v>
      </c>
      <c r="Z247" s="352">
        <f t="shared" si="175"/>
        <v>3.2431224999999998E-6</v>
      </c>
      <c r="AA247" s="176">
        <f t="shared" si="187"/>
        <v>1</v>
      </c>
      <c r="AB247" s="177">
        <f t="shared" si="188"/>
        <v>1</v>
      </c>
    </row>
    <row r="248" spans="1:28" ht="109.5" customHeight="1" x14ac:dyDescent="0.25">
      <c r="A248" s="113" t="s">
        <v>583</v>
      </c>
      <c r="B248" s="32" t="s">
        <v>41</v>
      </c>
      <c r="C248" s="32">
        <v>20</v>
      </c>
      <c r="D248" s="32" t="s">
        <v>38</v>
      </c>
      <c r="E248" s="39" t="s">
        <v>280</v>
      </c>
      <c r="F248" s="59">
        <f>+F251+F253</f>
        <v>128057209397</v>
      </c>
      <c r="G248" s="59">
        <f>+G251+G253</f>
        <v>0</v>
      </c>
      <c r="H248" s="59">
        <f>+H251+H253</f>
        <v>0</v>
      </c>
      <c r="I248" s="59">
        <f>+I251+I253</f>
        <v>0</v>
      </c>
      <c r="J248" s="59">
        <f>+J251+J253</f>
        <v>0</v>
      </c>
      <c r="K248" s="40">
        <f t="shared" si="171"/>
        <v>0</v>
      </c>
      <c r="L248" s="59">
        <f>+L251+L253</f>
        <v>128057209397</v>
      </c>
      <c r="M248" s="323">
        <f t="shared" si="169"/>
        <v>1.4005707223329387E-2</v>
      </c>
      <c r="N248" s="59">
        <f t="shared" ref="N248:W248" si="200">+N251+N253</f>
        <v>0</v>
      </c>
      <c r="O248" s="59">
        <f>+O251+O253</f>
        <v>128057209397</v>
      </c>
      <c r="P248" s="59">
        <f t="shared" si="200"/>
        <v>0</v>
      </c>
      <c r="Q248" s="59">
        <f t="shared" si="200"/>
        <v>128057209397</v>
      </c>
      <c r="R248" s="59">
        <f t="shared" si="200"/>
        <v>0</v>
      </c>
      <c r="S248" s="59">
        <f t="shared" si="200"/>
        <v>0</v>
      </c>
      <c r="T248" s="59">
        <f t="shared" si="200"/>
        <v>73066157722</v>
      </c>
      <c r="U248" s="59">
        <f t="shared" si="200"/>
        <v>54991051675</v>
      </c>
      <c r="V248" s="59">
        <f t="shared" si="200"/>
        <v>73066157722</v>
      </c>
      <c r="W248" s="59">
        <f t="shared" si="200"/>
        <v>0</v>
      </c>
      <c r="X248" s="176">
        <f t="shared" si="173"/>
        <v>1</v>
      </c>
      <c r="Y248" s="176">
        <f t="shared" si="174"/>
        <v>0.57057433990679884</v>
      </c>
      <c r="Z248" s="176">
        <f t="shared" si="175"/>
        <v>0.57057433990679884</v>
      </c>
      <c r="AA248" s="176">
        <f t="shared" si="187"/>
        <v>0.57057433990679884</v>
      </c>
      <c r="AB248" s="177">
        <f t="shared" si="188"/>
        <v>1</v>
      </c>
    </row>
    <row r="249" spans="1:28" ht="42" customHeight="1" x14ac:dyDescent="0.25">
      <c r="A249" s="113" t="s">
        <v>584</v>
      </c>
      <c r="B249" s="32" t="s">
        <v>37</v>
      </c>
      <c r="C249" s="32">
        <v>10</v>
      </c>
      <c r="D249" s="32" t="s">
        <v>38</v>
      </c>
      <c r="E249" s="39" t="s">
        <v>282</v>
      </c>
      <c r="F249" s="59">
        <f>+F250</f>
        <v>4000000000</v>
      </c>
      <c r="G249" s="59">
        <f>+G250</f>
        <v>0</v>
      </c>
      <c r="H249" s="59">
        <f>+H250</f>
        <v>0</v>
      </c>
      <c r="I249" s="59">
        <f>+I250</f>
        <v>0</v>
      </c>
      <c r="J249" s="59">
        <f>+J250</f>
        <v>0</v>
      </c>
      <c r="K249" s="40">
        <f t="shared" si="171"/>
        <v>0</v>
      </c>
      <c r="L249" s="59">
        <f>+L250</f>
        <v>4000000000</v>
      </c>
      <c r="M249" s="318">
        <f t="shared" si="169"/>
        <v>4.3748281847714538E-4</v>
      </c>
      <c r="N249" s="59">
        <f t="shared" ref="N249:W249" si="201">+N250</f>
        <v>0</v>
      </c>
      <c r="O249" s="59">
        <f>+O250</f>
        <v>65000</v>
      </c>
      <c r="P249" s="59">
        <f t="shared" si="201"/>
        <v>3999935000</v>
      </c>
      <c r="Q249" s="59">
        <f t="shared" si="201"/>
        <v>12972.49</v>
      </c>
      <c r="R249" s="59">
        <f t="shared" si="201"/>
        <v>3999987027.5100002</v>
      </c>
      <c r="S249" s="59">
        <f t="shared" si="201"/>
        <v>52027.51</v>
      </c>
      <c r="T249" s="59">
        <f t="shared" si="201"/>
        <v>12972.49</v>
      </c>
      <c r="U249" s="59">
        <f t="shared" si="201"/>
        <v>0</v>
      </c>
      <c r="V249" s="59">
        <f t="shared" si="201"/>
        <v>12972.49</v>
      </c>
      <c r="W249" s="59">
        <f t="shared" si="201"/>
        <v>0</v>
      </c>
      <c r="X249" s="352">
        <f t="shared" si="173"/>
        <v>3.2431224999999998E-6</v>
      </c>
      <c r="Y249" s="352">
        <f t="shared" si="174"/>
        <v>3.2431224999999998E-6</v>
      </c>
      <c r="Z249" s="352">
        <f t="shared" si="175"/>
        <v>3.2431224999999998E-6</v>
      </c>
      <c r="AA249" s="176">
        <f t="shared" si="187"/>
        <v>1</v>
      </c>
      <c r="AB249" s="177">
        <f t="shared" si="188"/>
        <v>1</v>
      </c>
    </row>
    <row r="250" spans="1:28" ht="42" customHeight="1" x14ac:dyDescent="0.25">
      <c r="A250" s="114" t="s">
        <v>585</v>
      </c>
      <c r="B250" s="43" t="s">
        <v>37</v>
      </c>
      <c r="C250" s="43">
        <v>10</v>
      </c>
      <c r="D250" s="43" t="s">
        <v>38</v>
      </c>
      <c r="E250" s="44" t="s">
        <v>268</v>
      </c>
      <c r="F250" s="45">
        <v>4000000000</v>
      </c>
      <c r="G250" s="45">
        <v>0</v>
      </c>
      <c r="H250" s="45">
        <v>0</v>
      </c>
      <c r="I250" s="45">
        <v>0</v>
      </c>
      <c r="J250" s="45">
        <v>0</v>
      </c>
      <c r="K250" s="45"/>
      <c r="L250" s="45">
        <v>4000000000</v>
      </c>
      <c r="M250" s="47">
        <f t="shared" si="169"/>
        <v>4.3748281847714538E-4</v>
      </c>
      <c r="N250" s="45">
        <v>0</v>
      </c>
      <c r="O250" s="45">
        <v>65000</v>
      </c>
      <c r="P250" s="45">
        <f>L250-O250</f>
        <v>3999935000</v>
      </c>
      <c r="Q250" s="45">
        <v>12972.49</v>
      </c>
      <c r="R250" s="45">
        <f>+L250-Q250</f>
        <v>3999987027.5100002</v>
      </c>
      <c r="S250" s="45">
        <f>O250-Q250</f>
        <v>52027.51</v>
      </c>
      <c r="T250" s="45">
        <v>12972.49</v>
      </c>
      <c r="U250" s="45">
        <f>+Q250-T250</f>
        <v>0</v>
      </c>
      <c r="V250" s="45">
        <v>12972.49</v>
      </c>
      <c r="W250" s="48">
        <f>+T250-V250</f>
        <v>0</v>
      </c>
      <c r="X250" s="179">
        <f t="shared" si="173"/>
        <v>3.2431224999999998E-6</v>
      </c>
      <c r="Y250" s="179">
        <f t="shared" si="174"/>
        <v>3.2431224999999998E-6</v>
      </c>
      <c r="Z250" s="179">
        <f t="shared" si="175"/>
        <v>3.2431224999999998E-6</v>
      </c>
      <c r="AA250" s="54">
        <f t="shared" si="187"/>
        <v>1</v>
      </c>
      <c r="AB250" s="178">
        <f t="shared" si="188"/>
        <v>1</v>
      </c>
    </row>
    <row r="251" spans="1:28" ht="42" customHeight="1" x14ac:dyDescent="0.25">
      <c r="A251" s="113" t="s">
        <v>584</v>
      </c>
      <c r="B251" s="32" t="s">
        <v>41</v>
      </c>
      <c r="C251" s="32">
        <v>20</v>
      </c>
      <c r="D251" s="32" t="s">
        <v>38</v>
      </c>
      <c r="E251" s="39" t="s">
        <v>282</v>
      </c>
      <c r="F251" s="59">
        <f>+F252</f>
        <v>123824871497</v>
      </c>
      <c r="G251" s="59">
        <f>+G252</f>
        <v>0</v>
      </c>
      <c r="H251" s="59">
        <f>+H252</f>
        <v>0</v>
      </c>
      <c r="I251" s="59">
        <f>+I252</f>
        <v>0</v>
      </c>
      <c r="J251" s="59">
        <f>+J252</f>
        <v>0</v>
      </c>
      <c r="K251" s="40">
        <f t="shared" ref="K251:K264" si="202">+G251-H251+I251-J251</f>
        <v>0</v>
      </c>
      <c r="L251" s="59">
        <f>+L252</f>
        <v>123824871497</v>
      </c>
      <c r="M251" s="323">
        <f t="shared" si="169"/>
        <v>1.3542813445019477E-2</v>
      </c>
      <c r="N251" s="59">
        <f t="shared" ref="N251:W251" si="203">+N252</f>
        <v>0</v>
      </c>
      <c r="O251" s="59">
        <f>+O252</f>
        <v>123824871497</v>
      </c>
      <c r="P251" s="59">
        <f t="shared" si="203"/>
        <v>0</v>
      </c>
      <c r="Q251" s="59">
        <f t="shared" si="203"/>
        <v>123824871497</v>
      </c>
      <c r="R251" s="59">
        <f t="shared" si="203"/>
        <v>0</v>
      </c>
      <c r="S251" s="59">
        <f t="shared" si="203"/>
        <v>0</v>
      </c>
      <c r="T251" s="59">
        <f t="shared" si="203"/>
        <v>73066157722</v>
      </c>
      <c r="U251" s="59">
        <f t="shared" si="203"/>
        <v>50758713775</v>
      </c>
      <c r="V251" s="59">
        <f t="shared" si="203"/>
        <v>73066157722</v>
      </c>
      <c r="W251" s="59">
        <f t="shared" si="203"/>
        <v>0</v>
      </c>
      <c r="X251" s="176">
        <f t="shared" si="173"/>
        <v>1</v>
      </c>
      <c r="Y251" s="176">
        <f t="shared" si="174"/>
        <v>0.59007658831909415</v>
      </c>
      <c r="Z251" s="176">
        <f t="shared" si="175"/>
        <v>0.59007658831909415</v>
      </c>
      <c r="AA251" s="176">
        <f t="shared" si="187"/>
        <v>0.59007658831909415</v>
      </c>
      <c r="AB251" s="177">
        <f t="shared" si="188"/>
        <v>1</v>
      </c>
    </row>
    <row r="252" spans="1:28" ht="42" customHeight="1" x14ac:dyDescent="0.25">
      <c r="A252" s="114" t="s">
        <v>585</v>
      </c>
      <c r="B252" s="43" t="s">
        <v>41</v>
      </c>
      <c r="C252" s="43">
        <v>20</v>
      </c>
      <c r="D252" s="43" t="s">
        <v>38</v>
      </c>
      <c r="E252" s="42" t="s">
        <v>268</v>
      </c>
      <c r="F252" s="45">
        <v>123824871497</v>
      </c>
      <c r="G252" s="45">
        <v>0</v>
      </c>
      <c r="H252" s="45">
        <v>0</v>
      </c>
      <c r="I252" s="45">
        <v>0</v>
      </c>
      <c r="J252" s="45">
        <v>0</v>
      </c>
      <c r="K252" s="339">
        <f t="shared" si="202"/>
        <v>0</v>
      </c>
      <c r="L252" s="45">
        <v>123824871497</v>
      </c>
      <c r="M252" s="47">
        <f t="shared" si="169"/>
        <v>1.3542813445019477E-2</v>
      </c>
      <c r="N252" s="45">
        <v>0</v>
      </c>
      <c r="O252" s="45">
        <v>123824871497</v>
      </c>
      <c r="P252" s="45">
        <f>L252-O252</f>
        <v>0</v>
      </c>
      <c r="Q252" s="45">
        <v>123824871497</v>
      </c>
      <c r="R252" s="45">
        <f>+L252-Q252</f>
        <v>0</v>
      </c>
      <c r="S252" s="45">
        <f>O252-Q252</f>
        <v>0</v>
      </c>
      <c r="T252" s="45">
        <v>73066157722</v>
      </c>
      <c r="U252" s="45">
        <f>+Q252-T252</f>
        <v>50758713775</v>
      </c>
      <c r="V252" s="45">
        <v>73066157722</v>
      </c>
      <c r="W252" s="48">
        <f>+T252-V252</f>
        <v>0</v>
      </c>
      <c r="X252" s="54">
        <f t="shared" si="173"/>
        <v>1</v>
      </c>
      <c r="Y252" s="54">
        <f t="shared" si="174"/>
        <v>0.59007658831909415</v>
      </c>
      <c r="Z252" s="54">
        <f t="shared" si="175"/>
        <v>0.59007658831909415</v>
      </c>
      <c r="AA252" s="54">
        <f t="shared" si="187"/>
        <v>0.59007658831909415</v>
      </c>
      <c r="AB252" s="178">
        <f t="shared" si="188"/>
        <v>1</v>
      </c>
    </row>
    <row r="253" spans="1:28" ht="42" customHeight="1" x14ac:dyDescent="0.25">
      <c r="A253" s="113" t="s">
        <v>586</v>
      </c>
      <c r="B253" s="32" t="s">
        <v>41</v>
      </c>
      <c r="C253" s="32">
        <v>20</v>
      </c>
      <c r="D253" s="32" t="s">
        <v>38</v>
      </c>
      <c r="E253" s="78" t="s">
        <v>285</v>
      </c>
      <c r="F253" s="59">
        <f>+F254</f>
        <v>4232337900</v>
      </c>
      <c r="G253" s="59">
        <f>+G254</f>
        <v>0</v>
      </c>
      <c r="H253" s="59">
        <f>+H254</f>
        <v>0</v>
      </c>
      <c r="I253" s="59">
        <f>+I254</f>
        <v>0</v>
      </c>
      <c r="J253" s="59">
        <f>+J254</f>
        <v>0</v>
      </c>
      <c r="K253" s="40">
        <f t="shared" si="202"/>
        <v>0</v>
      </c>
      <c r="L253" s="59">
        <f>+L254</f>
        <v>4232337900</v>
      </c>
      <c r="M253" s="323">
        <f t="shared" si="169"/>
        <v>4.6289377830991069E-4</v>
      </c>
      <c r="N253" s="59">
        <f t="shared" ref="N253:W253" si="204">+N254</f>
        <v>0</v>
      </c>
      <c r="O253" s="59">
        <f>+O254</f>
        <v>4232337900</v>
      </c>
      <c r="P253" s="59">
        <f t="shared" si="204"/>
        <v>0</v>
      </c>
      <c r="Q253" s="59">
        <f t="shared" si="204"/>
        <v>4232337900</v>
      </c>
      <c r="R253" s="59">
        <f t="shared" si="204"/>
        <v>0</v>
      </c>
      <c r="S253" s="59">
        <f t="shared" si="204"/>
        <v>0</v>
      </c>
      <c r="T253" s="59">
        <f t="shared" si="204"/>
        <v>0</v>
      </c>
      <c r="U253" s="59">
        <f t="shared" si="204"/>
        <v>4232337900</v>
      </c>
      <c r="V253" s="59">
        <f t="shared" si="204"/>
        <v>0</v>
      </c>
      <c r="W253" s="59">
        <f t="shared" si="204"/>
        <v>0</v>
      </c>
      <c r="X253" s="176">
        <f t="shared" si="173"/>
        <v>1</v>
      </c>
      <c r="Y253" s="176">
        <f t="shared" si="174"/>
        <v>0</v>
      </c>
      <c r="Z253" s="176">
        <f t="shared" si="175"/>
        <v>0</v>
      </c>
      <c r="AA253" s="176">
        <f t="shared" si="187"/>
        <v>0</v>
      </c>
      <c r="AB253" s="177" t="s">
        <v>40</v>
      </c>
    </row>
    <row r="254" spans="1:28" s="76" customFormat="1" ht="42" customHeight="1" x14ac:dyDescent="0.25">
      <c r="A254" s="202" t="s">
        <v>587</v>
      </c>
      <c r="B254" s="124" t="s">
        <v>41</v>
      </c>
      <c r="C254" s="124">
        <v>20</v>
      </c>
      <c r="D254" s="124" t="s">
        <v>38</v>
      </c>
      <c r="E254" s="77" t="s">
        <v>268</v>
      </c>
      <c r="F254" s="56">
        <v>4232337900</v>
      </c>
      <c r="G254" s="56">
        <v>0</v>
      </c>
      <c r="H254" s="56">
        <v>0</v>
      </c>
      <c r="I254" s="56">
        <v>0</v>
      </c>
      <c r="J254" s="56">
        <v>0</v>
      </c>
      <c r="K254" s="46">
        <f t="shared" si="202"/>
        <v>0</v>
      </c>
      <c r="L254" s="56">
        <v>4232337900</v>
      </c>
      <c r="M254" s="47">
        <f t="shared" si="169"/>
        <v>4.6289377830991069E-4</v>
      </c>
      <c r="N254" s="56">
        <v>0</v>
      </c>
      <c r="O254" s="45">
        <v>4232337900</v>
      </c>
      <c r="P254" s="45">
        <f>L254-O254</f>
        <v>0</v>
      </c>
      <c r="Q254" s="45">
        <v>4232337900</v>
      </c>
      <c r="R254" s="45">
        <f>+L254-Q254</f>
        <v>0</v>
      </c>
      <c r="S254" s="45">
        <f>O254-Q254</f>
        <v>0</v>
      </c>
      <c r="T254" s="45">
        <v>0</v>
      </c>
      <c r="U254" s="45">
        <f>+Q254-T254</f>
        <v>4232337900</v>
      </c>
      <c r="V254" s="45">
        <v>0</v>
      </c>
      <c r="W254" s="48">
        <f>+T254-V254</f>
        <v>0</v>
      </c>
      <c r="X254" s="54">
        <f t="shared" si="173"/>
        <v>1</v>
      </c>
      <c r="Y254" s="54">
        <f t="shared" si="174"/>
        <v>0</v>
      </c>
      <c r="Z254" s="54">
        <f t="shared" si="175"/>
        <v>0</v>
      </c>
      <c r="AA254" s="54">
        <f t="shared" si="187"/>
        <v>0</v>
      </c>
      <c r="AB254" s="178" t="s">
        <v>40</v>
      </c>
    </row>
    <row r="255" spans="1:28" ht="55.5" customHeight="1" x14ac:dyDescent="0.25">
      <c r="A255" s="113" t="s">
        <v>287</v>
      </c>
      <c r="B255" s="32" t="s">
        <v>37</v>
      </c>
      <c r="C255" s="32">
        <v>10</v>
      </c>
      <c r="D255" s="32" t="s">
        <v>38</v>
      </c>
      <c r="E255" s="39" t="s">
        <v>288</v>
      </c>
      <c r="F255" s="62">
        <f t="shared" ref="F255:J257" si="205">+F256</f>
        <v>2000000000</v>
      </c>
      <c r="G255" s="62">
        <f t="shared" si="205"/>
        <v>0</v>
      </c>
      <c r="H255" s="62">
        <f t="shared" si="205"/>
        <v>0</v>
      </c>
      <c r="I255" s="62">
        <f t="shared" si="205"/>
        <v>0</v>
      </c>
      <c r="J255" s="62">
        <f t="shared" si="205"/>
        <v>0</v>
      </c>
      <c r="K255" s="40">
        <f t="shared" si="202"/>
        <v>0</v>
      </c>
      <c r="L255" s="62">
        <f>+L256</f>
        <v>2000000000</v>
      </c>
      <c r="M255" s="318">
        <f t="shared" si="169"/>
        <v>2.1874140923857269E-4</v>
      </c>
      <c r="N255" s="62">
        <f t="shared" ref="N255:W257" si="206">+N256</f>
        <v>0</v>
      </c>
      <c r="O255" s="62">
        <f t="shared" si="206"/>
        <v>1083435398</v>
      </c>
      <c r="P255" s="62">
        <f t="shared" si="206"/>
        <v>916564602</v>
      </c>
      <c r="Q255" s="62">
        <f t="shared" si="206"/>
        <v>1035233063.73</v>
      </c>
      <c r="R255" s="62">
        <f t="shared" si="206"/>
        <v>964766936.26999998</v>
      </c>
      <c r="S255" s="62">
        <f t="shared" si="206"/>
        <v>48202334.269999981</v>
      </c>
      <c r="T255" s="62">
        <f t="shared" si="206"/>
        <v>105711433.73</v>
      </c>
      <c r="U255" s="62">
        <f t="shared" si="206"/>
        <v>929521630</v>
      </c>
      <c r="V255" s="62">
        <f t="shared" si="206"/>
        <v>105711433.73</v>
      </c>
      <c r="W255" s="62">
        <f t="shared" si="206"/>
        <v>0</v>
      </c>
      <c r="X255" s="176">
        <f t="shared" si="173"/>
        <v>0.51761653186500001</v>
      </c>
      <c r="Y255" s="176">
        <f t="shared" si="174"/>
        <v>5.2855716864999999E-2</v>
      </c>
      <c r="Z255" s="176">
        <f t="shared" si="175"/>
        <v>5.2855716864999999E-2</v>
      </c>
      <c r="AA255" s="176">
        <f t="shared" si="187"/>
        <v>0.10211365675388696</v>
      </c>
      <c r="AB255" s="177">
        <f t="shared" ref="AB255:AB296" si="207">+V255/T255</f>
        <v>1</v>
      </c>
    </row>
    <row r="256" spans="1:28" ht="113.25" customHeight="1" x14ac:dyDescent="0.25">
      <c r="A256" s="113" t="s">
        <v>588</v>
      </c>
      <c r="B256" s="32" t="s">
        <v>37</v>
      </c>
      <c r="C256" s="32">
        <v>10</v>
      </c>
      <c r="D256" s="32" t="s">
        <v>38</v>
      </c>
      <c r="E256" s="39" t="s">
        <v>280</v>
      </c>
      <c r="F256" s="59">
        <f t="shared" si="205"/>
        <v>2000000000</v>
      </c>
      <c r="G256" s="59">
        <f t="shared" si="205"/>
        <v>0</v>
      </c>
      <c r="H256" s="59">
        <f t="shared" si="205"/>
        <v>0</v>
      </c>
      <c r="I256" s="59">
        <f t="shared" si="205"/>
        <v>0</v>
      </c>
      <c r="J256" s="59">
        <f t="shared" si="205"/>
        <v>0</v>
      </c>
      <c r="K256" s="40">
        <f t="shared" si="202"/>
        <v>0</v>
      </c>
      <c r="L256" s="59">
        <f>+L257</f>
        <v>2000000000</v>
      </c>
      <c r="M256" s="318">
        <f t="shared" si="169"/>
        <v>2.1874140923857269E-4</v>
      </c>
      <c r="N256" s="59">
        <f t="shared" si="206"/>
        <v>0</v>
      </c>
      <c r="O256" s="59">
        <f t="shared" si="206"/>
        <v>1083435398</v>
      </c>
      <c r="P256" s="59">
        <f t="shared" si="206"/>
        <v>916564602</v>
      </c>
      <c r="Q256" s="59">
        <f t="shared" si="206"/>
        <v>1035233063.73</v>
      </c>
      <c r="R256" s="59">
        <f t="shared" si="206"/>
        <v>964766936.26999998</v>
      </c>
      <c r="S256" s="59">
        <f t="shared" si="206"/>
        <v>48202334.269999981</v>
      </c>
      <c r="T256" s="59">
        <f t="shared" si="206"/>
        <v>105711433.73</v>
      </c>
      <c r="U256" s="59">
        <f t="shared" si="206"/>
        <v>929521630</v>
      </c>
      <c r="V256" s="59">
        <f t="shared" si="206"/>
        <v>105711433.73</v>
      </c>
      <c r="W256" s="59">
        <f t="shared" si="206"/>
        <v>0</v>
      </c>
      <c r="X256" s="176">
        <f t="shared" si="173"/>
        <v>0.51761653186500001</v>
      </c>
      <c r="Y256" s="176">
        <f t="shared" si="174"/>
        <v>5.2855716864999999E-2</v>
      </c>
      <c r="Z256" s="176">
        <f t="shared" si="175"/>
        <v>5.2855716864999999E-2</v>
      </c>
      <c r="AA256" s="176">
        <f t="shared" si="187"/>
        <v>0.10211365675388696</v>
      </c>
      <c r="AB256" s="177">
        <f t="shared" si="207"/>
        <v>1</v>
      </c>
    </row>
    <row r="257" spans="1:28" ht="42" customHeight="1" x14ac:dyDescent="0.25">
      <c r="A257" s="113" t="s">
        <v>589</v>
      </c>
      <c r="B257" s="32" t="s">
        <v>37</v>
      </c>
      <c r="C257" s="32">
        <v>10</v>
      </c>
      <c r="D257" s="32" t="s">
        <v>38</v>
      </c>
      <c r="E257" s="39" t="s">
        <v>266</v>
      </c>
      <c r="F257" s="40">
        <f t="shared" si="205"/>
        <v>2000000000</v>
      </c>
      <c r="G257" s="40">
        <f t="shared" si="205"/>
        <v>0</v>
      </c>
      <c r="H257" s="40">
        <f t="shared" si="205"/>
        <v>0</v>
      </c>
      <c r="I257" s="40">
        <f t="shared" si="205"/>
        <v>0</v>
      </c>
      <c r="J257" s="40">
        <f t="shared" si="205"/>
        <v>0</v>
      </c>
      <c r="K257" s="40">
        <f t="shared" si="202"/>
        <v>0</v>
      </c>
      <c r="L257" s="40">
        <f>+L258</f>
        <v>2000000000</v>
      </c>
      <c r="M257" s="318">
        <f t="shared" si="169"/>
        <v>2.1874140923857269E-4</v>
      </c>
      <c r="N257" s="40">
        <f t="shared" si="206"/>
        <v>0</v>
      </c>
      <c r="O257" s="40">
        <f t="shared" si="206"/>
        <v>1083435398</v>
      </c>
      <c r="P257" s="40">
        <f t="shared" si="206"/>
        <v>916564602</v>
      </c>
      <c r="Q257" s="40">
        <f t="shared" si="206"/>
        <v>1035233063.73</v>
      </c>
      <c r="R257" s="40">
        <f t="shared" si="206"/>
        <v>964766936.26999998</v>
      </c>
      <c r="S257" s="40">
        <f t="shared" si="206"/>
        <v>48202334.269999981</v>
      </c>
      <c r="T257" s="40">
        <f t="shared" si="206"/>
        <v>105711433.73</v>
      </c>
      <c r="U257" s="40">
        <f t="shared" si="206"/>
        <v>929521630</v>
      </c>
      <c r="V257" s="40">
        <f t="shared" si="206"/>
        <v>105711433.73</v>
      </c>
      <c r="W257" s="40">
        <f t="shared" si="206"/>
        <v>0</v>
      </c>
      <c r="X257" s="176">
        <f t="shared" si="173"/>
        <v>0.51761653186500001</v>
      </c>
      <c r="Y257" s="176">
        <f t="shared" si="174"/>
        <v>5.2855716864999999E-2</v>
      </c>
      <c r="Z257" s="176">
        <f t="shared" si="175"/>
        <v>5.2855716864999999E-2</v>
      </c>
      <c r="AA257" s="176">
        <f t="shared" si="187"/>
        <v>0.10211365675388696</v>
      </c>
      <c r="AB257" s="177">
        <f t="shared" si="207"/>
        <v>1</v>
      </c>
    </row>
    <row r="258" spans="1:28" s="133" customFormat="1" ht="42" customHeight="1" x14ac:dyDescent="0.25">
      <c r="A258" s="351" t="s">
        <v>590</v>
      </c>
      <c r="B258" s="83" t="s">
        <v>37</v>
      </c>
      <c r="C258" s="83">
        <v>10</v>
      </c>
      <c r="D258" s="83" t="s">
        <v>38</v>
      </c>
      <c r="E258" s="84" t="s">
        <v>268</v>
      </c>
      <c r="F258" s="126">
        <v>2000000000</v>
      </c>
      <c r="G258" s="127">
        <v>0</v>
      </c>
      <c r="H258" s="127">
        <v>0</v>
      </c>
      <c r="I258" s="127">
        <v>0</v>
      </c>
      <c r="J258" s="127">
        <v>0</v>
      </c>
      <c r="K258" s="126">
        <f t="shared" si="202"/>
        <v>0</v>
      </c>
      <c r="L258" s="128">
        <f>+F258+K258</f>
        <v>2000000000</v>
      </c>
      <c r="M258" s="129">
        <f t="shared" si="169"/>
        <v>2.1874140923857269E-4</v>
      </c>
      <c r="N258" s="126">
        <v>0</v>
      </c>
      <c r="O258" s="126">
        <v>1083435398</v>
      </c>
      <c r="P258" s="126">
        <f>L258-O258</f>
        <v>916564602</v>
      </c>
      <c r="Q258" s="126">
        <v>1035233063.73</v>
      </c>
      <c r="R258" s="126">
        <f>+L258-Q258</f>
        <v>964766936.26999998</v>
      </c>
      <c r="S258" s="126">
        <f>O258-Q258</f>
        <v>48202334.269999981</v>
      </c>
      <c r="T258" s="126">
        <v>105711433.73</v>
      </c>
      <c r="U258" s="126">
        <f>+Q258-T258</f>
        <v>929521630</v>
      </c>
      <c r="V258" s="126">
        <v>105711433.73</v>
      </c>
      <c r="W258" s="130">
        <f>+T258-V258</f>
        <v>0</v>
      </c>
      <c r="X258" s="340">
        <f t="shared" si="173"/>
        <v>0.51761653186500001</v>
      </c>
      <c r="Y258" s="340">
        <f t="shared" si="174"/>
        <v>5.2855716864999999E-2</v>
      </c>
      <c r="Z258" s="340">
        <f t="shared" si="175"/>
        <v>5.2855716864999999E-2</v>
      </c>
      <c r="AA258" s="340">
        <f t="shared" si="187"/>
        <v>0.10211365675388696</v>
      </c>
      <c r="AB258" s="353">
        <f t="shared" si="207"/>
        <v>1</v>
      </c>
    </row>
    <row r="259" spans="1:28" ht="42" customHeight="1" x14ac:dyDescent="0.25">
      <c r="A259" s="113" t="s">
        <v>291</v>
      </c>
      <c r="B259" s="32" t="s">
        <v>37</v>
      </c>
      <c r="C259" s="32">
        <v>10</v>
      </c>
      <c r="D259" s="32" t="s">
        <v>38</v>
      </c>
      <c r="E259" s="39" t="s">
        <v>292</v>
      </c>
      <c r="F259" s="60">
        <f>+F260</f>
        <v>4104000000</v>
      </c>
      <c r="G259" s="60">
        <f>+G260</f>
        <v>0</v>
      </c>
      <c r="H259" s="60">
        <f>+H260</f>
        <v>0</v>
      </c>
      <c r="I259" s="60">
        <f>+I260</f>
        <v>0</v>
      </c>
      <c r="J259" s="60">
        <f>+J260</f>
        <v>0</v>
      </c>
      <c r="K259" s="40">
        <f t="shared" si="202"/>
        <v>0</v>
      </c>
      <c r="L259" s="60">
        <f>+L260</f>
        <v>4104000000</v>
      </c>
      <c r="M259" s="318">
        <f t="shared" si="169"/>
        <v>4.4885737175755116E-4</v>
      </c>
      <c r="N259" s="60">
        <f t="shared" ref="N259:W259" si="208">+N260</f>
        <v>0</v>
      </c>
      <c r="O259" s="60">
        <f>+O260</f>
        <v>1833979858</v>
      </c>
      <c r="P259" s="60">
        <f t="shared" si="208"/>
        <v>2270020142</v>
      </c>
      <c r="Q259" s="60">
        <f t="shared" si="208"/>
        <v>1748526919.1100001</v>
      </c>
      <c r="R259" s="60">
        <f t="shared" si="208"/>
        <v>2355473080.8899999</v>
      </c>
      <c r="S259" s="60">
        <f t="shared" si="208"/>
        <v>85452938.889999896</v>
      </c>
      <c r="T259" s="60">
        <f t="shared" si="208"/>
        <v>152286249.11000001</v>
      </c>
      <c r="U259" s="60">
        <f t="shared" si="208"/>
        <v>1596240670</v>
      </c>
      <c r="V259" s="60">
        <f t="shared" si="208"/>
        <v>144786249.11000001</v>
      </c>
      <c r="W259" s="60">
        <f t="shared" si="208"/>
        <v>7500000</v>
      </c>
      <c r="X259" s="176">
        <f t="shared" si="173"/>
        <v>0.42605431752192985</v>
      </c>
      <c r="Y259" s="176">
        <f t="shared" si="174"/>
        <v>3.710678584551657E-2</v>
      </c>
      <c r="Z259" s="176">
        <f t="shared" si="175"/>
        <v>3.5279300465399614E-2</v>
      </c>
      <c r="AA259" s="176">
        <f t="shared" si="187"/>
        <v>8.7094026088836929E-2</v>
      </c>
      <c r="AB259" s="177">
        <f t="shared" si="207"/>
        <v>0.95075064200588089</v>
      </c>
    </row>
    <row r="260" spans="1:28" ht="42" customHeight="1" x14ac:dyDescent="0.25">
      <c r="A260" s="113" t="s">
        <v>293</v>
      </c>
      <c r="B260" s="32" t="s">
        <v>37</v>
      </c>
      <c r="C260" s="32">
        <v>10</v>
      </c>
      <c r="D260" s="32" t="s">
        <v>38</v>
      </c>
      <c r="E260" s="72" t="s">
        <v>255</v>
      </c>
      <c r="F260" s="60">
        <f>+F261+F265</f>
        <v>4104000000</v>
      </c>
      <c r="G260" s="60">
        <f>+G261+G265</f>
        <v>0</v>
      </c>
      <c r="H260" s="60">
        <f>+H261+H265</f>
        <v>0</v>
      </c>
      <c r="I260" s="60">
        <f>+I261+I265</f>
        <v>0</v>
      </c>
      <c r="J260" s="60">
        <f>+J261+J265</f>
        <v>0</v>
      </c>
      <c r="K260" s="40">
        <f t="shared" si="202"/>
        <v>0</v>
      </c>
      <c r="L260" s="60">
        <f>+L261+L265</f>
        <v>4104000000</v>
      </c>
      <c r="M260" s="318">
        <f t="shared" si="169"/>
        <v>4.4885737175755116E-4</v>
      </c>
      <c r="N260" s="60">
        <f t="shared" ref="N260:W260" si="209">+N261+N265</f>
        <v>0</v>
      </c>
      <c r="O260" s="60">
        <f>+O261+O265</f>
        <v>1833979858</v>
      </c>
      <c r="P260" s="60">
        <f t="shared" si="209"/>
        <v>2270020142</v>
      </c>
      <c r="Q260" s="60">
        <f t="shared" si="209"/>
        <v>1748526919.1100001</v>
      </c>
      <c r="R260" s="60">
        <f t="shared" si="209"/>
        <v>2355473080.8899999</v>
      </c>
      <c r="S260" s="60">
        <f t="shared" si="209"/>
        <v>85452938.889999896</v>
      </c>
      <c r="T260" s="60">
        <f t="shared" si="209"/>
        <v>152286249.11000001</v>
      </c>
      <c r="U260" s="60">
        <f t="shared" si="209"/>
        <v>1596240670</v>
      </c>
      <c r="V260" s="60">
        <f t="shared" si="209"/>
        <v>144786249.11000001</v>
      </c>
      <c r="W260" s="60">
        <f t="shared" si="209"/>
        <v>7500000</v>
      </c>
      <c r="X260" s="176">
        <f t="shared" si="173"/>
        <v>0.42605431752192985</v>
      </c>
      <c r="Y260" s="176">
        <f t="shared" si="174"/>
        <v>3.710678584551657E-2</v>
      </c>
      <c r="Z260" s="176">
        <f t="shared" si="175"/>
        <v>3.5279300465399614E-2</v>
      </c>
      <c r="AA260" s="176">
        <f t="shared" si="187"/>
        <v>8.7094026088836929E-2</v>
      </c>
      <c r="AB260" s="354">
        <f t="shared" si="207"/>
        <v>0.95075064200588089</v>
      </c>
    </row>
    <row r="261" spans="1:28" ht="42" customHeight="1" x14ac:dyDescent="0.25">
      <c r="A261" s="113" t="s">
        <v>294</v>
      </c>
      <c r="B261" s="32" t="s">
        <v>37</v>
      </c>
      <c r="C261" s="32">
        <v>10</v>
      </c>
      <c r="D261" s="32" t="s">
        <v>38</v>
      </c>
      <c r="E261" s="39" t="s">
        <v>295</v>
      </c>
      <c r="F261" s="60">
        <f>F262</f>
        <v>800000000</v>
      </c>
      <c r="G261" s="60">
        <f>G262</f>
        <v>0</v>
      </c>
      <c r="H261" s="60">
        <f>H262</f>
        <v>0</v>
      </c>
      <c r="I261" s="60">
        <f>I262</f>
        <v>0</v>
      </c>
      <c r="J261" s="60">
        <f>J262</f>
        <v>0</v>
      </c>
      <c r="K261" s="40">
        <f t="shared" si="202"/>
        <v>0</v>
      </c>
      <c r="L261" s="60">
        <f>L262</f>
        <v>800000000</v>
      </c>
      <c r="M261" s="318">
        <f t="shared" si="169"/>
        <v>8.7496563695429083E-5</v>
      </c>
      <c r="N261" s="60">
        <f t="shared" ref="N261:W261" si="210">N262</f>
        <v>0</v>
      </c>
      <c r="O261" s="60">
        <f>O262</f>
        <v>32318600</v>
      </c>
      <c r="P261" s="60">
        <f t="shared" si="210"/>
        <v>767681400</v>
      </c>
      <c r="Q261" s="60">
        <f t="shared" si="210"/>
        <v>32220990.210000001</v>
      </c>
      <c r="R261" s="60">
        <f t="shared" si="210"/>
        <v>767779009.78999996</v>
      </c>
      <c r="S261" s="60">
        <f t="shared" si="210"/>
        <v>97609.789999999106</v>
      </c>
      <c r="T261" s="60">
        <f t="shared" si="210"/>
        <v>2390.21</v>
      </c>
      <c r="U261" s="60">
        <f t="shared" si="210"/>
        <v>32218600</v>
      </c>
      <c r="V261" s="60">
        <f t="shared" si="210"/>
        <v>2390.21</v>
      </c>
      <c r="W261" s="60">
        <f t="shared" si="210"/>
        <v>0</v>
      </c>
      <c r="X261" s="176">
        <f t="shared" si="173"/>
        <v>4.02762377625E-2</v>
      </c>
      <c r="Y261" s="176">
        <f t="shared" si="174"/>
        <v>2.9877624999999999E-6</v>
      </c>
      <c r="Z261" s="176">
        <f t="shared" si="175"/>
        <v>2.9877624999999999E-6</v>
      </c>
      <c r="AA261" s="176">
        <f t="shared" si="187"/>
        <v>7.4181767364125964E-5</v>
      </c>
      <c r="AB261" s="177">
        <f t="shared" si="207"/>
        <v>1</v>
      </c>
    </row>
    <row r="262" spans="1:28" ht="63" customHeight="1" x14ac:dyDescent="0.25">
      <c r="A262" s="113" t="s">
        <v>591</v>
      </c>
      <c r="B262" s="32" t="s">
        <v>37</v>
      </c>
      <c r="C262" s="32">
        <v>10</v>
      </c>
      <c r="D262" s="32" t="s">
        <v>38</v>
      </c>
      <c r="E262" s="39" t="s">
        <v>264</v>
      </c>
      <c r="F262" s="60">
        <f t="shared" ref="F262:J263" si="211">+F263</f>
        <v>800000000</v>
      </c>
      <c r="G262" s="60">
        <f t="shared" si="211"/>
        <v>0</v>
      </c>
      <c r="H262" s="60">
        <f t="shared" si="211"/>
        <v>0</v>
      </c>
      <c r="I262" s="60">
        <f t="shared" si="211"/>
        <v>0</v>
      </c>
      <c r="J262" s="60">
        <f t="shared" si="211"/>
        <v>0</v>
      </c>
      <c r="K262" s="40">
        <f t="shared" si="202"/>
        <v>0</v>
      </c>
      <c r="L262" s="60">
        <f>+L263</f>
        <v>800000000</v>
      </c>
      <c r="M262" s="318">
        <f t="shared" si="169"/>
        <v>8.7496563695429083E-5</v>
      </c>
      <c r="N262" s="60">
        <f t="shared" ref="N262:W263" si="212">+N263</f>
        <v>0</v>
      </c>
      <c r="O262" s="60">
        <f t="shared" si="212"/>
        <v>32318600</v>
      </c>
      <c r="P262" s="60">
        <f t="shared" si="212"/>
        <v>767681400</v>
      </c>
      <c r="Q262" s="60">
        <f t="shared" si="212"/>
        <v>32220990.210000001</v>
      </c>
      <c r="R262" s="60">
        <f t="shared" si="212"/>
        <v>767779009.78999996</v>
      </c>
      <c r="S262" s="60">
        <f t="shared" si="212"/>
        <v>97609.789999999106</v>
      </c>
      <c r="T262" s="60">
        <f t="shared" si="212"/>
        <v>2390.21</v>
      </c>
      <c r="U262" s="60">
        <f t="shared" si="212"/>
        <v>32218600</v>
      </c>
      <c r="V262" s="60">
        <f t="shared" si="212"/>
        <v>2390.21</v>
      </c>
      <c r="W262" s="60">
        <f t="shared" si="212"/>
        <v>0</v>
      </c>
      <c r="X262" s="176">
        <f t="shared" si="173"/>
        <v>4.02762377625E-2</v>
      </c>
      <c r="Y262" s="176">
        <f t="shared" si="174"/>
        <v>2.9877624999999999E-6</v>
      </c>
      <c r="Z262" s="176">
        <f t="shared" si="175"/>
        <v>2.9877624999999999E-6</v>
      </c>
      <c r="AA262" s="176">
        <f t="shared" si="187"/>
        <v>7.4181767364125964E-5</v>
      </c>
      <c r="AB262" s="354">
        <f t="shared" si="207"/>
        <v>1</v>
      </c>
    </row>
    <row r="263" spans="1:28" ht="42" customHeight="1" x14ac:dyDescent="0.25">
      <c r="A263" s="113" t="s">
        <v>592</v>
      </c>
      <c r="B263" s="32" t="s">
        <v>37</v>
      </c>
      <c r="C263" s="32">
        <v>10</v>
      </c>
      <c r="D263" s="32" t="s">
        <v>38</v>
      </c>
      <c r="E263" s="39" t="s">
        <v>298</v>
      </c>
      <c r="F263" s="60">
        <f t="shared" si="211"/>
        <v>800000000</v>
      </c>
      <c r="G263" s="60">
        <f t="shared" si="211"/>
        <v>0</v>
      </c>
      <c r="H263" s="60">
        <f t="shared" si="211"/>
        <v>0</v>
      </c>
      <c r="I263" s="60">
        <f t="shared" si="211"/>
        <v>0</v>
      </c>
      <c r="J263" s="60">
        <f t="shared" si="211"/>
        <v>0</v>
      </c>
      <c r="K263" s="59">
        <f t="shared" si="202"/>
        <v>0</v>
      </c>
      <c r="L263" s="60">
        <f>+L264</f>
        <v>800000000</v>
      </c>
      <c r="M263" s="318">
        <f t="shared" si="169"/>
        <v>8.7496563695429083E-5</v>
      </c>
      <c r="N263" s="60">
        <f t="shared" si="212"/>
        <v>0</v>
      </c>
      <c r="O263" s="60">
        <f t="shared" si="212"/>
        <v>32318600</v>
      </c>
      <c r="P263" s="60">
        <f t="shared" si="212"/>
        <v>767681400</v>
      </c>
      <c r="Q263" s="60">
        <f t="shared" si="212"/>
        <v>32220990.210000001</v>
      </c>
      <c r="R263" s="60">
        <f t="shared" si="212"/>
        <v>767779009.78999996</v>
      </c>
      <c r="S263" s="60">
        <f t="shared" si="212"/>
        <v>97609.789999999106</v>
      </c>
      <c r="T263" s="60">
        <f t="shared" si="212"/>
        <v>2390.21</v>
      </c>
      <c r="U263" s="60">
        <f t="shared" si="212"/>
        <v>32218600</v>
      </c>
      <c r="V263" s="60">
        <f t="shared" si="212"/>
        <v>2390.21</v>
      </c>
      <c r="W263" s="60">
        <f t="shared" si="212"/>
        <v>0</v>
      </c>
      <c r="X263" s="176">
        <f t="shared" si="173"/>
        <v>4.02762377625E-2</v>
      </c>
      <c r="Y263" s="352">
        <f t="shared" si="174"/>
        <v>2.9877624999999999E-6</v>
      </c>
      <c r="Z263" s="352">
        <f t="shared" si="175"/>
        <v>2.9877624999999999E-6</v>
      </c>
      <c r="AA263" s="352">
        <f t="shared" si="187"/>
        <v>7.4181767364125964E-5</v>
      </c>
      <c r="AB263" s="177">
        <f t="shared" si="207"/>
        <v>1</v>
      </c>
    </row>
    <row r="264" spans="1:28" ht="42" customHeight="1" x14ac:dyDescent="0.25">
      <c r="A264" s="114" t="s">
        <v>593</v>
      </c>
      <c r="B264" s="43" t="s">
        <v>37</v>
      </c>
      <c r="C264" s="43">
        <v>10</v>
      </c>
      <c r="D264" s="43" t="s">
        <v>38</v>
      </c>
      <c r="E264" s="44" t="s">
        <v>268</v>
      </c>
      <c r="F264" s="45">
        <v>800000000</v>
      </c>
      <c r="G264" s="56">
        <v>0</v>
      </c>
      <c r="H264" s="56">
        <v>0</v>
      </c>
      <c r="I264" s="56">
        <v>0</v>
      </c>
      <c r="J264" s="56">
        <v>0</v>
      </c>
      <c r="K264" s="45">
        <f t="shared" si="202"/>
        <v>0</v>
      </c>
      <c r="L264" s="46">
        <f>+F264+K264</f>
        <v>800000000</v>
      </c>
      <c r="M264" s="47">
        <f t="shared" si="169"/>
        <v>8.7496563695429083E-5</v>
      </c>
      <c r="N264" s="45">
        <v>0</v>
      </c>
      <c r="O264" s="45">
        <v>32318600</v>
      </c>
      <c r="P264" s="45">
        <f>L264-O264</f>
        <v>767681400</v>
      </c>
      <c r="Q264" s="45">
        <v>32220990.210000001</v>
      </c>
      <c r="R264" s="45">
        <f>+L264-Q264</f>
        <v>767779009.78999996</v>
      </c>
      <c r="S264" s="45">
        <f>O264-Q264</f>
        <v>97609.789999999106</v>
      </c>
      <c r="T264" s="45">
        <v>2390.21</v>
      </c>
      <c r="U264" s="45">
        <f>+Q264-T264</f>
        <v>32218600</v>
      </c>
      <c r="V264" s="45">
        <v>2390.21</v>
      </c>
      <c r="W264" s="48">
        <f>+T264-V264</f>
        <v>0</v>
      </c>
      <c r="X264" s="54">
        <f t="shared" si="173"/>
        <v>4.02762377625E-2</v>
      </c>
      <c r="Y264" s="179">
        <f t="shared" si="174"/>
        <v>2.9877624999999999E-6</v>
      </c>
      <c r="Z264" s="179">
        <f t="shared" si="175"/>
        <v>2.9877624999999999E-6</v>
      </c>
      <c r="AA264" s="179">
        <f t="shared" si="187"/>
        <v>7.4181767364125964E-5</v>
      </c>
      <c r="AB264" s="353">
        <f t="shared" si="207"/>
        <v>1</v>
      </c>
    </row>
    <row r="265" spans="1:28" ht="63.75" customHeight="1" x14ac:dyDescent="0.25">
      <c r="A265" s="113" t="s">
        <v>300</v>
      </c>
      <c r="B265" s="32" t="s">
        <v>37</v>
      </c>
      <c r="C265" s="32">
        <v>10</v>
      </c>
      <c r="D265" s="32" t="s">
        <v>38</v>
      </c>
      <c r="E265" s="39" t="s">
        <v>301</v>
      </c>
      <c r="F265" s="59">
        <f t="shared" ref="F265:K267" si="213">+F266</f>
        <v>3304000000</v>
      </c>
      <c r="G265" s="59">
        <f t="shared" si="213"/>
        <v>0</v>
      </c>
      <c r="H265" s="59">
        <f t="shared" si="213"/>
        <v>0</v>
      </c>
      <c r="I265" s="59">
        <f t="shared" si="213"/>
        <v>0</v>
      </c>
      <c r="J265" s="59">
        <f t="shared" si="213"/>
        <v>0</v>
      </c>
      <c r="K265" s="59">
        <f t="shared" si="213"/>
        <v>0</v>
      </c>
      <c r="L265" s="59">
        <f>+L266</f>
        <v>3304000000</v>
      </c>
      <c r="M265" s="318">
        <f t="shared" ref="M265:M306" si="214">L265/$L$307</f>
        <v>3.6136080806212212E-4</v>
      </c>
      <c r="N265" s="59">
        <f t="shared" ref="N265:W267" si="215">+N266</f>
        <v>0</v>
      </c>
      <c r="O265" s="59">
        <f t="shared" si="215"/>
        <v>1801661258</v>
      </c>
      <c r="P265" s="59">
        <f t="shared" si="215"/>
        <v>1502338742</v>
      </c>
      <c r="Q265" s="59">
        <f t="shared" si="215"/>
        <v>1716305928.9000001</v>
      </c>
      <c r="R265" s="59">
        <f t="shared" si="215"/>
        <v>1587694071.0999999</v>
      </c>
      <c r="S265" s="59">
        <f t="shared" si="215"/>
        <v>85355329.099999905</v>
      </c>
      <c r="T265" s="59">
        <f t="shared" si="215"/>
        <v>152283858.90000001</v>
      </c>
      <c r="U265" s="59">
        <f t="shared" si="215"/>
        <v>1564022070</v>
      </c>
      <c r="V265" s="59">
        <f t="shared" si="215"/>
        <v>144783858.90000001</v>
      </c>
      <c r="W265" s="59">
        <f t="shared" si="215"/>
        <v>7500000</v>
      </c>
      <c r="X265" s="176">
        <f t="shared" si="173"/>
        <v>0.51946305354116229</v>
      </c>
      <c r="Y265" s="176">
        <f t="shared" si="174"/>
        <v>4.6090756325665859E-2</v>
      </c>
      <c r="Z265" s="176">
        <f t="shared" si="175"/>
        <v>4.3820780538740924E-2</v>
      </c>
      <c r="AA265" s="176">
        <f t="shared" si="187"/>
        <v>8.8727689123349038E-2</v>
      </c>
      <c r="AB265" s="177">
        <f t="shared" si="207"/>
        <v>0.95074986900006908</v>
      </c>
    </row>
    <row r="266" spans="1:28" ht="63.75" customHeight="1" x14ac:dyDescent="0.25">
      <c r="A266" s="113" t="s">
        <v>594</v>
      </c>
      <c r="B266" s="32" t="s">
        <v>37</v>
      </c>
      <c r="C266" s="32">
        <v>10</v>
      </c>
      <c r="D266" s="32" t="s">
        <v>38</v>
      </c>
      <c r="E266" s="39" t="s">
        <v>264</v>
      </c>
      <c r="F266" s="59">
        <f t="shared" si="213"/>
        <v>3304000000</v>
      </c>
      <c r="G266" s="59">
        <f t="shared" si="213"/>
        <v>0</v>
      </c>
      <c r="H266" s="59">
        <f t="shared" si="213"/>
        <v>0</v>
      </c>
      <c r="I266" s="59">
        <f t="shared" si="213"/>
        <v>0</v>
      </c>
      <c r="J266" s="59">
        <f t="shared" si="213"/>
        <v>0</v>
      </c>
      <c r="K266" s="59">
        <f t="shared" si="213"/>
        <v>0</v>
      </c>
      <c r="L266" s="59">
        <f>+L267</f>
        <v>3304000000</v>
      </c>
      <c r="M266" s="318">
        <f t="shared" si="214"/>
        <v>3.6136080806212212E-4</v>
      </c>
      <c r="N266" s="59">
        <f t="shared" si="215"/>
        <v>0</v>
      </c>
      <c r="O266" s="59">
        <f t="shared" si="215"/>
        <v>1801661258</v>
      </c>
      <c r="P266" s="59">
        <f t="shared" si="215"/>
        <v>1502338742</v>
      </c>
      <c r="Q266" s="59">
        <f t="shared" si="215"/>
        <v>1716305928.9000001</v>
      </c>
      <c r="R266" s="59">
        <f t="shared" si="215"/>
        <v>1587694071.0999999</v>
      </c>
      <c r="S266" s="59">
        <f t="shared" si="215"/>
        <v>85355329.099999905</v>
      </c>
      <c r="T266" s="59">
        <f t="shared" si="215"/>
        <v>152283858.90000001</v>
      </c>
      <c r="U266" s="59">
        <f t="shared" si="215"/>
        <v>1564022070</v>
      </c>
      <c r="V266" s="59">
        <f t="shared" si="215"/>
        <v>144783858.90000001</v>
      </c>
      <c r="W266" s="59">
        <f t="shared" si="215"/>
        <v>7500000</v>
      </c>
      <c r="X266" s="176">
        <f t="shared" si="173"/>
        <v>0.51946305354116229</v>
      </c>
      <c r="Y266" s="176">
        <f t="shared" si="174"/>
        <v>4.6090756325665859E-2</v>
      </c>
      <c r="Z266" s="176">
        <f t="shared" si="175"/>
        <v>4.3820780538740924E-2</v>
      </c>
      <c r="AA266" s="176">
        <f t="shared" si="187"/>
        <v>8.8727689123349038E-2</v>
      </c>
      <c r="AB266" s="177">
        <f t="shared" si="207"/>
        <v>0.95074986900006908</v>
      </c>
    </row>
    <row r="267" spans="1:28" ht="42" customHeight="1" x14ac:dyDescent="0.25">
      <c r="A267" s="113" t="s">
        <v>595</v>
      </c>
      <c r="B267" s="32" t="s">
        <v>37</v>
      </c>
      <c r="C267" s="32">
        <v>10</v>
      </c>
      <c r="D267" s="32" t="s">
        <v>38</v>
      </c>
      <c r="E267" s="39" t="s">
        <v>266</v>
      </c>
      <c r="F267" s="59">
        <f t="shared" si="213"/>
        <v>3304000000</v>
      </c>
      <c r="G267" s="59">
        <f t="shared" si="213"/>
        <v>0</v>
      </c>
      <c r="H267" s="59">
        <f t="shared" si="213"/>
        <v>0</v>
      </c>
      <c r="I267" s="59">
        <f t="shared" si="213"/>
        <v>0</v>
      </c>
      <c r="J267" s="59">
        <f t="shared" si="213"/>
        <v>0</v>
      </c>
      <c r="K267" s="59">
        <f t="shared" si="213"/>
        <v>0</v>
      </c>
      <c r="L267" s="59">
        <f>+L268</f>
        <v>3304000000</v>
      </c>
      <c r="M267" s="318">
        <f t="shared" si="214"/>
        <v>3.6136080806212212E-4</v>
      </c>
      <c r="N267" s="59">
        <f t="shared" si="215"/>
        <v>0</v>
      </c>
      <c r="O267" s="59">
        <f t="shared" si="215"/>
        <v>1801661258</v>
      </c>
      <c r="P267" s="59">
        <f t="shared" si="215"/>
        <v>1502338742</v>
      </c>
      <c r="Q267" s="59">
        <f t="shared" si="215"/>
        <v>1716305928.9000001</v>
      </c>
      <c r="R267" s="59">
        <f t="shared" si="215"/>
        <v>1587694071.0999999</v>
      </c>
      <c r="S267" s="59">
        <f t="shared" si="215"/>
        <v>85355329.099999905</v>
      </c>
      <c r="T267" s="59">
        <f t="shared" si="215"/>
        <v>152283858.90000001</v>
      </c>
      <c r="U267" s="59">
        <f t="shared" si="215"/>
        <v>1564022070</v>
      </c>
      <c r="V267" s="59">
        <f t="shared" si="215"/>
        <v>144783858.90000001</v>
      </c>
      <c r="W267" s="59">
        <f t="shared" si="215"/>
        <v>7500000</v>
      </c>
      <c r="X267" s="176">
        <f t="shared" si="173"/>
        <v>0.51946305354116229</v>
      </c>
      <c r="Y267" s="176">
        <f t="shared" si="174"/>
        <v>4.6090756325665859E-2</v>
      </c>
      <c r="Z267" s="176">
        <f t="shared" si="175"/>
        <v>4.3820780538740924E-2</v>
      </c>
      <c r="AA267" s="176">
        <f t="shared" si="187"/>
        <v>8.8727689123349038E-2</v>
      </c>
      <c r="AB267" s="177">
        <f t="shared" si="207"/>
        <v>0.95074986900006908</v>
      </c>
    </row>
    <row r="268" spans="1:28" ht="42" customHeight="1" x14ac:dyDescent="0.25">
      <c r="A268" s="114" t="s">
        <v>596</v>
      </c>
      <c r="B268" s="43" t="s">
        <v>37</v>
      </c>
      <c r="C268" s="43">
        <v>10</v>
      </c>
      <c r="D268" s="43" t="s">
        <v>38</v>
      </c>
      <c r="E268" s="44" t="s">
        <v>268</v>
      </c>
      <c r="F268" s="45">
        <v>3304000000</v>
      </c>
      <c r="G268" s="45">
        <v>0</v>
      </c>
      <c r="H268" s="45">
        <v>0</v>
      </c>
      <c r="I268" s="45">
        <v>0</v>
      </c>
      <c r="J268" s="45">
        <v>0</v>
      </c>
      <c r="K268" s="45">
        <f>+G268-H268+I268-J268</f>
        <v>0</v>
      </c>
      <c r="L268" s="46">
        <f>+F268+K268</f>
        <v>3304000000</v>
      </c>
      <c r="M268" s="47">
        <f t="shared" si="214"/>
        <v>3.6136080806212212E-4</v>
      </c>
      <c r="N268" s="45">
        <v>0</v>
      </c>
      <c r="O268" s="45">
        <v>1801661258</v>
      </c>
      <c r="P268" s="45">
        <f>L268-O268</f>
        <v>1502338742</v>
      </c>
      <c r="Q268" s="45">
        <v>1716305928.9000001</v>
      </c>
      <c r="R268" s="45">
        <f>+L268-Q268</f>
        <v>1587694071.0999999</v>
      </c>
      <c r="S268" s="45">
        <f>O268-Q268</f>
        <v>85355329.099999905</v>
      </c>
      <c r="T268" s="45">
        <v>152283858.90000001</v>
      </c>
      <c r="U268" s="45">
        <f>+Q268-T268</f>
        <v>1564022070</v>
      </c>
      <c r="V268" s="45">
        <v>144783858.90000001</v>
      </c>
      <c r="W268" s="48">
        <f>+T268-V268</f>
        <v>7500000</v>
      </c>
      <c r="X268" s="54">
        <f t="shared" ref="X268:X307" si="216">+Q268/L268</f>
        <v>0.51946305354116229</v>
      </c>
      <c r="Y268" s="54">
        <f t="shared" ref="Y268:Y307" si="217">+T268/L268</f>
        <v>4.6090756325665859E-2</v>
      </c>
      <c r="Z268" s="54">
        <f t="shared" ref="Z268:Z307" si="218">+V268/L268</f>
        <v>4.3820780538740924E-2</v>
      </c>
      <c r="AA268" s="54">
        <f t="shared" si="187"/>
        <v>8.8727689123349038E-2</v>
      </c>
      <c r="AB268" s="178">
        <f t="shared" si="207"/>
        <v>0.95074986900006908</v>
      </c>
    </row>
    <row r="269" spans="1:28" ht="42" customHeight="1" x14ac:dyDescent="0.25">
      <c r="A269" s="113" t="s">
        <v>305</v>
      </c>
      <c r="B269" s="32" t="s">
        <v>37</v>
      </c>
      <c r="C269" s="32">
        <v>10</v>
      </c>
      <c r="D269" s="32" t="s">
        <v>38</v>
      </c>
      <c r="E269" s="39" t="s">
        <v>306</v>
      </c>
      <c r="F269" s="60">
        <f t="shared" ref="F269:K269" si="219">+F270</f>
        <v>94960668540</v>
      </c>
      <c r="G269" s="60">
        <f t="shared" si="219"/>
        <v>0</v>
      </c>
      <c r="H269" s="60">
        <f t="shared" si="219"/>
        <v>0</v>
      </c>
      <c r="I269" s="60">
        <f t="shared" si="219"/>
        <v>0</v>
      </c>
      <c r="J269" s="60">
        <f t="shared" si="219"/>
        <v>0</v>
      </c>
      <c r="K269" s="59">
        <f t="shared" si="219"/>
        <v>0</v>
      </c>
      <c r="L269" s="60">
        <f>+L270</f>
        <v>94960668540</v>
      </c>
      <c r="M269" s="318">
        <f t="shared" si="214"/>
        <v>1.0385915229338297E-2</v>
      </c>
      <c r="N269" s="60">
        <f t="shared" ref="N269:W269" si="220">+N270</f>
        <v>0</v>
      </c>
      <c r="O269" s="60">
        <f t="shared" si="220"/>
        <v>94331894660</v>
      </c>
      <c r="P269" s="60">
        <f t="shared" si="220"/>
        <v>628773880</v>
      </c>
      <c r="Q269" s="60">
        <f t="shared" si="220"/>
        <v>94275344660</v>
      </c>
      <c r="R269" s="60">
        <f t="shared" si="220"/>
        <v>685323880</v>
      </c>
      <c r="S269" s="60">
        <f t="shared" si="220"/>
        <v>56550000</v>
      </c>
      <c r="T269" s="60">
        <f t="shared" si="220"/>
        <v>6267684178</v>
      </c>
      <c r="U269" s="60">
        <f t="shared" si="220"/>
        <v>88007660482</v>
      </c>
      <c r="V269" s="60">
        <f t="shared" si="220"/>
        <v>6267684178</v>
      </c>
      <c r="W269" s="60">
        <f t="shared" si="220"/>
        <v>0</v>
      </c>
      <c r="X269" s="176">
        <f t="shared" si="216"/>
        <v>0.99278307650381248</v>
      </c>
      <c r="Y269" s="176">
        <f t="shared" si="217"/>
        <v>6.6002949161629812E-2</v>
      </c>
      <c r="Z269" s="176">
        <f t="shared" si="218"/>
        <v>6.6002949161629812E-2</v>
      </c>
      <c r="AA269" s="176">
        <f t="shared" si="187"/>
        <v>6.6482750082793488E-2</v>
      </c>
      <c r="AB269" s="177">
        <f t="shared" si="207"/>
        <v>1</v>
      </c>
    </row>
    <row r="270" spans="1:28" ht="42" customHeight="1" x14ac:dyDescent="0.25">
      <c r="A270" s="113" t="s">
        <v>307</v>
      </c>
      <c r="B270" s="32" t="s">
        <v>37</v>
      </c>
      <c r="C270" s="32">
        <v>10</v>
      </c>
      <c r="D270" s="32" t="s">
        <v>38</v>
      </c>
      <c r="E270" s="72" t="s">
        <v>255</v>
      </c>
      <c r="F270" s="60">
        <f>+F271+F275</f>
        <v>94960668540</v>
      </c>
      <c r="G270" s="60">
        <f>+G271+G275</f>
        <v>0</v>
      </c>
      <c r="H270" s="60">
        <f>+H271+H275</f>
        <v>0</v>
      </c>
      <c r="I270" s="60">
        <f>+I271+I275</f>
        <v>0</v>
      </c>
      <c r="J270" s="60">
        <f>+J271+J275</f>
        <v>0</v>
      </c>
      <c r="K270" s="59">
        <f>+K271</f>
        <v>0</v>
      </c>
      <c r="L270" s="60">
        <f>+L271+L275</f>
        <v>94960668540</v>
      </c>
      <c r="M270" s="318">
        <f t="shared" si="214"/>
        <v>1.0385915229338297E-2</v>
      </c>
      <c r="N270" s="60">
        <f t="shared" ref="N270:W270" si="221">+N271+N275</f>
        <v>0</v>
      </c>
      <c r="O270" s="60">
        <f>+O271+O275</f>
        <v>94331894660</v>
      </c>
      <c r="P270" s="60">
        <f t="shared" si="221"/>
        <v>628773880</v>
      </c>
      <c r="Q270" s="60">
        <f t="shared" si="221"/>
        <v>94275344660</v>
      </c>
      <c r="R270" s="60">
        <f t="shared" si="221"/>
        <v>685323880</v>
      </c>
      <c r="S270" s="60">
        <f t="shared" si="221"/>
        <v>56550000</v>
      </c>
      <c r="T270" s="60">
        <f t="shared" si="221"/>
        <v>6267684178</v>
      </c>
      <c r="U270" s="60">
        <f t="shared" si="221"/>
        <v>88007660482</v>
      </c>
      <c r="V270" s="60">
        <f t="shared" si="221"/>
        <v>6267684178</v>
      </c>
      <c r="W270" s="60">
        <f t="shared" si="221"/>
        <v>0</v>
      </c>
      <c r="X270" s="176">
        <f t="shared" si="216"/>
        <v>0.99278307650381248</v>
      </c>
      <c r="Y270" s="176">
        <f t="shared" si="217"/>
        <v>6.6002949161629812E-2</v>
      </c>
      <c r="Z270" s="176">
        <f t="shared" si="218"/>
        <v>6.6002949161629812E-2</v>
      </c>
      <c r="AA270" s="176">
        <f t="shared" si="187"/>
        <v>6.6482750082793488E-2</v>
      </c>
      <c r="AB270" s="177">
        <f t="shared" si="207"/>
        <v>1</v>
      </c>
    </row>
    <row r="271" spans="1:28" ht="42" customHeight="1" x14ac:dyDescent="0.25">
      <c r="A271" s="113" t="s">
        <v>308</v>
      </c>
      <c r="B271" s="32" t="s">
        <v>37</v>
      </c>
      <c r="C271" s="32">
        <v>10</v>
      </c>
      <c r="D271" s="32" t="s">
        <v>38</v>
      </c>
      <c r="E271" s="39" t="s">
        <v>309</v>
      </c>
      <c r="F271" s="60">
        <f t="shared" ref="F271:J273" si="222">+F272</f>
        <v>1200000000</v>
      </c>
      <c r="G271" s="60">
        <f t="shared" si="222"/>
        <v>0</v>
      </c>
      <c r="H271" s="60">
        <f t="shared" si="222"/>
        <v>0</v>
      </c>
      <c r="I271" s="60">
        <f t="shared" si="222"/>
        <v>0</v>
      </c>
      <c r="J271" s="60">
        <f t="shared" si="222"/>
        <v>0</v>
      </c>
      <c r="K271" s="59">
        <f>+K272</f>
        <v>0</v>
      </c>
      <c r="L271" s="60">
        <f>+L272</f>
        <v>1200000000</v>
      </c>
      <c r="M271" s="318">
        <f t="shared" si="214"/>
        <v>1.3124484554314362E-4</v>
      </c>
      <c r="N271" s="60">
        <f t="shared" ref="N271:W273" si="223">+N272</f>
        <v>0</v>
      </c>
      <c r="O271" s="60">
        <f t="shared" si="223"/>
        <v>571226120</v>
      </c>
      <c r="P271" s="60">
        <f t="shared" si="223"/>
        <v>628773880</v>
      </c>
      <c r="Q271" s="60">
        <f t="shared" si="223"/>
        <v>514676120</v>
      </c>
      <c r="R271" s="60">
        <f t="shared" si="223"/>
        <v>685323880</v>
      </c>
      <c r="S271" s="60">
        <f t="shared" si="223"/>
        <v>56550000</v>
      </c>
      <c r="T271" s="60">
        <f t="shared" si="223"/>
        <v>37829331</v>
      </c>
      <c r="U271" s="60">
        <f t="shared" si="223"/>
        <v>476846789</v>
      </c>
      <c r="V271" s="60">
        <f t="shared" si="223"/>
        <v>37829331</v>
      </c>
      <c r="W271" s="60">
        <f t="shared" si="223"/>
        <v>0</v>
      </c>
      <c r="X271" s="176">
        <f t="shared" si="216"/>
        <v>0.42889676666666665</v>
      </c>
      <c r="Y271" s="176">
        <f t="shared" si="217"/>
        <v>3.1524442499999999E-2</v>
      </c>
      <c r="Z271" s="176">
        <f t="shared" si="218"/>
        <v>3.1524442499999999E-2</v>
      </c>
      <c r="AA271" s="176">
        <f t="shared" si="187"/>
        <v>7.350123607833213E-2</v>
      </c>
      <c r="AB271" s="177">
        <f t="shared" si="207"/>
        <v>1</v>
      </c>
    </row>
    <row r="272" spans="1:28" ht="80.25" customHeight="1" x14ac:dyDescent="0.25">
      <c r="A272" s="113" t="s">
        <v>597</v>
      </c>
      <c r="B272" s="32" t="s">
        <v>37</v>
      </c>
      <c r="C272" s="32">
        <v>10</v>
      </c>
      <c r="D272" s="32" t="s">
        <v>38</v>
      </c>
      <c r="E272" s="39" t="s">
        <v>311</v>
      </c>
      <c r="F272" s="60">
        <f t="shared" si="222"/>
        <v>1200000000</v>
      </c>
      <c r="G272" s="60">
        <f t="shared" si="222"/>
        <v>0</v>
      </c>
      <c r="H272" s="60">
        <f t="shared" si="222"/>
        <v>0</v>
      </c>
      <c r="I272" s="60">
        <f t="shared" si="222"/>
        <v>0</v>
      </c>
      <c r="J272" s="60">
        <f t="shared" si="222"/>
        <v>0</v>
      </c>
      <c r="K272" s="59">
        <f>+K273</f>
        <v>0</v>
      </c>
      <c r="L272" s="60">
        <f>+L273</f>
        <v>1200000000</v>
      </c>
      <c r="M272" s="318">
        <f t="shared" si="214"/>
        <v>1.3124484554314362E-4</v>
      </c>
      <c r="N272" s="60">
        <f t="shared" si="223"/>
        <v>0</v>
      </c>
      <c r="O272" s="60">
        <f t="shared" si="223"/>
        <v>571226120</v>
      </c>
      <c r="P272" s="60">
        <f t="shared" si="223"/>
        <v>628773880</v>
      </c>
      <c r="Q272" s="60">
        <f t="shared" si="223"/>
        <v>514676120</v>
      </c>
      <c r="R272" s="60">
        <f t="shared" si="223"/>
        <v>685323880</v>
      </c>
      <c r="S272" s="60">
        <f t="shared" si="223"/>
        <v>56550000</v>
      </c>
      <c r="T272" s="60">
        <f t="shared" si="223"/>
        <v>37829331</v>
      </c>
      <c r="U272" s="60">
        <f t="shared" si="223"/>
        <v>476846789</v>
      </c>
      <c r="V272" s="60">
        <f t="shared" si="223"/>
        <v>37829331</v>
      </c>
      <c r="W272" s="60">
        <f t="shared" si="223"/>
        <v>0</v>
      </c>
      <c r="X272" s="176">
        <f t="shared" si="216"/>
        <v>0.42889676666666665</v>
      </c>
      <c r="Y272" s="176">
        <f t="shared" si="217"/>
        <v>3.1524442499999999E-2</v>
      </c>
      <c r="Z272" s="176">
        <f t="shared" si="218"/>
        <v>3.1524442499999999E-2</v>
      </c>
      <c r="AA272" s="176">
        <f t="shared" si="187"/>
        <v>7.350123607833213E-2</v>
      </c>
      <c r="AB272" s="177">
        <f t="shared" si="207"/>
        <v>1</v>
      </c>
    </row>
    <row r="273" spans="1:28" ht="42" customHeight="1" x14ac:dyDescent="0.25">
      <c r="A273" s="113" t="s">
        <v>598</v>
      </c>
      <c r="B273" s="32" t="s">
        <v>37</v>
      </c>
      <c r="C273" s="32">
        <v>10</v>
      </c>
      <c r="D273" s="32" t="s">
        <v>38</v>
      </c>
      <c r="E273" s="39" t="s">
        <v>313</v>
      </c>
      <c r="F273" s="60">
        <f t="shared" si="222"/>
        <v>1200000000</v>
      </c>
      <c r="G273" s="60">
        <f t="shared" si="222"/>
        <v>0</v>
      </c>
      <c r="H273" s="60">
        <f t="shared" si="222"/>
        <v>0</v>
      </c>
      <c r="I273" s="60">
        <f t="shared" si="222"/>
        <v>0</v>
      </c>
      <c r="J273" s="60">
        <f t="shared" si="222"/>
        <v>0</v>
      </c>
      <c r="K273" s="59">
        <f>+K274</f>
        <v>0</v>
      </c>
      <c r="L273" s="60">
        <f>+L274</f>
        <v>1200000000</v>
      </c>
      <c r="M273" s="318">
        <f t="shared" si="214"/>
        <v>1.3124484554314362E-4</v>
      </c>
      <c r="N273" s="60">
        <f t="shared" si="223"/>
        <v>0</v>
      </c>
      <c r="O273" s="60">
        <f t="shared" si="223"/>
        <v>571226120</v>
      </c>
      <c r="P273" s="60">
        <f t="shared" si="223"/>
        <v>628773880</v>
      </c>
      <c r="Q273" s="60">
        <f t="shared" si="223"/>
        <v>514676120</v>
      </c>
      <c r="R273" s="60">
        <f t="shared" si="223"/>
        <v>685323880</v>
      </c>
      <c r="S273" s="60">
        <f t="shared" si="223"/>
        <v>56550000</v>
      </c>
      <c r="T273" s="60">
        <f t="shared" si="223"/>
        <v>37829331</v>
      </c>
      <c r="U273" s="60">
        <f t="shared" si="223"/>
        <v>476846789</v>
      </c>
      <c r="V273" s="60">
        <f t="shared" si="223"/>
        <v>37829331</v>
      </c>
      <c r="W273" s="60">
        <f t="shared" si="223"/>
        <v>0</v>
      </c>
      <c r="X273" s="176">
        <f t="shared" si="216"/>
        <v>0.42889676666666665</v>
      </c>
      <c r="Y273" s="176">
        <f t="shared" si="217"/>
        <v>3.1524442499999999E-2</v>
      </c>
      <c r="Z273" s="176">
        <f t="shared" si="218"/>
        <v>3.1524442499999999E-2</v>
      </c>
      <c r="AA273" s="176">
        <f t="shared" si="187"/>
        <v>7.350123607833213E-2</v>
      </c>
      <c r="AB273" s="177">
        <f t="shared" si="207"/>
        <v>1</v>
      </c>
    </row>
    <row r="274" spans="1:28" ht="42" customHeight="1" x14ac:dyDescent="0.25">
      <c r="A274" s="114" t="s">
        <v>599</v>
      </c>
      <c r="B274" s="43" t="s">
        <v>37</v>
      </c>
      <c r="C274" s="43">
        <v>10</v>
      </c>
      <c r="D274" s="43" t="s">
        <v>38</v>
      </c>
      <c r="E274" s="44" t="s">
        <v>268</v>
      </c>
      <c r="F274" s="45">
        <v>1200000000</v>
      </c>
      <c r="G274" s="45">
        <v>0</v>
      </c>
      <c r="H274" s="45">
        <v>0</v>
      </c>
      <c r="I274" s="45">
        <v>0</v>
      </c>
      <c r="J274" s="45">
        <v>0</v>
      </c>
      <c r="K274" s="45">
        <f>+G274-H274+I274-J274</f>
        <v>0</v>
      </c>
      <c r="L274" s="46">
        <f>+F274+K274</f>
        <v>1200000000</v>
      </c>
      <c r="M274" s="47">
        <f t="shared" si="214"/>
        <v>1.3124484554314362E-4</v>
      </c>
      <c r="N274" s="45">
        <v>0</v>
      </c>
      <c r="O274" s="45">
        <v>571226120</v>
      </c>
      <c r="P274" s="45">
        <f>L274-O274</f>
        <v>628773880</v>
      </c>
      <c r="Q274" s="45">
        <v>514676120</v>
      </c>
      <c r="R274" s="45">
        <f>+L274-Q274</f>
        <v>685323880</v>
      </c>
      <c r="S274" s="45">
        <f>O274-Q274</f>
        <v>56550000</v>
      </c>
      <c r="T274" s="45">
        <v>37829331</v>
      </c>
      <c r="U274" s="45">
        <f>+Q274-T274</f>
        <v>476846789</v>
      </c>
      <c r="V274" s="45">
        <v>37829331</v>
      </c>
      <c r="W274" s="48">
        <f>+T274-V274</f>
        <v>0</v>
      </c>
      <c r="X274" s="54">
        <f t="shared" si="216"/>
        <v>0.42889676666666665</v>
      </c>
      <c r="Y274" s="54">
        <f t="shared" si="217"/>
        <v>3.1524442499999999E-2</v>
      </c>
      <c r="Z274" s="54">
        <f t="shared" si="218"/>
        <v>3.1524442499999999E-2</v>
      </c>
      <c r="AA274" s="54">
        <f t="shared" si="187"/>
        <v>7.350123607833213E-2</v>
      </c>
      <c r="AB274" s="178">
        <f t="shared" si="207"/>
        <v>1</v>
      </c>
    </row>
    <row r="275" spans="1:28" ht="61.5" customHeight="1" x14ac:dyDescent="0.25">
      <c r="A275" s="113" t="s">
        <v>315</v>
      </c>
      <c r="B275" s="32" t="s">
        <v>37</v>
      </c>
      <c r="C275" s="32">
        <v>10</v>
      </c>
      <c r="D275" s="32" t="s">
        <v>38</v>
      </c>
      <c r="E275" s="39" t="s">
        <v>316</v>
      </c>
      <c r="F275" s="60">
        <f t="shared" ref="F275:K277" si="224">+F276</f>
        <v>93760668540</v>
      </c>
      <c r="G275" s="60">
        <f t="shared" si="224"/>
        <v>0</v>
      </c>
      <c r="H275" s="60">
        <f t="shared" si="224"/>
        <v>0</v>
      </c>
      <c r="I275" s="60">
        <f t="shared" si="224"/>
        <v>0</v>
      </c>
      <c r="J275" s="60">
        <f t="shared" si="224"/>
        <v>0</v>
      </c>
      <c r="K275" s="59">
        <f t="shared" si="224"/>
        <v>0</v>
      </c>
      <c r="L275" s="60">
        <f>+L276</f>
        <v>93760668540</v>
      </c>
      <c r="M275" s="318">
        <f t="shared" si="214"/>
        <v>1.0254670383795154E-2</v>
      </c>
      <c r="N275" s="60">
        <f t="shared" ref="N275:W277" si="225">+N276</f>
        <v>0</v>
      </c>
      <c r="O275" s="60">
        <f t="shared" si="225"/>
        <v>93760668540</v>
      </c>
      <c r="P275" s="60">
        <f t="shared" si="225"/>
        <v>0</v>
      </c>
      <c r="Q275" s="60">
        <f t="shared" si="225"/>
        <v>93760668540</v>
      </c>
      <c r="R275" s="60">
        <f t="shared" si="225"/>
        <v>0</v>
      </c>
      <c r="S275" s="60">
        <f t="shared" si="225"/>
        <v>0</v>
      </c>
      <c r="T275" s="60">
        <f t="shared" si="225"/>
        <v>6229854847</v>
      </c>
      <c r="U275" s="60">
        <f t="shared" si="225"/>
        <v>87530813693</v>
      </c>
      <c r="V275" s="60">
        <f t="shared" si="225"/>
        <v>6229854847</v>
      </c>
      <c r="W275" s="60">
        <f t="shared" si="225"/>
        <v>0</v>
      </c>
      <c r="X275" s="176">
        <f t="shared" si="216"/>
        <v>1</v>
      </c>
      <c r="Y275" s="176">
        <f t="shared" si="217"/>
        <v>6.6444223830829777E-2</v>
      </c>
      <c r="Z275" s="176">
        <f t="shared" si="218"/>
        <v>6.6444223830829777E-2</v>
      </c>
      <c r="AA275" s="176">
        <f t="shared" si="187"/>
        <v>6.6444223830829777E-2</v>
      </c>
      <c r="AB275" s="177">
        <f t="shared" si="207"/>
        <v>1</v>
      </c>
    </row>
    <row r="276" spans="1:28" ht="82.5" customHeight="1" x14ac:dyDescent="0.25">
      <c r="A276" s="113" t="s">
        <v>600</v>
      </c>
      <c r="B276" s="32" t="s">
        <v>37</v>
      </c>
      <c r="C276" s="32">
        <v>10</v>
      </c>
      <c r="D276" s="32" t="s">
        <v>38</v>
      </c>
      <c r="E276" s="39" t="s">
        <v>311</v>
      </c>
      <c r="F276" s="60">
        <f t="shared" si="224"/>
        <v>93760668540</v>
      </c>
      <c r="G276" s="60">
        <f t="shared" si="224"/>
        <v>0</v>
      </c>
      <c r="H276" s="60">
        <f t="shared" si="224"/>
        <v>0</v>
      </c>
      <c r="I276" s="60">
        <f t="shared" si="224"/>
        <v>0</v>
      </c>
      <c r="J276" s="60">
        <f t="shared" si="224"/>
        <v>0</v>
      </c>
      <c r="K276" s="59">
        <f t="shared" si="224"/>
        <v>0</v>
      </c>
      <c r="L276" s="60">
        <f>+L277</f>
        <v>93760668540</v>
      </c>
      <c r="M276" s="318">
        <f t="shared" si="214"/>
        <v>1.0254670383795154E-2</v>
      </c>
      <c r="N276" s="60">
        <f t="shared" si="225"/>
        <v>0</v>
      </c>
      <c r="O276" s="60">
        <f t="shared" si="225"/>
        <v>93760668540</v>
      </c>
      <c r="P276" s="60">
        <f t="shared" si="225"/>
        <v>0</v>
      </c>
      <c r="Q276" s="60">
        <f t="shared" si="225"/>
        <v>93760668540</v>
      </c>
      <c r="R276" s="60">
        <f t="shared" si="225"/>
        <v>0</v>
      </c>
      <c r="S276" s="60">
        <f t="shared" si="225"/>
        <v>0</v>
      </c>
      <c r="T276" s="60">
        <f t="shared" si="225"/>
        <v>6229854847</v>
      </c>
      <c r="U276" s="60">
        <f t="shared" si="225"/>
        <v>87530813693</v>
      </c>
      <c r="V276" s="60">
        <f t="shared" si="225"/>
        <v>6229854847</v>
      </c>
      <c r="W276" s="60">
        <f t="shared" si="225"/>
        <v>0</v>
      </c>
      <c r="X276" s="176">
        <f t="shared" si="216"/>
        <v>1</v>
      </c>
      <c r="Y276" s="176">
        <f t="shared" si="217"/>
        <v>6.6444223830829777E-2</v>
      </c>
      <c r="Z276" s="176">
        <f t="shared" si="218"/>
        <v>6.6444223830829777E-2</v>
      </c>
      <c r="AA276" s="176">
        <f t="shared" si="187"/>
        <v>6.6444223830829777E-2</v>
      </c>
      <c r="AB276" s="177">
        <f t="shared" si="207"/>
        <v>1</v>
      </c>
    </row>
    <row r="277" spans="1:28" ht="61.5" customHeight="1" x14ac:dyDescent="0.25">
      <c r="A277" s="113" t="s">
        <v>601</v>
      </c>
      <c r="B277" s="32" t="s">
        <v>37</v>
      </c>
      <c r="C277" s="32">
        <v>10</v>
      </c>
      <c r="D277" s="32" t="s">
        <v>38</v>
      </c>
      <c r="E277" s="39" t="s">
        <v>319</v>
      </c>
      <c r="F277" s="60">
        <f t="shared" si="224"/>
        <v>93760668540</v>
      </c>
      <c r="G277" s="60">
        <f t="shared" si="224"/>
        <v>0</v>
      </c>
      <c r="H277" s="60">
        <f t="shared" si="224"/>
        <v>0</v>
      </c>
      <c r="I277" s="60">
        <f t="shared" si="224"/>
        <v>0</v>
      </c>
      <c r="J277" s="60">
        <f t="shared" si="224"/>
        <v>0</v>
      </c>
      <c r="K277" s="59">
        <f t="shared" si="224"/>
        <v>0</v>
      </c>
      <c r="L277" s="60">
        <f>+L278</f>
        <v>93760668540</v>
      </c>
      <c r="M277" s="318">
        <f t="shared" si="214"/>
        <v>1.0254670383795154E-2</v>
      </c>
      <c r="N277" s="60">
        <f t="shared" si="225"/>
        <v>0</v>
      </c>
      <c r="O277" s="60">
        <f t="shared" si="225"/>
        <v>93760668540</v>
      </c>
      <c r="P277" s="60">
        <f t="shared" si="225"/>
        <v>0</v>
      </c>
      <c r="Q277" s="60">
        <f t="shared" si="225"/>
        <v>93760668540</v>
      </c>
      <c r="R277" s="60">
        <f t="shared" si="225"/>
        <v>0</v>
      </c>
      <c r="S277" s="60">
        <f t="shared" si="225"/>
        <v>0</v>
      </c>
      <c r="T277" s="60">
        <f t="shared" si="225"/>
        <v>6229854847</v>
      </c>
      <c r="U277" s="60">
        <f t="shared" si="225"/>
        <v>87530813693</v>
      </c>
      <c r="V277" s="60">
        <f t="shared" si="225"/>
        <v>6229854847</v>
      </c>
      <c r="W277" s="60">
        <f t="shared" si="225"/>
        <v>0</v>
      </c>
      <c r="X277" s="176">
        <f t="shared" si="216"/>
        <v>1</v>
      </c>
      <c r="Y277" s="176">
        <f t="shared" si="217"/>
        <v>6.6444223830829777E-2</v>
      </c>
      <c r="Z277" s="176">
        <f t="shared" si="218"/>
        <v>6.6444223830829777E-2</v>
      </c>
      <c r="AA277" s="176">
        <f t="shared" si="187"/>
        <v>6.6444223830829777E-2</v>
      </c>
      <c r="AB277" s="177">
        <f t="shared" si="207"/>
        <v>1</v>
      </c>
    </row>
    <row r="278" spans="1:28" s="133" customFormat="1" ht="42" customHeight="1" x14ac:dyDescent="0.25">
      <c r="A278" s="351" t="s">
        <v>602</v>
      </c>
      <c r="B278" s="83" t="s">
        <v>37</v>
      </c>
      <c r="C278" s="83">
        <v>10</v>
      </c>
      <c r="D278" s="83" t="s">
        <v>38</v>
      </c>
      <c r="E278" s="84" t="s">
        <v>268</v>
      </c>
      <c r="F278" s="126">
        <v>93760668540</v>
      </c>
      <c r="G278" s="126">
        <v>0</v>
      </c>
      <c r="H278" s="126">
        <v>0</v>
      </c>
      <c r="I278" s="126">
        <v>0</v>
      </c>
      <c r="J278" s="126">
        <v>0</v>
      </c>
      <c r="K278" s="126">
        <f>+G278-H278+I278-J278</f>
        <v>0</v>
      </c>
      <c r="L278" s="128">
        <f>+F278+K278</f>
        <v>93760668540</v>
      </c>
      <c r="M278" s="129">
        <f t="shared" si="214"/>
        <v>1.0254670383795154E-2</v>
      </c>
      <c r="N278" s="126">
        <v>0</v>
      </c>
      <c r="O278" s="126">
        <v>93760668540</v>
      </c>
      <c r="P278" s="126">
        <f>L278-O278</f>
        <v>0</v>
      </c>
      <c r="Q278" s="126">
        <v>93760668540</v>
      </c>
      <c r="R278" s="126">
        <f>+L278-Q278</f>
        <v>0</v>
      </c>
      <c r="S278" s="126">
        <f>O278-Q278</f>
        <v>0</v>
      </c>
      <c r="T278" s="126">
        <v>6229854847</v>
      </c>
      <c r="U278" s="126">
        <f>+Q278-T278</f>
        <v>87530813693</v>
      </c>
      <c r="V278" s="126">
        <v>6229854847</v>
      </c>
      <c r="W278" s="130">
        <f>+T278-V278</f>
        <v>0</v>
      </c>
      <c r="X278" s="54">
        <f t="shared" si="216"/>
        <v>1</v>
      </c>
      <c r="Y278" s="54">
        <f t="shared" si="217"/>
        <v>6.6444223830829777E-2</v>
      </c>
      <c r="Z278" s="54">
        <f t="shared" si="218"/>
        <v>6.6444223830829777E-2</v>
      </c>
      <c r="AA278" s="54">
        <f t="shared" si="187"/>
        <v>6.6444223830829777E-2</v>
      </c>
      <c r="AB278" s="178">
        <f t="shared" si="207"/>
        <v>1</v>
      </c>
    </row>
    <row r="279" spans="1:28" ht="42" customHeight="1" x14ac:dyDescent="0.25">
      <c r="A279" s="201" t="s">
        <v>321</v>
      </c>
      <c r="B279" s="135" t="s">
        <v>37</v>
      </c>
      <c r="C279" s="32">
        <v>10</v>
      </c>
      <c r="D279" s="32" t="s">
        <v>38</v>
      </c>
      <c r="E279" s="72" t="s">
        <v>322</v>
      </c>
      <c r="F279" s="62">
        <f t="shared" ref="F279:K280" si="226">+F281</f>
        <v>57810100814</v>
      </c>
      <c r="G279" s="62">
        <f t="shared" si="226"/>
        <v>0</v>
      </c>
      <c r="H279" s="62">
        <f t="shared" si="226"/>
        <v>0</v>
      </c>
      <c r="I279" s="62">
        <f t="shared" si="226"/>
        <v>0</v>
      </c>
      <c r="J279" s="62">
        <f t="shared" si="226"/>
        <v>0</v>
      </c>
      <c r="K279" s="62">
        <f t="shared" si="226"/>
        <v>0</v>
      </c>
      <c r="L279" s="62">
        <f>+L281</f>
        <v>57810100814</v>
      </c>
      <c r="M279" s="318">
        <f t="shared" si="214"/>
        <v>6.3227314601391593E-3</v>
      </c>
      <c r="N279" s="62">
        <f t="shared" ref="N279:W280" si="227">+N281</f>
        <v>0</v>
      </c>
      <c r="O279" s="62">
        <f t="shared" si="227"/>
        <v>26701852009.200001</v>
      </c>
      <c r="P279" s="62">
        <f t="shared" si="227"/>
        <v>31108248804.799999</v>
      </c>
      <c r="Q279" s="62">
        <f t="shared" si="227"/>
        <v>20540152855.240002</v>
      </c>
      <c r="R279" s="62">
        <f t="shared" si="227"/>
        <v>37269947958.760002</v>
      </c>
      <c r="S279" s="62">
        <f t="shared" si="227"/>
        <v>6161699153.9599991</v>
      </c>
      <c r="T279" s="62">
        <f t="shared" si="227"/>
        <v>1700395650.74</v>
      </c>
      <c r="U279" s="62">
        <f t="shared" si="227"/>
        <v>18839757204.5</v>
      </c>
      <c r="V279" s="62">
        <f t="shared" si="227"/>
        <v>1679521292.04</v>
      </c>
      <c r="W279" s="62">
        <f t="shared" si="227"/>
        <v>20874358.700000048</v>
      </c>
      <c r="X279" s="176">
        <f t="shared" si="216"/>
        <v>0.35530387537856961</v>
      </c>
      <c r="Y279" s="176">
        <f t="shared" si="217"/>
        <v>2.94134697362128E-2</v>
      </c>
      <c r="Z279" s="176">
        <f t="shared" si="218"/>
        <v>2.9052384763066642E-2</v>
      </c>
      <c r="AA279" s="176">
        <f t="shared" si="187"/>
        <v>8.2783982316188651E-2</v>
      </c>
      <c r="AB279" s="177">
        <f t="shared" si="207"/>
        <v>0.98772382257569546</v>
      </c>
    </row>
    <row r="280" spans="1:28" ht="42" customHeight="1" x14ac:dyDescent="0.25">
      <c r="A280" s="201" t="s">
        <v>321</v>
      </c>
      <c r="B280" s="135" t="s">
        <v>41</v>
      </c>
      <c r="C280" s="32">
        <v>20</v>
      </c>
      <c r="D280" s="32" t="s">
        <v>38</v>
      </c>
      <c r="E280" s="72" t="s">
        <v>322</v>
      </c>
      <c r="F280" s="60">
        <f t="shared" si="226"/>
        <v>25631941511</v>
      </c>
      <c r="G280" s="60">
        <f t="shared" si="226"/>
        <v>0</v>
      </c>
      <c r="H280" s="60">
        <f t="shared" si="226"/>
        <v>0</v>
      </c>
      <c r="I280" s="60">
        <f t="shared" si="226"/>
        <v>0</v>
      </c>
      <c r="J280" s="60">
        <f t="shared" si="226"/>
        <v>0</v>
      </c>
      <c r="K280" s="60">
        <f t="shared" si="226"/>
        <v>0</v>
      </c>
      <c r="L280" s="60">
        <f>+L282</f>
        <v>25631941511</v>
      </c>
      <c r="M280" s="318">
        <f t="shared" si="214"/>
        <v>2.8033835038184054E-3</v>
      </c>
      <c r="N280" s="60">
        <f t="shared" si="227"/>
        <v>0</v>
      </c>
      <c r="O280" s="60">
        <f t="shared" si="227"/>
        <v>23437428373</v>
      </c>
      <c r="P280" s="60">
        <f t="shared" si="227"/>
        <v>2194513138</v>
      </c>
      <c r="Q280" s="60">
        <f t="shared" si="227"/>
        <v>23437428373</v>
      </c>
      <c r="R280" s="60">
        <f t="shared" si="227"/>
        <v>2194513138</v>
      </c>
      <c r="S280" s="60">
        <f t="shared" si="227"/>
        <v>0</v>
      </c>
      <c r="T280" s="60">
        <f t="shared" si="227"/>
        <v>0</v>
      </c>
      <c r="U280" s="60">
        <f t="shared" si="227"/>
        <v>23437428373</v>
      </c>
      <c r="V280" s="60">
        <f t="shared" si="227"/>
        <v>0</v>
      </c>
      <c r="W280" s="60">
        <f t="shared" si="227"/>
        <v>0</v>
      </c>
      <c r="X280" s="176">
        <f t="shared" si="216"/>
        <v>0.91438365536772859</v>
      </c>
      <c r="Y280" s="176">
        <f t="shared" si="217"/>
        <v>0</v>
      </c>
      <c r="Z280" s="176">
        <f t="shared" si="218"/>
        <v>0</v>
      </c>
      <c r="AA280" s="176">
        <f t="shared" si="187"/>
        <v>0</v>
      </c>
      <c r="AB280" s="177" t="s">
        <v>40</v>
      </c>
    </row>
    <row r="281" spans="1:28" ht="42" customHeight="1" x14ac:dyDescent="0.25">
      <c r="A281" s="201" t="s">
        <v>323</v>
      </c>
      <c r="B281" s="135" t="s">
        <v>37</v>
      </c>
      <c r="C281" s="32">
        <v>10</v>
      </c>
      <c r="D281" s="32" t="s">
        <v>38</v>
      </c>
      <c r="E281" s="72" t="s">
        <v>255</v>
      </c>
      <c r="F281" s="62">
        <f t="shared" ref="F281:K281" si="228">+F283+F287+F299+F303</f>
        <v>57810100814</v>
      </c>
      <c r="G281" s="62">
        <f t="shared" si="228"/>
        <v>0</v>
      </c>
      <c r="H281" s="62">
        <f t="shared" si="228"/>
        <v>0</v>
      </c>
      <c r="I281" s="62">
        <f t="shared" si="228"/>
        <v>0</v>
      </c>
      <c r="J281" s="62">
        <f t="shared" si="228"/>
        <v>0</v>
      </c>
      <c r="K281" s="62">
        <f t="shared" si="228"/>
        <v>0</v>
      </c>
      <c r="L281" s="62">
        <f>+L283+L287+L299+L303</f>
        <v>57810100814</v>
      </c>
      <c r="M281" s="318">
        <f t="shared" si="214"/>
        <v>6.3227314601391593E-3</v>
      </c>
      <c r="N281" s="62">
        <f t="shared" ref="N281:W281" si="229">+N283+N287+N299+N303</f>
        <v>0</v>
      </c>
      <c r="O281" s="62">
        <f t="shared" si="229"/>
        <v>26701852009.200001</v>
      </c>
      <c r="P281" s="62">
        <f t="shared" si="229"/>
        <v>31108248804.799999</v>
      </c>
      <c r="Q281" s="62">
        <f t="shared" si="229"/>
        <v>20540152855.240002</v>
      </c>
      <c r="R281" s="62">
        <f t="shared" si="229"/>
        <v>37269947958.760002</v>
      </c>
      <c r="S281" s="62">
        <f t="shared" si="229"/>
        <v>6161699153.9599991</v>
      </c>
      <c r="T281" s="62">
        <f t="shared" si="229"/>
        <v>1700395650.74</v>
      </c>
      <c r="U281" s="62">
        <f t="shared" si="229"/>
        <v>18839757204.5</v>
      </c>
      <c r="V281" s="62">
        <f t="shared" si="229"/>
        <v>1679521292.04</v>
      </c>
      <c r="W281" s="62">
        <f t="shared" si="229"/>
        <v>20874358.700000048</v>
      </c>
      <c r="X281" s="176">
        <f t="shared" si="216"/>
        <v>0.35530387537856961</v>
      </c>
      <c r="Y281" s="176">
        <f t="shared" si="217"/>
        <v>2.94134697362128E-2</v>
      </c>
      <c r="Z281" s="176">
        <f t="shared" si="218"/>
        <v>2.9052384763066642E-2</v>
      </c>
      <c r="AA281" s="176">
        <f t="shared" si="187"/>
        <v>8.2783982316188651E-2</v>
      </c>
      <c r="AB281" s="177">
        <f t="shared" si="207"/>
        <v>0.98772382257569546</v>
      </c>
    </row>
    <row r="282" spans="1:28" ht="42" customHeight="1" x14ac:dyDescent="0.25">
      <c r="A282" s="201" t="s">
        <v>323</v>
      </c>
      <c r="B282" s="135" t="s">
        <v>41</v>
      </c>
      <c r="C282" s="32">
        <v>20</v>
      </c>
      <c r="D282" s="32" t="s">
        <v>38</v>
      </c>
      <c r="E282" s="72" t="s">
        <v>255</v>
      </c>
      <c r="F282" s="62">
        <f t="shared" ref="F282:K282" si="230">+F288</f>
        <v>25631941511</v>
      </c>
      <c r="G282" s="62">
        <f t="shared" si="230"/>
        <v>0</v>
      </c>
      <c r="H282" s="62">
        <f t="shared" si="230"/>
        <v>0</v>
      </c>
      <c r="I282" s="62">
        <f t="shared" si="230"/>
        <v>0</v>
      </c>
      <c r="J282" s="62">
        <f t="shared" si="230"/>
        <v>0</v>
      </c>
      <c r="K282" s="62">
        <f t="shared" si="230"/>
        <v>0</v>
      </c>
      <c r="L282" s="62">
        <f>+L288</f>
        <v>25631941511</v>
      </c>
      <c r="M282" s="318">
        <f t="shared" si="214"/>
        <v>2.8033835038184054E-3</v>
      </c>
      <c r="N282" s="62">
        <f t="shared" ref="N282:W282" si="231">+N288</f>
        <v>0</v>
      </c>
      <c r="O282" s="62">
        <f t="shared" si="231"/>
        <v>23437428373</v>
      </c>
      <c r="P282" s="62">
        <f t="shared" si="231"/>
        <v>2194513138</v>
      </c>
      <c r="Q282" s="62">
        <f t="shared" si="231"/>
        <v>23437428373</v>
      </c>
      <c r="R282" s="62">
        <f t="shared" si="231"/>
        <v>2194513138</v>
      </c>
      <c r="S282" s="62">
        <f t="shared" si="231"/>
        <v>0</v>
      </c>
      <c r="T282" s="62">
        <f t="shared" si="231"/>
        <v>0</v>
      </c>
      <c r="U282" s="62">
        <f t="shared" si="231"/>
        <v>23437428373</v>
      </c>
      <c r="V282" s="62">
        <f t="shared" si="231"/>
        <v>0</v>
      </c>
      <c r="W282" s="62">
        <f t="shared" si="231"/>
        <v>0</v>
      </c>
      <c r="X282" s="176">
        <f t="shared" si="216"/>
        <v>0.91438365536772859</v>
      </c>
      <c r="Y282" s="176">
        <f t="shared" si="217"/>
        <v>0</v>
      </c>
      <c r="Z282" s="176">
        <f t="shared" si="218"/>
        <v>0</v>
      </c>
      <c r="AA282" s="176">
        <f t="shared" si="187"/>
        <v>0</v>
      </c>
      <c r="AB282" s="177" t="s">
        <v>40</v>
      </c>
    </row>
    <row r="283" spans="1:28" ht="78" customHeight="1" x14ac:dyDescent="0.25">
      <c r="A283" s="199" t="s">
        <v>324</v>
      </c>
      <c r="B283" s="135" t="s">
        <v>37</v>
      </c>
      <c r="C283" s="32">
        <v>10</v>
      </c>
      <c r="D283" s="32" t="s">
        <v>38</v>
      </c>
      <c r="E283" s="72" t="s">
        <v>325</v>
      </c>
      <c r="F283" s="62">
        <f t="shared" ref="F283:K285" si="232">+F284</f>
        <v>1000000000</v>
      </c>
      <c r="G283" s="62">
        <f t="shared" si="232"/>
        <v>0</v>
      </c>
      <c r="H283" s="62">
        <f t="shared" si="232"/>
        <v>0</v>
      </c>
      <c r="I283" s="62">
        <f t="shared" si="232"/>
        <v>0</v>
      </c>
      <c r="J283" s="62">
        <f t="shared" si="232"/>
        <v>0</v>
      </c>
      <c r="K283" s="62">
        <f t="shared" si="232"/>
        <v>0</v>
      </c>
      <c r="L283" s="62">
        <f>+L284</f>
        <v>1000000000</v>
      </c>
      <c r="M283" s="318">
        <f t="shared" si="214"/>
        <v>1.0937070461928634E-4</v>
      </c>
      <c r="N283" s="62">
        <f t="shared" ref="N283:W285" si="233">+N284</f>
        <v>0</v>
      </c>
      <c r="O283" s="62">
        <f t="shared" si="233"/>
        <v>287402776</v>
      </c>
      <c r="P283" s="62">
        <f t="shared" si="233"/>
        <v>712597224</v>
      </c>
      <c r="Q283" s="62">
        <f t="shared" si="233"/>
        <v>229375515.56</v>
      </c>
      <c r="R283" s="62">
        <f t="shared" si="233"/>
        <v>770624484.44000006</v>
      </c>
      <c r="S283" s="62">
        <f t="shared" si="233"/>
        <v>58027260.439999998</v>
      </c>
      <c r="T283" s="62">
        <f t="shared" si="233"/>
        <v>6625515.5599999996</v>
      </c>
      <c r="U283" s="62">
        <f t="shared" si="233"/>
        <v>222750000</v>
      </c>
      <c r="V283" s="62">
        <f t="shared" si="233"/>
        <v>6625515.5599999996</v>
      </c>
      <c r="W283" s="62">
        <f t="shared" si="233"/>
        <v>0</v>
      </c>
      <c r="X283" s="176">
        <f t="shared" si="216"/>
        <v>0.22937551555999999</v>
      </c>
      <c r="Y283" s="176">
        <f t="shared" si="217"/>
        <v>6.6255155599999997E-3</v>
      </c>
      <c r="Z283" s="176">
        <f t="shared" si="218"/>
        <v>6.6255155599999997E-3</v>
      </c>
      <c r="AA283" s="176">
        <f t="shared" si="187"/>
        <v>2.8885016536417979E-2</v>
      </c>
      <c r="AB283" s="177">
        <f t="shared" ref="AB283:AB286" si="234">+V283/T283</f>
        <v>1</v>
      </c>
    </row>
    <row r="284" spans="1:28" s="133" customFormat="1" ht="78" customHeight="1" x14ac:dyDescent="0.25">
      <c r="A284" s="355" t="s">
        <v>603</v>
      </c>
      <c r="B284" s="137" t="s">
        <v>37</v>
      </c>
      <c r="C284" s="80">
        <v>10</v>
      </c>
      <c r="D284" s="80" t="s">
        <v>38</v>
      </c>
      <c r="E284" s="78" t="s">
        <v>257</v>
      </c>
      <c r="F284" s="73">
        <f t="shared" si="232"/>
        <v>1000000000</v>
      </c>
      <c r="G284" s="73">
        <f t="shared" si="232"/>
        <v>0</v>
      </c>
      <c r="H284" s="73">
        <f t="shared" si="232"/>
        <v>0</v>
      </c>
      <c r="I284" s="73">
        <f t="shared" si="232"/>
        <v>0</v>
      </c>
      <c r="J284" s="73">
        <f t="shared" si="232"/>
        <v>0</v>
      </c>
      <c r="K284" s="73">
        <f t="shared" si="232"/>
        <v>0</v>
      </c>
      <c r="L284" s="73">
        <f>+L285</f>
        <v>1000000000</v>
      </c>
      <c r="M284" s="343">
        <f t="shared" si="214"/>
        <v>1.0937070461928634E-4</v>
      </c>
      <c r="N284" s="73">
        <f t="shared" si="233"/>
        <v>0</v>
      </c>
      <c r="O284" s="73">
        <f t="shared" si="233"/>
        <v>287402776</v>
      </c>
      <c r="P284" s="73">
        <f t="shared" si="233"/>
        <v>712597224</v>
      </c>
      <c r="Q284" s="73">
        <f t="shared" si="233"/>
        <v>229375515.56</v>
      </c>
      <c r="R284" s="73">
        <f t="shared" si="233"/>
        <v>770624484.44000006</v>
      </c>
      <c r="S284" s="73">
        <f t="shared" si="233"/>
        <v>58027260.439999998</v>
      </c>
      <c r="T284" s="73">
        <f t="shared" si="233"/>
        <v>6625515.5599999996</v>
      </c>
      <c r="U284" s="73">
        <f t="shared" si="233"/>
        <v>222750000</v>
      </c>
      <c r="V284" s="73">
        <f t="shared" si="233"/>
        <v>6625515.5599999996</v>
      </c>
      <c r="W284" s="73">
        <f t="shared" si="233"/>
        <v>0</v>
      </c>
      <c r="X284" s="176">
        <f t="shared" si="216"/>
        <v>0.22937551555999999</v>
      </c>
      <c r="Y284" s="176">
        <f t="shared" si="217"/>
        <v>6.6255155599999997E-3</v>
      </c>
      <c r="Z284" s="176">
        <f t="shared" si="218"/>
        <v>6.6255155599999997E-3</v>
      </c>
      <c r="AA284" s="176">
        <f t="shared" si="187"/>
        <v>2.8885016536417979E-2</v>
      </c>
      <c r="AB284" s="177">
        <f t="shared" si="234"/>
        <v>1</v>
      </c>
    </row>
    <row r="285" spans="1:28" s="133" customFormat="1" ht="78" customHeight="1" x14ac:dyDescent="0.25">
      <c r="A285" s="355" t="s">
        <v>604</v>
      </c>
      <c r="B285" s="137" t="s">
        <v>37</v>
      </c>
      <c r="C285" s="80">
        <v>10</v>
      </c>
      <c r="D285" s="80" t="s">
        <v>38</v>
      </c>
      <c r="E285" s="141" t="s">
        <v>328</v>
      </c>
      <c r="F285" s="73">
        <f t="shared" si="232"/>
        <v>1000000000</v>
      </c>
      <c r="G285" s="73">
        <f t="shared" si="232"/>
        <v>0</v>
      </c>
      <c r="H285" s="73">
        <f t="shared" si="232"/>
        <v>0</v>
      </c>
      <c r="I285" s="73">
        <f t="shared" si="232"/>
        <v>0</v>
      </c>
      <c r="J285" s="73">
        <f t="shared" si="232"/>
        <v>0</v>
      </c>
      <c r="K285" s="73">
        <f t="shared" si="232"/>
        <v>0</v>
      </c>
      <c r="L285" s="73">
        <f>+L286</f>
        <v>1000000000</v>
      </c>
      <c r="M285" s="343">
        <f t="shared" si="214"/>
        <v>1.0937070461928634E-4</v>
      </c>
      <c r="N285" s="73">
        <f t="shared" si="233"/>
        <v>0</v>
      </c>
      <c r="O285" s="73">
        <f t="shared" si="233"/>
        <v>287402776</v>
      </c>
      <c r="P285" s="73">
        <f t="shared" si="233"/>
        <v>712597224</v>
      </c>
      <c r="Q285" s="73">
        <f t="shared" si="233"/>
        <v>229375515.56</v>
      </c>
      <c r="R285" s="73">
        <f t="shared" si="233"/>
        <v>770624484.44000006</v>
      </c>
      <c r="S285" s="73">
        <f t="shared" si="233"/>
        <v>58027260.439999998</v>
      </c>
      <c r="T285" s="73">
        <f t="shared" si="233"/>
        <v>6625515.5599999996</v>
      </c>
      <c r="U285" s="73">
        <f t="shared" si="233"/>
        <v>222750000</v>
      </c>
      <c r="V285" s="73">
        <f t="shared" si="233"/>
        <v>6625515.5599999996</v>
      </c>
      <c r="W285" s="73">
        <f t="shared" si="233"/>
        <v>0</v>
      </c>
      <c r="X285" s="176">
        <f t="shared" si="216"/>
        <v>0.22937551555999999</v>
      </c>
      <c r="Y285" s="176">
        <f t="shared" si="217"/>
        <v>6.6255155599999997E-3</v>
      </c>
      <c r="Z285" s="176">
        <f t="shared" si="218"/>
        <v>6.6255155599999997E-3</v>
      </c>
      <c r="AA285" s="176">
        <f t="shared" si="187"/>
        <v>2.8885016536417979E-2</v>
      </c>
      <c r="AB285" s="177">
        <f t="shared" si="234"/>
        <v>1</v>
      </c>
    </row>
    <row r="286" spans="1:28" s="133" customFormat="1" ht="42" customHeight="1" x14ac:dyDescent="0.25">
      <c r="A286" s="351" t="s">
        <v>605</v>
      </c>
      <c r="B286" s="142" t="s">
        <v>37</v>
      </c>
      <c r="C286" s="83">
        <v>10</v>
      </c>
      <c r="D286" s="83" t="s">
        <v>38</v>
      </c>
      <c r="E286" s="84" t="s">
        <v>268</v>
      </c>
      <c r="F286" s="126">
        <v>1000000000</v>
      </c>
      <c r="G286" s="126">
        <v>0</v>
      </c>
      <c r="H286" s="126">
        <v>0</v>
      </c>
      <c r="I286" s="126">
        <v>0</v>
      </c>
      <c r="J286" s="126">
        <v>0</v>
      </c>
      <c r="K286" s="126">
        <v>0</v>
      </c>
      <c r="L286" s="128">
        <f>+F286+K286</f>
        <v>1000000000</v>
      </c>
      <c r="M286" s="129">
        <f t="shared" si="214"/>
        <v>1.0937070461928634E-4</v>
      </c>
      <c r="N286" s="126">
        <v>0</v>
      </c>
      <c r="O286" s="126">
        <v>287402776</v>
      </c>
      <c r="P286" s="126">
        <f>L286-O286</f>
        <v>712597224</v>
      </c>
      <c r="Q286" s="126">
        <v>229375515.56</v>
      </c>
      <c r="R286" s="126">
        <f>+L286-Q286</f>
        <v>770624484.44000006</v>
      </c>
      <c r="S286" s="126">
        <f>O286-Q286</f>
        <v>58027260.439999998</v>
      </c>
      <c r="T286" s="126">
        <v>6625515.5599999996</v>
      </c>
      <c r="U286" s="126">
        <f>+Q286-T286</f>
        <v>222750000</v>
      </c>
      <c r="V286" s="126">
        <v>6625515.5599999996</v>
      </c>
      <c r="W286" s="130">
        <f>+T286-V286</f>
        <v>0</v>
      </c>
      <c r="X286" s="54">
        <f t="shared" si="216"/>
        <v>0.22937551555999999</v>
      </c>
      <c r="Y286" s="54">
        <f t="shared" si="217"/>
        <v>6.6255155599999997E-3</v>
      </c>
      <c r="Z286" s="54">
        <f t="shared" si="218"/>
        <v>6.6255155599999997E-3</v>
      </c>
      <c r="AA286" s="54">
        <f t="shared" si="187"/>
        <v>2.8885016536417979E-2</v>
      </c>
      <c r="AB286" s="178">
        <f t="shared" si="234"/>
        <v>1</v>
      </c>
    </row>
    <row r="287" spans="1:28" ht="75" customHeight="1" x14ac:dyDescent="0.25">
      <c r="A287" s="199" t="s">
        <v>330</v>
      </c>
      <c r="B287" s="71" t="s">
        <v>37</v>
      </c>
      <c r="C287" s="32">
        <v>10</v>
      </c>
      <c r="D287" s="32" t="s">
        <v>38</v>
      </c>
      <c r="E287" s="72" t="s">
        <v>331</v>
      </c>
      <c r="F287" s="60">
        <f t="shared" ref="F287:J288" si="235">+F289</f>
        <v>50310100814</v>
      </c>
      <c r="G287" s="60">
        <f t="shared" si="235"/>
        <v>0</v>
      </c>
      <c r="H287" s="60">
        <f t="shared" si="235"/>
        <v>0</v>
      </c>
      <c r="I287" s="60">
        <f t="shared" si="235"/>
        <v>0</v>
      </c>
      <c r="J287" s="60">
        <f t="shared" si="235"/>
        <v>0</v>
      </c>
      <c r="K287" s="62">
        <f>+K289+K293+K305+K309</f>
        <v>0</v>
      </c>
      <c r="L287" s="60">
        <f>+L289</f>
        <v>50310100814</v>
      </c>
      <c r="M287" s="318">
        <f t="shared" si="214"/>
        <v>5.5024511754945115E-3</v>
      </c>
      <c r="N287" s="60">
        <f t="shared" ref="N287:W288" si="236">+N289</f>
        <v>0</v>
      </c>
      <c r="O287" s="60">
        <f t="shared" si="236"/>
        <v>22500712784</v>
      </c>
      <c r="P287" s="60">
        <f t="shared" si="236"/>
        <v>27809388030</v>
      </c>
      <c r="Q287" s="60">
        <f t="shared" si="236"/>
        <v>19529198687.459999</v>
      </c>
      <c r="R287" s="60">
        <f t="shared" si="236"/>
        <v>30780902126.540001</v>
      </c>
      <c r="S287" s="60">
        <f t="shared" si="236"/>
        <v>2971514096.539999</v>
      </c>
      <c r="T287" s="60">
        <f t="shared" si="236"/>
        <v>1662569767.1600001</v>
      </c>
      <c r="U287" s="60">
        <f t="shared" si="236"/>
        <v>17866628920.299999</v>
      </c>
      <c r="V287" s="60">
        <f t="shared" si="236"/>
        <v>1641695408.46</v>
      </c>
      <c r="W287" s="60">
        <f t="shared" si="236"/>
        <v>20874358.700000048</v>
      </c>
      <c r="X287" s="176">
        <f t="shared" si="216"/>
        <v>0.38817649679655436</v>
      </c>
      <c r="Y287" s="176">
        <f t="shared" si="217"/>
        <v>3.3046440779489553E-2</v>
      </c>
      <c r="Z287" s="176">
        <f t="shared" si="218"/>
        <v>3.2631526908074859E-2</v>
      </c>
      <c r="AA287" s="176">
        <f t="shared" si="187"/>
        <v>8.5132513308268085E-2</v>
      </c>
      <c r="AB287" s="177">
        <f t="shared" si="207"/>
        <v>0.98744452166019014</v>
      </c>
    </row>
    <row r="288" spans="1:28" ht="67.5" customHeight="1" x14ac:dyDescent="0.25">
      <c r="A288" s="199" t="s">
        <v>330</v>
      </c>
      <c r="B288" s="135" t="s">
        <v>41</v>
      </c>
      <c r="C288" s="32">
        <v>20</v>
      </c>
      <c r="D288" s="32" t="s">
        <v>38</v>
      </c>
      <c r="E288" s="72" t="s">
        <v>331</v>
      </c>
      <c r="F288" s="60">
        <f t="shared" si="235"/>
        <v>25631941511</v>
      </c>
      <c r="G288" s="60">
        <f t="shared" si="235"/>
        <v>0</v>
      </c>
      <c r="H288" s="60">
        <f t="shared" si="235"/>
        <v>0</v>
      </c>
      <c r="I288" s="60">
        <f t="shared" si="235"/>
        <v>0</v>
      </c>
      <c r="J288" s="60">
        <f t="shared" si="235"/>
        <v>0</v>
      </c>
      <c r="K288" s="62">
        <f>+K294</f>
        <v>0</v>
      </c>
      <c r="L288" s="60">
        <f>+L290</f>
        <v>25631941511</v>
      </c>
      <c r="M288" s="318">
        <f t="shared" si="214"/>
        <v>2.8033835038184054E-3</v>
      </c>
      <c r="N288" s="60">
        <f t="shared" si="236"/>
        <v>0</v>
      </c>
      <c r="O288" s="60">
        <f t="shared" si="236"/>
        <v>23437428373</v>
      </c>
      <c r="P288" s="60">
        <f t="shared" si="236"/>
        <v>2194513138</v>
      </c>
      <c r="Q288" s="60">
        <f t="shared" si="236"/>
        <v>23437428373</v>
      </c>
      <c r="R288" s="60">
        <f t="shared" si="236"/>
        <v>2194513138</v>
      </c>
      <c r="S288" s="60">
        <f t="shared" si="236"/>
        <v>0</v>
      </c>
      <c r="T288" s="60">
        <f t="shared" si="236"/>
        <v>0</v>
      </c>
      <c r="U288" s="60">
        <f t="shared" si="236"/>
        <v>23437428373</v>
      </c>
      <c r="V288" s="60">
        <f t="shared" si="236"/>
        <v>0</v>
      </c>
      <c r="W288" s="60">
        <f t="shared" si="236"/>
        <v>0</v>
      </c>
      <c r="X288" s="176">
        <f t="shared" si="216"/>
        <v>0.91438365536772859</v>
      </c>
      <c r="Y288" s="176">
        <f t="shared" si="217"/>
        <v>0</v>
      </c>
      <c r="Z288" s="176">
        <f t="shared" si="218"/>
        <v>0</v>
      </c>
      <c r="AA288" s="176">
        <f t="shared" si="187"/>
        <v>0</v>
      </c>
      <c r="AB288" s="177" t="s">
        <v>40</v>
      </c>
    </row>
    <row r="289" spans="1:28" ht="67.5" customHeight="1" x14ac:dyDescent="0.25">
      <c r="A289" s="199" t="s">
        <v>606</v>
      </c>
      <c r="B289" s="71" t="s">
        <v>37</v>
      </c>
      <c r="C289" s="32">
        <v>10</v>
      </c>
      <c r="D289" s="32" t="s">
        <v>38</v>
      </c>
      <c r="E289" s="39" t="s">
        <v>257</v>
      </c>
      <c r="F289" s="62">
        <f>+F291+F295</f>
        <v>50310100814</v>
      </c>
      <c r="G289" s="62">
        <f>+G291+G295</f>
        <v>0</v>
      </c>
      <c r="H289" s="62">
        <f>+H291+H295</f>
        <v>0</v>
      </c>
      <c r="I289" s="62">
        <f>+I291+I295</f>
        <v>0</v>
      </c>
      <c r="J289" s="62">
        <f>+J291+J295</f>
        <v>0</v>
      </c>
      <c r="K289" s="62">
        <f>+K290</f>
        <v>0</v>
      </c>
      <c r="L289" s="62">
        <f>+L291+L295</f>
        <v>50310100814</v>
      </c>
      <c r="M289" s="318">
        <f t="shared" si="214"/>
        <v>5.5024511754945115E-3</v>
      </c>
      <c r="N289" s="62">
        <f t="shared" ref="N289:W289" si="237">+N291+N295</f>
        <v>0</v>
      </c>
      <c r="O289" s="62">
        <f>+O291+O295</f>
        <v>22500712784</v>
      </c>
      <c r="P289" s="62">
        <f t="shared" si="237"/>
        <v>27809388030</v>
      </c>
      <c r="Q289" s="62">
        <f t="shared" si="237"/>
        <v>19529198687.459999</v>
      </c>
      <c r="R289" s="62">
        <f t="shared" si="237"/>
        <v>30780902126.540001</v>
      </c>
      <c r="S289" s="62">
        <f t="shared" si="237"/>
        <v>2971514096.539999</v>
      </c>
      <c r="T289" s="62">
        <f t="shared" si="237"/>
        <v>1662569767.1600001</v>
      </c>
      <c r="U289" s="62">
        <f t="shared" si="237"/>
        <v>17866628920.299999</v>
      </c>
      <c r="V289" s="62">
        <f t="shared" si="237"/>
        <v>1641695408.46</v>
      </c>
      <c r="W289" s="62">
        <f t="shared" si="237"/>
        <v>20874358.700000048</v>
      </c>
      <c r="X289" s="176">
        <f t="shared" si="216"/>
        <v>0.38817649679655436</v>
      </c>
      <c r="Y289" s="176">
        <f t="shared" si="217"/>
        <v>3.3046440779489553E-2</v>
      </c>
      <c r="Z289" s="176">
        <f t="shared" si="218"/>
        <v>3.2631526908074859E-2</v>
      </c>
      <c r="AA289" s="176">
        <f t="shared" si="187"/>
        <v>8.5132513308268085E-2</v>
      </c>
      <c r="AB289" s="177">
        <f t="shared" ref="AB289" si="238">+V289/T289</f>
        <v>0.98744452166019014</v>
      </c>
    </row>
    <row r="290" spans="1:28" ht="67.5" customHeight="1" x14ac:dyDescent="0.25">
      <c r="A290" s="199" t="s">
        <v>606</v>
      </c>
      <c r="B290" s="71" t="s">
        <v>41</v>
      </c>
      <c r="C290" s="32">
        <v>20</v>
      </c>
      <c r="D290" s="32" t="s">
        <v>38</v>
      </c>
      <c r="E290" s="39" t="s">
        <v>257</v>
      </c>
      <c r="F290" s="62">
        <f>+F293+F297</f>
        <v>25631941511</v>
      </c>
      <c r="G290" s="62">
        <f>+G293+G297</f>
        <v>0</v>
      </c>
      <c r="H290" s="62">
        <f>+H293+H297</f>
        <v>0</v>
      </c>
      <c r="I290" s="62">
        <f>+I293+I297</f>
        <v>0</v>
      </c>
      <c r="J290" s="62">
        <f>+J293+J297</f>
        <v>0</v>
      </c>
      <c r="K290" s="62">
        <f>+K291</f>
        <v>0</v>
      </c>
      <c r="L290" s="62">
        <f>+L293+L297</f>
        <v>25631941511</v>
      </c>
      <c r="M290" s="318">
        <f t="shared" si="214"/>
        <v>2.8033835038184054E-3</v>
      </c>
      <c r="N290" s="62">
        <f t="shared" ref="N290:W290" si="239">+N293+N297</f>
        <v>0</v>
      </c>
      <c r="O290" s="62">
        <f>+O293+O297</f>
        <v>23437428373</v>
      </c>
      <c r="P290" s="62">
        <f t="shared" si="239"/>
        <v>2194513138</v>
      </c>
      <c r="Q290" s="62">
        <f t="shared" si="239"/>
        <v>23437428373</v>
      </c>
      <c r="R290" s="62">
        <f t="shared" si="239"/>
        <v>2194513138</v>
      </c>
      <c r="S290" s="62">
        <f t="shared" si="239"/>
        <v>0</v>
      </c>
      <c r="T290" s="62">
        <f t="shared" si="239"/>
        <v>0</v>
      </c>
      <c r="U290" s="62">
        <f t="shared" si="239"/>
        <v>23437428373</v>
      </c>
      <c r="V290" s="62">
        <f t="shared" si="239"/>
        <v>0</v>
      </c>
      <c r="W290" s="62">
        <f t="shared" si="239"/>
        <v>0</v>
      </c>
      <c r="X290" s="176">
        <f t="shared" si="216"/>
        <v>0.91438365536772859</v>
      </c>
      <c r="Y290" s="176">
        <f t="shared" si="217"/>
        <v>0</v>
      </c>
      <c r="Z290" s="176">
        <f t="shared" si="218"/>
        <v>0</v>
      </c>
      <c r="AA290" s="176">
        <f t="shared" si="187"/>
        <v>0</v>
      </c>
      <c r="AB290" s="177" t="s">
        <v>40</v>
      </c>
    </row>
    <row r="291" spans="1:28" ht="42" customHeight="1" x14ac:dyDescent="0.25">
      <c r="A291" s="199" t="s">
        <v>607</v>
      </c>
      <c r="B291" s="71" t="s">
        <v>37</v>
      </c>
      <c r="C291" s="32">
        <v>10</v>
      </c>
      <c r="D291" s="32" t="s">
        <v>38</v>
      </c>
      <c r="E291" s="39" t="s">
        <v>266</v>
      </c>
      <c r="F291" s="62">
        <f>+F292</f>
        <v>32310100814</v>
      </c>
      <c r="G291" s="62">
        <f>+G292</f>
        <v>0</v>
      </c>
      <c r="H291" s="62">
        <f>+H292</f>
        <v>0</v>
      </c>
      <c r="I291" s="62">
        <f>+I292</f>
        <v>0</v>
      </c>
      <c r="J291" s="62">
        <f>+J292</f>
        <v>0</v>
      </c>
      <c r="K291" s="62">
        <f>+K292</f>
        <v>0</v>
      </c>
      <c r="L291" s="62">
        <f>+L292</f>
        <v>32310100814</v>
      </c>
      <c r="M291" s="318">
        <f t="shared" si="214"/>
        <v>3.5337784923473573E-3</v>
      </c>
      <c r="N291" s="62">
        <f t="shared" ref="N291:W291" si="240">+N292</f>
        <v>0</v>
      </c>
      <c r="O291" s="62">
        <f>+O292</f>
        <v>22500512784</v>
      </c>
      <c r="P291" s="62">
        <f t="shared" si="240"/>
        <v>9809588030</v>
      </c>
      <c r="Q291" s="62">
        <f t="shared" si="240"/>
        <v>19529100773.040001</v>
      </c>
      <c r="R291" s="62">
        <f t="shared" si="240"/>
        <v>12781000040.959999</v>
      </c>
      <c r="S291" s="62">
        <f t="shared" si="240"/>
        <v>2971412010.9599991</v>
      </c>
      <c r="T291" s="62">
        <f t="shared" si="240"/>
        <v>1662471852.74</v>
      </c>
      <c r="U291" s="62">
        <f t="shared" si="240"/>
        <v>17866628920.299999</v>
      </c>
      <c r="V291" s="62">
        <f t="shared" si="240"/>
        <v>1641597494.04</v>
      </c>
      <c r="W291" s="62">
        <f t="shared" si="240"/>
        <v>20874358.700000048</v>
      </c>
      <c r="X291" s="176">
        <f t="shared" si="216"/>
        <v>0.60442710734526772</v>
      </c>
      <c r="Y291" s="176">
        <f t="shared" si="217"/>
        <v>5.1453626291987589E-2</v>
      </c>
      <c r="Z291" s="176">
        <f t="shared" si="218"/>
        <v>5.0807563352717675E-2</v>
      </c>
      <c r="AA291" s="176">
        <f t="shared" si="187"/>
        <v>8.5127926373089788E-2</v>
      </c>
      <c r="AB291" s="177">
        <f t="shared" si="207"/>
        <v>0.98744378218157736</v>
      </c>
    </row>
    <row r="292" spans="1:28" ht="42" customHeight="1" x14ac:dyDescent="0.25">
      <c r="A292" s="202" t="s">
        <v>608</v>
      </c>
      <c r="B292" s="124" t="s">
        <v>37</v>
      </c>
      <c r="C292" s="43">
        <v>10</v>
      </c>
      <c r="D292" s="43" t="s">
        <v>38</v>
      </c>
      <c r="E292" s="77" t="s">
        <v>268</v>
      </c>
      <c r="F292" s="56">
        <v>32310100814</v>
      </c>
      <c r="G292" s="45">
        <v>0</v>
      </c>
      <c r="H292" s="45">
        <v>0</v>
      </c>
      <c r="I292" s="45">
        <v>0</v>
      </c>
      <c r="J292" s="45">
        <v>0</v>
      </c>
      <c r="K292" s="45">
        <v>0</v>
      </c>
      <c r="L292" s="46">
        <f>+F292+K292</f>
        <v>32310100814</v>
      </c>
      <c r="M292" s="47">
        <f t="shared" si="214"/>
        <v>3.5337784923473573E-3</v>
      </c>
      <c r="N292" s="56">
        <v>0</v>
      </c>
      <c r="O292" s="45">
        <v>22500512784</v>
      </c>
      <c r="P292" s="45">
        <f>L292-O292</f>
        <v>9809588030</v>
      </c>
      <c r="Q292" s="45">
        <v>19529100773.040001</v>
      </c>
      <c r="R292" s="45">
        <f>+L292-Q292</f>
        <v>12781000040.959999</v>
      </c>
      <c r="S292" s="45">
        <f>O292-Q292</f>
        <v>2971412010.9599991</v>
      </c>
      <c r="T292" s="45">
        <v>1662471852.74</v>
      </c>
      <c r="U292" s="45">
        <f>+Q292-T292</f>
        <v>17866628920.299999</v>
      </c>
      <c r="V292" s="45">
        <v>1641597494.04</v>
      </c>
      <c r="W292" s="48">
        <f>+T292-V292</f>
        <v>20874358.700000048</v>
      </c>
      <c r="X292" s="54">
        <f t="shared" si="216"/>
        <v>0.60442710734526772</v>
      </c>
      <c r="Y292" s="54">
        <f t="shared" si="217"/>
        <v>5.1453626291987589E-2</v>
      </c>
      <c r="Z292" s="54">
        <f t="shared" si="218"/>
        <v>5.0807563352717675E-2</v>
      </c>
      <c r="AA292" s="54">
        <f t="shared" si="187"/>
        <v>8.5127926373089788E-2</v>
      </c>
      <c r="AB292" s="178">
        <f t="shared" si="207"/>
        <v>0.98744378218157736</v>
      </c>
    </row>
    <row r="293" spans="1:28" ht="42" customHeight="1" x14ac:dyDescent="0.25">
      <c r="A293" s="199" t="s">
        <v>607</v>
      </c>
      <c r="B293" s="71" t="s">
        <v>41</v>
      </c>
      <c r="C293" s="32">
        <v>20</v>
      </c>
      <c r="D293" s="32" t="s">
        <v>38</v>
      </c>
      <c r="E293" s="39" t="s">
        <v>266</v>
      </c>
      <c r="F293" s="62">
        <f t="shared" ref="F293:K293" si="241">+F294</f>
        <v>2193941511</v>
      </c>
      <c r="G293" s="62">
        <f t="shared" si="241"/>
        <v>0</v>
      </c>
      <c r="H293" s="62">
        <f t="shared" si="241"/>
        <v>0</v>
      </c>
      <c r="I293" s="62">
        <f t="shared" si="241"/>
        <v>0</v>
      </c>
      <c r="J293" s="62">
        <f t="shared" si="241"/>
        <v>0</v>
      </c>
      <c r="K293" s="62">
        <f t="shared" si="241"/>
        <v>0</v>
      </c>
      <c r="L293" s="62">
        <f>+L294</f>
        <v>2193941511</v>
      </c>
      <c r="M293" s="318">
        <f t="shared" si="214"/>
        <v>2.3995292895157176E-4</v>
      </c>
      <c r="N293" s="62">
        <f t="shared" ref="N293:W293" si="242">+N294</f>
        <v>0</v>
      </c>
      <c r="O293" s="62">
        <f t="shared" si="242"/>
        <v>0</v>
      </c>
      <c r="P293" s="62">
        <f t="shared" si="242"/>
        <v>2193941511</v>
      </c>
      <c r="Q293" s="62">
        <f t="shared" si="242"/>
        <v>0</v>
      </c>
      <c r="R293" s="62">
        <f t="shared" si="242"/>
        <v>2193941511</v>
      </c>
      <c r="S293" s="62">
        <f t="shared" si="242"/>
        <v>0</v>
      </c>
      <c r="T293" s="62">
        <f t="shared" si="242"/>
        <v>0</v>
      </c>
      <c r="U293" s="62">
        <f t="shared" si="242"/>
        <v>0</v>
      </c>
      <c r="V293" s="62">
        <f t="shared" si="242"/>
        <v>0</v>
      </c>
      <c r="W293" s="62">
        <f t="shared" si="242"/>
        <v>0</v>
      </c>
      <c r="X293" s="176">
        <f t="shared" si="216"/>
        <v>0</v>
      </c>
      <c r="Y293" s="176">
        <f t="shared" si="217"/>
        <v>0</v>
      </c>
      <c r="Z293" s="176">
        <f t="shared" si="218"/>
        <v>0</v>
      </c>
      <c r="AA293" s="176" t="s">
        <v>40</v>
      </c>
      <c r="AB293" s="177" t="s">
        <v>40</v>
      </c>
    </row>
    <row r="294" spans="1:28" ht="42" customHeight="1" x14ac:dyDescent="0.25">
      <c r="A294" s="202" t="s">
        <v>608</v>
      </c>
      <c r="B294" s="124" t="s">
        <v>41</v>
      </c>
      <c r="C294" s="43">
        <v>20</v>
      </c>
      <c r="D294" s="43" t="s">
        <v>38</v>
      </c>
      <c r="E294" s="77" t="s">
        <v>268</v>
      </c>
      <c r="F294" s="45">
        <v>2193941511</v>
      </c>
      <c r="G294" s="45">
        <v>0</v>
      </c>
      <c r="H294" s="45">
        <v>0</v>
      </c>
      <c r="I294" s="45">
        <v>0</v>
      </c>
      <c r="J294" s="45">
        <v>0</v>
      </c>
      <c r="K294" s="45">
        <v>0</v>
      </c>
      <c r="L294" s="46">
        <f>+F294+K294</f>
        <v>2193941511</v>
      </c>
      <c r="M294" s="47">
        <f t="shared" si="214"/>
        <v>2.3995292895157176E-4</v>
      </c>
      <c r="N294" s="45">
        <v>0</v>
      </c>
      <c r="O294" s="45">
        <v>0</v>
      </c>
      <c r="P294" s="45">
        <f>L294-O294</f>
        <v>2193941511</v>
      </c>
      <c r="Q294" s="45">
        <v>0</v>
      </c>
      <c r="R294" s="45">
        <f>+L294-Q294</f>
        <v>2193941511</v>
      </c>
      <c r="S294" s="45">
        <f>O294-Q294</f>
        <v>0</v>
      </c>
      <c r="T294" s="45">
        <v>0</v>
      </c>
      <c r="U294" s="45">
        <f>+Q294-T294</f>
        <v>0</v>
      </c>
      <c r="V294" s="45">
        <v>0</v>
      </c>
      <c r="W294" s="48">
        <f>+T294-V294</f>
        <v>0</v>
      </c>
      <c r="X294" s="54">
        <f t="shared" si="216"/>
        <v>0</v>
      </c>
      <c r="Y294" s="54">
        <f t="shared" si="217"/>
        <v>0</v>
      </c>
      <c r="Z294" s="54">
        <f t="shared" si="218"/>
        <v>0</v>
      </c>
      <c r="AA294" s="176" t="s">
        <v>40</v>
      </c>
      <c r="AB294" s="178" t="s">
        <v>40</v>
      </c>
    </row>
    <row r="295" spans="1:28" ht="42" customHeight="1" x14ac:dyDescent="0.25">
      <c r="A295" s="199" t="s">
        <v>609</v>
      </c>
      <c r="B295" s="71" t="s">
        <v>37</v>
      </c>
      <c r="C295" s="32">
        <v>10</v>
      </c>
      <c r="D295" s="32" t="s">
        <v>38</v>
      </c>
      <c r="E295" s="39" t="s">
        <v>336</v>
      </c>
      <c r="F295" s="59">
        <f t="shared" ref="F295:K295" si="243">+F296</f>
        <v>18000000000</v>
      </c>
      <c r="G295" s="62">
        <f t="shared" si="243"/>
        <v>0</v>
      </c>
      <c r="H295" s="62">
        <f t="shared" si="243"/>
        <v>0</v>
      </c>
      <c r="I295" s="62">
        <f t="shared" si="243"/>
        <v>0</v>
      </c>
      <c r="J295" s="62">
        <f t="shared" si="243"/>
        <v>0</v>
      </c>
      <c r="K295" s="62">
        <f t="shared" si="243"/>
        <v>0</v>
      </c>
      <c r="L295" s="62">
        <f>+L296</f>
        <v>18000000000</v>
      </c>
      <c r="M295" s="323">
        <f t="shared" si="214"/>
        <v>1.9686726831471542E-3</v>
      </c>
      <c r="N295" s="59">
        <f t="shared" ref="N295:W295" si="244">+N296</f>
        <v>0</v>
      </c>
      <c r="O295" s="59">
        <f t="shared" si="244"/>
        <v>200000</v>
      </c>
      <c r="P295" s="62">
        <f t="shared" si="244"/>
        <v>17999800000</v>
      </c>
      <c r="Q295" s="62">
        <f t="shared" si="244"/>
        <v>97914.42</v>
      </c>
      <c r="R295" s="62">
        <f t="shared" si="244"/>
        <v>17999902085.580002</v>
      </c>
      <c r="S295" s="62">
        <f t="shared" si="244"/>
        <v>102085.58</v>
      </c>
      <c r="T295" s="62">
        <f t="shared" si="244"/>
        <v>97914.42</v>
      </c>
      <c r="U295" s="62">
        <f t="shared" si="244"/>
        <v>0</v>
      </c>
      <c r="V295" s="62">
        <f t="shared" si="244"/>
        <v>97914.42</v>
      </c>
      <c r="W295" s="62">
        <f t="shared" si="244"/>
        <v>0</v>
      </c>
      <c r="X295" s="183">
        <f t="shared" si="216"/>
        <v>5.4396899999999999E-6</v>
      </c>
      <c r="Y295" s="183">
        <f t="shared" si="217"/>
        <v>5.4396899999999999E-6</v>
      </c>
      <c r="Z295" s="183">
        <f t="shared" si="218"/>
        <v>5.4396899999999999E-6</v>
      </c>
      <c r="AA295" s="176">
        <f t="shared" ref="AA295:AA307" si="245">+T295/Q295</f>
        <v>1</v>
      </c>
      <c r="AB295" s="177">
        <f t="shared" si="207"/>
        <v>1</v>
      </c>
    </row>
    <row r="296" spans="1:28" s="133" customFormat="1" ht="42" customHeight="1" x14ac:dyDescent="0.25">
      <c r="A296" s="356" t="s">
        <v>610</v>
      </c>
      <c r="B296" s="142" t="s">
        <v>37</v>
      </c>
      <c r="C296" s="83">
        <v>10</v>
      </c>
      <c r="D296" s="83" t="s">
        <v>38</v>
      </c>
      <c r="E296" s="144" t="s">
        <v>268</v>
      </c>
      <c r="F296" s="126">
        <v>18000000000</v>
      </c>
      <c r="G296" s="126">
        <v>0</v>
      </c>
      <c r="H296" s="126">
        <v>0</v>
      </c>
      <c r="I296" s="126">
        <v>0</v>
      </c>
      <c r="J296" s="126">
        <v>0</v>
      </c>
      <c r="K296" s="126">
        <v>0</v>
      </c>
      <c r="L296" s="128">
        <f>+F296+K296</f>
        <v>18000000000</v>
      </c>
      <c r="M296" s="145">
        <f t="shared" si="214"/>
        <v>1.9686726831471542E-3</v>
      </c>
      <c r="N296" s="126">
        <v>0</v>
      </c>
      <c r="O296" s="126">
        <v>200000</v>
      </c>
      <c r="P296" s="126">
        <f>L296-O296</f>
        <v>17999800000</v>
      </c>
      <c r="Q296" s="126">
        <v>97914.42</v>
      </c>
      <c r="R296" s="126">
        <f>+L296-Q296</f>
        <v>17999902085.580002</v>
      </c>
      <c r="S296" s="126">
        <f>O296-Q296</f>
        <v>102085.58</v>
      </c>
      <c r="T296" s="126">
        <v>97914.42</v>
      </c>
      <c r="U296" s="126">
        <f>+Q296-T296</f>
        <v>0</v>
      </c>
      <c r="V296" s="126">
        <v>97914.42</v>
      </c>
      <c r="W296" s="130">
        <f>+T296-V296</f>
        <v>0</v>
      </c>
      <c r="X296" s="182">
        <f t="shared" si="216"/>
        <v>5.4396899999999999E-6</v>
      </c>
      <c r="Y296" s="182">
        <f t="shared" si="217"/>
        <v>5.4396899999999999E-6</v>
      </c>
      <c r="Z296" s="182">
        <f t="shared" si="218"/>
        <v>5.4396899999999999E-6</v>
      </c>
      <c r="AA296" s="54">
        <f t="shared" si="245"/>
        <v>1</v>
      </c>
      <c r="AB296" s="178">
        <f t="shared" si="207"/>
        <v>1</v>
      </c>
    </row>
    <row r="297" spans="1:28" s="133" customFormat="1" ht="42" customHeight="1" x14ac:dyDescent="0.25">
      <c r="A297" s="355" t="s">
        <v>609</v>
      </c>
      <c r="B297" s="146" t="s">
        <v>41</v>
      </c>
      <c r="C297" s="80">
        <v>20</v>
      </c>
      <c r="D297" s="80" t="s">
        <v>38</v>
      </c>
      <c r="E297" s="78" t="s">
        <v>336</v>
      </c>
      <c r="F297" s="121">
        <f t="shared" ref="F297:K297" si="246">+F298</f>
        <v>23438000000</v>
      </c>
      <c r="G297" s="73">
        <f t="shared" si="246"/>
        <v>0</v>
      </c>
      <c r="H297" s="73">
        <f t="shared" si="246"/>
        <v>0</v>
      </c>
      <c r="I297" s="73">
        <f t="shared" si="246"/>
        <v>0</v>
      </c>
      <c r="J297" s="73">
        <f t="shared" si="246"/>
        <v>0</v>
      </c>
      <c r="K297" s="73">
        <f t="shared" si="246"/>
        <v>0</v>
      </c>
      <c r="L297" s="73">
        <f>+L298</f>
        <v>23438000000</v>
      </c>
      <c r="M297" s="345">
        <f t="shared" si="214"/>
        <v>2.5634305748668336E-3</v>
      </c>
      <c r="N297" s="121">
        <f t="shared" ref="N297:W297" si="247">+N298</f>
        <v>0</v>
      </c>
      <c r="O297" s="121">
        <f t="shared" si="247"/>
        <v>23437428373</v>
      </c>
      <c r="P297" s="73">
        <f t="shared" si="247"/>
        <v>571627</v>
      </c>
      <c r="Q297" s="73">
        <f t="shared" si="247"/>
        <v>23437428373</v>
      </c>
      <c r="R297" s="73">
        <f t="shared" si="247"/>
        <v>571627</v>
      </c>
      <c r="S297" s="73">
        <f t="shared" si="247"/>
        <v>0</v>
      </c>
      <c r="T297" s="73">
        <f t="shared" si="247"/>
        <v>0</v>
      </c>
      <c r="U297" s="73">
        <f t="shared" si="247"/>
        <v>23437428373</v>
      </c>
      <c r="V297" s="73">
        <f t="shared" si="247"/>
        <v>0</v>
      </c>
      <c r="W297" s="73">
        <f t="shared" si="247"/>
        <v>0</v>
      </c>
      <c r="X297" s="346">
        <f t="shared" si="216"/>
        <v>0.9999756111016298</v>
      </c>
      <c r="Y297" s="346">
        <f t="shared" si="217"/>
        <v>0</v>
      </c>
      <c r="Z297" s="346">
        <f t="shared" si="218"/>
        <v>0</v>
      </c>
      <c r="AA297" s="346">
        <f t="shared" si="245"/>
        <v>0</v>
      </c>
      <c r="AB297" s="177" t="s">
        <v>40</v>
      </c>
    </row>
    <row r="298" spans="1:28" s="133" customFormat="1" ht="42" customHeight="1" x14ac:dyDescent="0.25">
      <c r="A298" s="356" t="s">
        <v>610</v>
      </c>
      <c r="B298" s="142" t="s">
        <v>41</v>
      </c>
      <c r="C298" s="83">
        <v>20</v>
      </c>
      <c r="D298" s="83" t="s">
        <v>38</v>
      </c>
      <c r="E298" s="144" t="s">
        <v>268</v>
      </c>
      <c r="F298" s="126">
        <v>23438000000</v>
      </c>
      <c r="G298" s="126">
        <v>0</v>
      </c>
      <c r="H298" s="126">
        <v>0</v>
      </c>
      <c r="I298" s="126">
        <v>0</v>
      </c>
      <c r="J298" s="126">
        <v>0</v>
      </c>
      <c r="K298" s="126">
        <v>0</v>
      </c>
      <c r="L298" s="128">
        <f>+F298+K298</f>
        <v>23438000000</v>
      </c>
      <c r="M298" s="145">
        <f t="shared" si="214"/>
        <v>2.5634305748668336E-3</v>
      </c>
      <c r="N298" s="126">
        <v>0</v>
      </c>
      <c r="O298" s="126">
        <v>23437428373</v>
      </c>
      <c r="P298" s="126">
        <f>L298-O298</f>
        <v>571627</v>
      </c>
      <c r="Q298" s="126">
        <v>23437428373</v>
      </c>
      <c r="R298" s="126">
        <f>+L298-Q298</f>
        <v>571627</v>
      </c>
      <c r="S298" s="126">
        <f>O298-Q298</f>
        <v>0</v>
      </c>
      <c r="T298" s="126">
        <v>0</v>
      </c>
      <c r="U298" s="126">
        <f>+Q298-T298</f>
        <v>23437428373</v>
      </c>
      <c r="V298" s="126">
        <v>0</v>
      </c>
      <c r="W298" s="130">
        <f>+T298-V298</f>
        <v>0</v>
      </c>
      <c r="X298" s="54">
        <f t="shared" si="216"/>
        <v>0.9999756111016298</v>
      </c>
      <c r="Y298" s="54">
        <f t="shared" si="217"/>
        <v>0</v>
      </c>
      <c r="Z298" s="54">
        <f t="shared" si="218"/>
        <v>0</v>
      </c>
      <c r="AA298" s="54">
        <f t="shared" si="245"/>
        <v>0</v>
      </c>
      <c r="AB298" s="178" t="s">
        <v>40</v>
      </c>
    </row>
    <row r="299" spans="1:28" ht="60" customHeight="1" x14ac:dyDescent="0.25">
      <c r="A299" s="199" t="s">
        <v>338</v>
      </c>
      <c r="B299" s="135" t="s">
        <v>37</v>
      </c>
      <c r="C299" s="32">
        <v>10</v>
      </c>
      <c r="D299" s="32" t="s">
        <v>38</v>
      </c>
      <c r="E299" s="72" t="s">
        <v>339</v>
      </c>
      <c r="F299" s="62">
        <f t="shared" ref="F299:K301" si="248">+F300</f>
        <v>5000000000</v>
      </c>
      <c r="G299" s="62">
        <f t="shared" si="248"/>
        <v>0</v>
      </c>
      <c r="H299" s="62">
        <f t="shared" si="248"/>
        <v>0</v>
      </c>
      <c r="I299" s="62">
        <f t="shared" si="248"/>
        <v>0</v>
      </c>
      <c r="J299" s="62">
        <f t="shared" si="248"/>
        <v>0</v>
      </c>
      <c r="K299" s="62">
        <f t="shared" si="248"/>
        <v>0</v>
      </c>
      <c r="L299" s="62">
        <f>+L300</f>
        <v>5000000000</v>
      </c>
      <c r="M299" s="323">
        <f t="shared" si="214"/>
        <v>5.4685352309643176E-4</v>
      </c>
      <c r="N299" s="62">
        <f t="shared" ref="N299:W301" si="249">+N300</f>
        <v>0</v>
      </c>
      <c r="O299" s="62">
        <f t="shared" si="249"/>
        <v>2681697483.1999998</v>
      </c>
      <c r="P299" s="62">
        <f t="shared" si="249"/>
        <v>2318302516.8000002</v>
      </c>
      <c r="Q299" s="62">
        <f t="shared" si="249"/>
        <v>460318155.41000003</v>
      </c>
      <c r="R299" s="62">
        <f t="shared" si="249"/>
        <v>4539681844.5900002</v>
      </c>
      <c r="S299" s="62">
        <f t="shared" si="249"/>
        <v>2221379327.79</v>
      </c>
      <c r="T299" s="62">
        <f t="shared" si="249"/>
        <v>11198204.210000001</v>
      </c>
      <c r="U299" s="62">
        <f t="shared" si="249"/>
        <v>449119951.20000005</v>
      </c>
      <c r="V299" s="62">
        <f t="shared" si="249"/>
        <v>11198204.210000001</v>
      </c>
      <c r="W299" s="62">
        <f t="shared" si="249"/>
        <v>0</v>
      </c>
      <c r="X299" s="176">
        <f t="shared" si="216"/>
        <v>9.2063631082000011E-2</v>
      </c>
      <c r="Y299" s="176">
        <f t="shared" si="217"/>
        <v>2.2396408420000003E-3</v>
      </c>
      <c r="Z299" s="176">
        <f t="shared" si="218"/>
        <v>2.2396408420000003E-3</v>
      </c>
      <c r="AA299" s="176">
        <f t="shared" si="245"/>
        <v>2.4327096549181058E-2</v>
      </c>
      <c r="AB299" s="177">
        <f t="shared" ref="AB299:AB306" si="250">+V299/T299</f>
        <v>1</v>
      </c>
    </row>
    <row r="300" spans="1:28" ht="72.75" customHeight="1" x14ac:dyDescent="0.25">
      <c r="A300" s="199" t="s">
        <v>611</v>
      </c>
      <c r="B300" s="135" t="s">
        <v>37</v>
      </c>
      <c r="C300" s="32">
        <v>10</v>
      </c>
      <c r="D300" s="32" t="s">
        <v>38</v>
      </c>
      <c r="E300" s="39" t="s">
        <v>257</v>
      </c>
      <c r="F300" s="62">
        <f t="shared" si="248"/>
        <v>5000000000</v>
      </c>
      <c r="G300" s="62">
        <f t="shared" si="248"/>
        <v>0</v>
      </c>
      <c r="H300" s="62">
        <f t="shared" si="248"/>
        <v>0</v>
      </c>
      <c r="I300" s="62">
        <f t="shared" si="248"/>
        <v>0</v>
      </c>
      <c r="J300" s="62">
        <f t="shared" si="248"/>
        <v>0</v>
      </c>
      <c r="K300" s="62">
        <f t="shared" si="248"/>
        <v>0</v>
      </c>
      <c r="L300" s="62">
        <f>+L301</f>
        <v>5000000000</v>
      </c>
      <c r="M300" s="323">
        <f t="shared" si="214"/>
        <v>5.4685352309643176E-4</v>
      </c>
      <c r="N300" s="62">
        <f t="shared" si="249"/>
        <v>0</v>
      </c>
      <c r="O300" s="62">
        <f t="shared" si="249"/>
        <v>2681697483.1999998</v>
      </c>
      <c r="P300" s="62">
        <f t="shared" si="249"/>
        <v>2318302516.8000002</v>
      </c>
      <c r="Q300" s="62">
        <f t="shared" si="249"/>
        <v>460318155.41000003</v>
      </c>
      <c r="R300" s="62">
        <f t="shared" si="249"/>
        <v>4539681844.5900002</v>
      </c>
      <c r="S300" s="62">
        <f t="shared" si="249"/>
        <v>2221379327.79</v>
      </c>
      <c r="T300" s="62">
        <f t="shared" si="249"/>
        <v>11198204.210000001</v>
      </c>
      <c r="U300" s="62">
        <f t="shared" si="249"/>
        <v>449119951.20000005</v>
      </c>
      <c r="V300" s="62">
        <f t="shared" si="249"/>
        <v>11198204.210000001</v>
      </c>
      <c r="W300" s="62">
        <f t="shared" si="249"/>
        <v>0</v>
      </c>
      <c r="X300" s="176">
        <f t="shared" si="216"/>
        <v>9.2063631082000011E-2</v>
      </c>
      <c r="Y300" s="176">
        <f t="shared" si="217"/>
        <v>2.2396408420000003E-3</v>
      </c>
      <c r="Z300" s="176">
        <f t="shared" si="218"/>
        <v>2.2396408420000003E-3</v>
      </c>
      <c r="AA300" s="176">
        <f t="shared" si="245"/>
        <v>2.4327096549181058E-2</v>
      </c>
      <c r="AB300" s="177">
        <f t="shared" si="250"/>
        <v>1</v>
      </c>
    </row>
    <row r="301" spans="1:28" ht="60" customHeight="1" x14ac:dyDescent="0.25">
      <c r="A301" s="199" t="s">
        <v>612</v>
      </c>
      <c r="B301" s="135" t="s">
        <v>37</v>
      </c>
      <c r="C301" s="32">
        <v>10</v>
      </c>
      <c r="D301" s="32" t="s">
        <v>38</v>
      </c>
      <c r="E301" s="72" t="s">
        <v>342</v>
      </c>
      <c r="F301" s="62">
        <f t="shared" si="248"/>
        <v>5000000000</v>
      </c>
      <c r="G301" s="62">
        <f t="shared" si="248"/>
        <v>0</v>
      </c>
      <c r="H301" s="62">
        <f t="shared" si="248"/>
        <v>0</v>
      </c>
      <c r="I301" s="62">
        <f t="shared" si="248"/>
        <v>0</v>
      </c>
      <c r="J301" s="62">
        <f t="shared" si="248"/>
        <v>0</v>
      </c>
      <c r="K301" s="62">
        <f t="shared" si="248"/>
        <v>0</v>
      </c>
      <c r="L301" s="62">
        <f>+L302</f>
        <v>5000000000</v>
      </c>
      <c r="M301" s="323">
        <f t="shared" si="214"/>
        <v>5.4685352309643176E-4</v>
      </c>
      <c r="N301" s="62">
        <f t="shared" si="249"/>
        <v>0</v>
      </c>
      <c r="O301" s="62">
        <f t="shared" si="249"/>
        <v>2681697483.1999998</v>
      </c>
      <c r="P301" s="62">
        <f t="shared" si="249"/>
        <v>2318302516.8000002</v>
      </c>
      <c r="Q301" s="62">
        <f t="shared" si="249"/>
        <v>460318155.41000003</v>
      </c>
      <c r="R301" s="62">
        <f t="shared" si="249"/>
        <v>4539681844.5900002</v>
      </c>
      <c r="S301" s="62">
        <f t="shared" si="249"/>
        <v>2221379327.79</v>
      </c>
      <c r="T301" s="62">
        <f t="shared" si="249"/>
        <v>11198204.210000001</v>
      </c>
      <c r="U301" s="62">
        <f t="shared" si="249"/>
        <v>449119951.20000005</v>
      </c>
      <c r="V301" s="62">
        <f t="shared" si="249"/>
        <v>11198204.210000001</v>
      </c>
      <c r="W301" s="62">
        <f t="shared" si="249"/>
        <v>0</v>
      </c>
      <c r="X301" s="176">
        <f t="shared" si="216"/>
        <v>9.2063631082000011E-2</v>
      </c>
      <c r="Y301" s="176">
        <f t="shared" si="217"/>
        <v>2.2396408420000003E-3</v>
      </c>
      <c r="Z301" s="176">
        <f t="shared" si="218"/>
        <v>2.2396408420000003E-3</v>
      </c>
      <c r="AA301" s="176">
        <f t="shared" si="245"/>
        <v>2.4327096549181058E-2</v>
      </c>
      <c r="AB301" s="177">
        <f t="shared" si="250"/>
        <v>1</v>
      </c>
    </row>
    <row r="302" spans="1:28" ht="42" customHeight="1" x14ac:dyDescent="0.25">
      <c r="A302" s="114" t="s">
        <v>613</v>
      </c>
      <c r="B302" s="148" t="s">
        <v>37</v>
      </c>
      <c r="C302" s="43">
        <v>10</v>
      </c>
      <c r="D302" s="43" t="s">
        <v>38</v>
      </c>
      <c r="E302" s="77" t="s">
        <v>268</v>
      </c>
      <c r="F302" s="45">
        <v>5000000000</v>
      </c>
      <c r="G302" s="45">
        <v>0</v>
      </c>
      <c r="H302" s="45">
        <v>0</v>
      </c>
      <c r="I302" s="45">
        <v>0</v>
      </c>
      <c r="J302" s="45">
        <v>0</v>
      </c>
      <c r="K302" s="45">
        <v>0</v>
      </c>
      <c r="L302" s="46">
        <f>+F302+K302</f>
        <v>5000000000</v>
      </c>
      <c r="M302" s="86">
        <f t="shared" si="214"/>
        <v>5.4685352309643176E-4</v>
      </c>
      <c r="N302" s="45">
        <v>0</v>
      </c>
      <c r="O302" s="45">
        <v>2681697483.1999998</v>
      </c>
      <c r="P302" s="45">
        <f>L302-O302</f>
        <v>2318302516.8000002</v>
      </c>
      <c r="Q302" s="45">
        <v>460318155.41000003</v>
      </c>
      <c r="R302" s="45">
        <f>+L302-Q302</f>
        <v>4539681844.5900002</v>
      </c>
      <c r="S302" s="45">
        <f>O302-Q302</f>
        <v>2221379327.79</v>
      </c>
      <c r="T302" s="45">
        <v>11198204.210000001</v>
      </c>
      <c r="U302" s="45">
        <f>+Q302-T302</f>
        <v>449119951.20000005</v>
      </c>
      <c r="V302" s="45">
        <v>11198204.210000001</v>
      </c>
      <c r="W302" s="48">
        <f>+T302-V302</f>
        <v>0</v>
      </c>
      <c r="X302" s="54">
        <f t="shared" si="216"/>
        <v>9.2063631082000011E-2</v>
      </c>
      <c r="Y302" s="54">
        <f t="shared" si="217"/>
        <v>2.2396408420000003E-3</v>
      </c>
      <c r="Z302" s="54">
        <f t="shared" si="218"/>
        <v>2.2396408420000003E-3</v>
      </c>
      <c r="AA302" s="54">
        <f t="shared" si="245"/>
        <v>2.4327096549181058E-2</v>
      </c>
      <c r="AB302" s="178">
        <f t="shared" si="250"/>
        <v>1</v>
      </c>
    </row>
    <row r="303" spans="1:28" ht="80.25" customHeight="1" x14ac:dyDescent="0.25">
      <c r="A303" s="199" t="s">
        <v>344</v>
      </c>
      <c r="B303" s="135" t="s">
        <v>37</v>
      </c>
      <c r="C303" s="32">
        <v>10</v>
      </c>
      <c r="D303" s="32" t="s">
        <v>38</v>
      </c>
      <c r="E303" s="72" t="s">
        <v>345</v>
      </c>
      <c r="F303" s="62">
        <f t="shared" ref="F303:K305" si="251">+F304</f>
        <v>1500000000</v>
      </c>
      <c r="G303" s="62">
        <f t="shared" si="251"/>
        <v>0</v>
      </c>
      <c r="H303" s="62">
        <f t="shared" si="251"/>
        <v>0</v>
      </c>
      <c r="I303" s="62">
        <f t="shared" si="251"/>
        <v>0</v>
      </c>
      <c r="J303" s="62">
        <f t="shared" si="251"/>
        <v>0</v>
      </c>
      <c r="K303" s="62">
        <f t="shared" si="251"/>
        <v>0</v>
      </c>
      <c r="L303" s="62">
        <f>+L304</f>
        <v>1500000000</v>
      </c>
      <c r="M303" s="318">
        <f t="shared" si="214"/>
        <v>1.6405605692892952E-4</v>
      </c>
      <c r="N303" s="62">
        <f t="shared" ref="N303:W305" si="252">+N304</f>
        <v>0</v>
      </c>
      <c r="O303" s="62">
        <f t="shared" si="252"/>
        <v>1232038966</v>
      </c>
      <c r="P303" s="62">
        <f t="shared" si="252"/>
        <v>267961034</v>
      </c>
      <c r="Q303" s="62">
        <f t="shared" si="252"/>
        <v>321260496.81</v>
      </c>
      <c r="R303" s="62">
        <f t="shared" si="252"/>
        <v>1178739503.1900001</v>
      </c>
      <c r="S303" s="62">
        <f t="shared" si="252"/>
        <v>910778469.19000006</v>
      </c>
      <c r="T303" s="62">
        <f t="shared" si="252"/>
        <v>20002163.809999999</v>
      </c>
      <c r="U303" s="62">
        <f t="shared" si="252"/>
        <v>301258333</v>
      </c>
      <c r="V303" s="62">
        <f t="shared" si="252"/>
        <v>20002163.809999999</v>
      </c>
      <c r="W303" s="62">
        <f t="shared" si="252"/>
        <v>0</v>
      </c>
      <c r="X303" s="176">
        <f t="shared" si="216"/>
        <v>0.21417366454</v>
      </c>
      <c r="Y303" s="176">
        <f t="shared" si="217"/>
        <v>1.3334775873333333E-2</v>
      </c>
      <c r="Z303" s="176">
        <f t="shared" si="218"/>
        <v>1.3334775873333333E-2</v>
      </c>
      <c r="AA303" s="176">
        <f t="shared" si="245"/>
        <v>6.226151054553615E-2</v>
      </c>
      <c r="AB303" s="177">
        <f t="shared" si="250"/>
        <v>1</v>
      </c>
    </row>
    <row r="304" spans="1:28" ht="80.25" customHeight="1" x14ac:dyDescent="0.25">
      <c r="A304" s="199" t="s">
        <v>614</v>
      </c>
      <c r="B304" s="135" t="s">
        <v>37</v>
      </c>
      <c r="C304" s="32">
        <v>10</v>
      </c>
      <c r="D304" s="32" t="s">
        <v>38</v>
      </c>
      <c r="E304" s="39" t="s">
        <v>257</v>
      </c>
      <c r="F304" s="62">
        <f t="shared" si="251"/>
        <v>1500000000</v>
      </c>
      <c r="G304" s="62">
        <f t="shared" si="251"/>
        <v>0</v>
      </c>
      <c r="H304" s="62">
        <f t="shared" si="251"/>
        <v>0</v>
      </c>
      <c r="I304" s="62">
        <f t="shared" si="251"/>
        <v>0</v>
      </c>
      <c r="J304" s="62">
        <f t="shared" si="251"/>
        <v>0</v>
      </c>
      <c r="K304" s="62">
        <f t="shared" si="251"/>
        <v>0</v>
      </c>
      <c r="L304" s="62">
        <f>+L305</f>
        <v>1500000000</v>
      </c>
      <c r="M304" s="318">
        <f t="shared" si="214"/>
        <v>1.6405605692892952E-4</v>
      </c>
      <c r="N304" s="62">
        <f t="shared" si="252"/>
        <v>0</v>
      </c>
      <c r="O304" s="62">
        <f t="shared" si="252"/>
        <v>1232038966</v>
      </c>
      <c r="P304" s="62">
        <f t="shared" si="252"/>
        <v>267961034</v>
      </c>
      <c r="Q304" s="62">
        <f t="shared" si="252"/>
        <v>321260496.81</v>
      </c>
      <c r="R304" s="62">
        <f t="shared" si="252"/>
        <v>1178739503.1900001</v>
      </c>
      <c r="S304" s="62">
        <f t="shared" si="252"/>
        <v>910778469.19000006</v>
      </c>
      <c r="T304" s="62">
        <f t="shared" si="252"/>
        <v>20002163.809999999</v>
      </c>
      <c r="U304" s="62">
        <f t="shared" si="252"/>
        <v>301258333</v>
      </c>
      <c r="V304" s="62">
        <f t="shared" si="252"/>
        <v>20002163.809999999</v>
      </c>
      <c r="W304" s="62">
        <f t="shared" si="252"/>
        <v>0</v>
      </c>
      <c r="X304" s="176">
        <f t="shared" si="216"/>
        <v>0.21417366454</v>
      </c>
      <c r="Y304" s="176">
        <f t="shared" si="217"/>
        <v>1.3334775873333333E-2</v>
      </c>
      <c r="Z304" s="176">
        <f t="shared" si="218"/>
        <v>1.3334775873333333E-2</v>
      </c>
      <c r="AA304" s="176">
        <f t="shared" si="245"/>
        <v>6.226151054553615E-2</v>
      </c>
      <c r="AB304" s="177">
        <f t="shared" si="250"/>
        <v>1</v>
      </c>
    </row>
    <row r="305" spans="1:28" ht="42" customHeight="1" x14ac:dyDescent="0.25">
      <c r="A305" s="199" t="s">
        <v>615</v>
      </c>
      <c r="B305" s="135" t="s">
        <v>37</v>
      </c>
      <c r="C305" s="32">
        <v>10</v>
      </c>
      <c r="D305" s="32" t="s">
        <v>38</v>
      </c>
      <c r="E305" s="72" t="s">
        <v>348</v>
      </c>
      <c r="F305" s="62">
        <f t="shared" si="251"/>
        <v>1500000000</v>
      </c>
      <c r="G305" s="62">
        <f t="shared" si="251"/>
        <v>0</v>
      </c>
      <c r="H305" s="62">
        <f t="shared" si="251"/>
        <v>0</v>
      </c>
      <c r="I305" s="62">
        <f t="shared" si="251"/>
        <v>0</v>
      </c>
      <c r="J305" s="62">
        <f t="shared" si="251"/>
        <v>0</v>
      </c>
      <c r="K305" s="62">
        <f t="shared" si="251"/>
        <v>0</v>
      </c>
      <c r="L305" s="62">
        <f>+L306</f>
        <v>1500000000</v>
      </c>
      <c r="M305" s="318">
        <f t="shared" si="214"/>
        <v>1.6405605692892952E-4</v>
      </c>
      <c r="N305" s="62">
        <f t="shared" si="252"/>
        <v>0</v>
      </c>
      <c r="O305" s="62">
        <f t="shared" si="252"/>
        <v>1232038966</v>
      </c>
      <c r="P305" s="62">
        <f t="shared" si="252"/>
        <v>267961034</v>
      </c>
      <c r="Q305" s="62">
        <f t="shared" si="252"/>
        <v>321260496.81</v>
      </c>
      <c r="R305" s="62">
        <f t="shared" si="252"/>
        <v>1178739503.1900001</v>
      </c>
      <c r="S305" s="62">
        <f t="shared" si="252"/>
        <v>910778469.19000006</v>
      </c>
      <c r="T305" s="62">
        <f t="shared" si="252"/>
        <v>20002163.809999999</v>
      </c>
      <c r="U305" s="62">
        <f t="shared" si="252"/>
        <v>301258333</v>
      </c>
      <c r="V305" s="62">
        <f t="shared" si="252"/>
        <v>20002163.809999999</v>
      </c>
      <c r="W305" s="62">
        <f t="shared" si="252"/>
        <v>0</v>
      </c>
      <c r="X305" s="176">
        <f t="shared" si="216"/>
        <v>0.21417366454</v>
      </c>
      <c r="Y305" s="176">
        <f t="shared" si="217"/>
        <v>1.3334775873333333E-2</v>
      </c>
      <c r="Z305" s="176">
        <f t="shared" si="218"/>
        <v>1.3334775873333333E-2</v>
      </c>
      <c r="AA305" s="176">
        <f t="shared" si="245"/>
        <v>6.226151054553615E-2</v>
      </c>
      <c r="AB305" s="177">
        <f t="shared" si="250"/>
        <v>1</v>
      </c>
    </row>
    <row r="306" spans="1:28" ht="42" customHeight="1" thickBot="1" x14ac:dyDescent="0.3">
      <c r="A306" s="357" t="s">
        <v>616</v>
      </c>
      <c r="B306" s="358" t="s">
        <v>37</v>
      </c>
      <c r="C306" s="359">
        <v>10</v>
      </c>
      <c r="D306" s="359" t="s">
        <v>38</v>
      </c>
      <c r="E306" s="360" t="s">
        <v>268</v>
      </c>
      <c r="F306" s="361">
        <v>1500000000</v>
      </c>
      <c r="G306" s="362">
        <v>0</v>
      </c>
      <c r="H306" s="362">
        <v>0</v>
      </c>
      <c r="I306" s="362">
        <v>0</v>
      </c>
      <c r="J306" s="362">
        <v>0</v>
      </c>
      <c r="K306" s="362">
        <v>0</v>
      </c>
      <c r="L306" s="363">
        <f>+F306+K306</f>
        <v>1500000000</v>
      </c>
      <c r="M306" s="364">
        <f t="shared" si="214"/>
        <v>1.6405605692892952E-4</v>
      </c>
      <c r="N306" s="361">
        <v>0</v>
      </c>
      <c r="O306" s="362">
        <v>1232038966</v>
      </c>
      <c r="P306" s="362">
        <f>L306-O306</f>
        <v>267961034</v>
      </c>
      <c r="Q306" s="362">
        <v>321260496.81</v>
      </c>
      <c r="R306" s="362">
        <f>+L306-Q306</f>
        <v>1178739503.1900001</v>
      </c>
      <c r="S306" s="362">
        <f>O306-Q306</f>
        <v>910778469.19000006</v>
      </c>
      <c r="T306" s="362">
        <v>20002163.809999999</v>
      </c>
      <c r="U306" s="362">
        <f>+Q306-T306</f>
        <v>301258333</v>
      </c>
      <c r="V306" s="362">
        <v>20002163.809999999</v>
      </c>
      <c r="W306" s="365">
        <f>+T306-V306</f>
        <v>0</v>
      </c>
      <c r="X306" s="366">
        <f t="shared" si="216"/>
        <v>0.21417366454</v>
      </c>
      <c r="Y306" s="366">
        <f t="shared" si="217"/>
        <v>1.3334775873333333E-2</v>
      </c>
      <c r="Z306" s="366">
        <f t="shared" si="218"/>
        <v>1.3334775873333333E-2</v>
      </c>
      <c r="AA306" s="366">
        <f t="shared" si="245"/>
        <v>6.226151054553615E-2</v>
      </c>
      <c r="AB306" s="367">
        <f t="shared" si="250"/>
        <v>1</v>
      </c>
    </row>
    <row r="307" spans="1:28" ht="30.75" customHeight="1" thickBot="1" x14ac:dyDescent="0.3">
      <c r="A307" s="387" t="s">
        <v>350</v>
      </c>
      <c r="B307" s="388"/>
      <c r="C307" s="388"/>
      <c r="D307" s="388"/>
      <c r="E307" s="388"/>
      <c r="F307" s="207">
        <f t="shared" ref="F307:W307" si="253">+F9+F10+F110+F111+F119+F120</f>
        <v>9143216215722</v>
      </c>
      <c r="G307" s="207">
        <f t="shared" si="253"/>
        <v>0</v>
      </c>
      <c r="H307" s="207">
        <f t="shared" si="253"/>
        <v>0</v>
      </c>
      <c r="I307" s="207">
        <f t="shared" si="253"/>
        <v>10400000</v>
      </c>
      <c r="J307" s="207">
        <f t="shared" si="253"/>
        <v>10400000</v>
      </c>
      <c r="K307" s="207">
        <f t="shared" si="253"/>
        <v>0</v>
      </c>
      <c r="L307" s="207">
        <f t="shared" si="253"/>
        <v>9143216215722</v>
      </c>
      <c r="M307" s="208">
        <f t="shared" si="253"/>
        <v>0.99999999999999989</v>
      </c>
      <c r="N307" s="207">
        <f t="shared" si="253"/>
        <v>12558065092</v>
      </c>
      <c r="O307" s="207">
        <f t="shared" si="253"/>
        <v>6112221079267.71</v>
      </c>
      <c r="P307" s="207">
        <f t="shared" si="253"/>
        <v>3030995136454.29</v>
      </c>
      <c r="Q307" s="207">
        <f t="shared" si="253"/>
        <v>6046265597342.3799</v>
      </c>
      <c r="R307" s="207">
        <f t="shared" si="253"/>
        <v>3096861502548.6201</v>
      </c>
      <c r="S307" s="207">
        <f t="shared" si="253"/>
        <v>65955481925.330002</v>
      </c>
      <c r="T307" s="207">
        <f t="shared" si="253"/>
        <v>1974397653947.29</v>
      </c>
      <c r="U307" s="207">
        <f t="shared" si="253"/>
        <v>4071867943395.0898</v>
      </c>
      <c r="V307" s="207">
        <f t="shared" si="253"/>
        <v>1973527532999.4302</v>
      </c>
      <c r="W307" s="207">
        <f t="shared" si="253"/>
        <v>870120947.86000001</v>
      </c>
      <c r="X307" s="348">
        <f t="shared" si="216"/>
        <v>0.66128432869668641</v>
      </c>
      <c r="Y307" s="348">
        <f t="shared" si="217"/>
        <v>0.21594126261088101</v>
      </c>
      <c r="Z307" s="348">
        <f t="shared" si="218"/>
        <v>0.21584609686970957</v>
      </c>
      <c r="AA307" s="348">
        <f t="shared" si="245"/>
        <v>0.32654828375636219</v>
      </c>
      <c r="AB307" s="349">
        <f>+V307/T307</f>
        <v>0.99955929802381993</v>
      </c>
    </row>
    <row r="308" spans="1:28" s="153" customFormat="1" ht="25.5" customHeight="1" thickBot="1" x14ac:dyDescent="0.3">
      <c r="A308" s="2" t="s">
        <v>351</v>
      </c>
      <c r="E308" s="154"/>
      <c r="F308" s="155"/>
      <c r="G308" s="155"/>
      <c r="H308" s="155"/>
      <c r="I308" s="155"/>
      <c r="J308" s="155"/>
      <c r="K308" s="155"/>
      <c r="L308" s="156"/>
      <c r="M308" s="157"/>
      <c r="N308" s="155"/>
      <c r="O308" s="155"/>
      <c r="P308" s="155"/>
      <c r="Q308" s="155"/>
      <c r="R308" s="155"/>
      <c r="S308" s="155"/>
      <c r="T308" s="155"/>
      <c r="U308" s="155"/>
      <c r="V308" s="155"/>
      <c r="W308" s="155"/>
      <c r="X308" s="158"/>
      <c r="Y308" s="158"/>
      <c r="Z308" s="158"/>
      <c r="AA308" s="158"/>
      <c r="AB308" s="158"/>
    </row>
    <row r="309" spans="1:28" ht="312.75" customHeight="1" thickBot="1" x14ac:dyDescent="0.3">
      <c r="A309" s="393" t="s">
        <v>620</v>
      </c>
      <c r="B309" s="371"/>
      <c r="C309" s="371"/>
      <c r="D309" s="371"/>
      <c r="E309" s="371"/>
      <c r="F309" s="371"/>
      <c r="G309" s="371"/>
      <c r="H309" s="371"/>
      <c r="I309" s="371"/>
      <c r="J309" s="371"/>
      <c r="K309" s="371"/>
      <c r="L309" s="371"/>
      <c r="M309" s="371"/>
      <c r="N309" s="372"/>
    </row>
    <row r="310" spans="1:28" ht="23.25" customHeight="1" x14ac:dyDescent="0.25">
      <c r="A310" s="133" t="s">
        <v>621</v>
      </c>
      <c r="E310" s="3"/>
    </row>
    <row r="311" spans="1:28" ht="25.5" customHeight="1" x14ac:dyDescent="0.25">
      <c r="A311" s="133" t="s">
        <v>354</v>
      </c>
      <c r="E311" s="3"/>
    </row>
    <row r="312" spans="1:28" ht="34.5" customHeight="1" x14ac:dyDescent="0.25"/>
    <row r="313" spans="1:28" ht="48" customHeight="1" x14ac:dyDescent="0.25"/>
    <row r="314" spans="1:28" ht="30.75" customHeight="1" x14ac:dyDescent="0.25"/>
    <row r="315" spans="1:28" ht="48" customHeight="1" x14ac:dyDescent="0.25"/>
    <row r="316" spans="1:28" ht="66" customHeight="1" x14ac:dyDescent="0.25"/>
    <row r="317" spans="1:28" ht="60.75" customHeight="1" x14ac:dyDescent="0.25"/>
    <row r="318" spans="1:28" ht="35.25" customHeight="1" x14ac:dyDescent="0.25"/>
    <row r="319" spans="1:28" ht="48.75" customHeight="1" x14ac:dyDescent="0.25"/>
    <row r="320" spans="1:28" ht="72" customHeight="1" x14ac:dyDescent="0.25"/>
    <row r="321" ht="49.5" customHeight="1" x14ac:dyDescent="0.25"/>
    <row r="322" ht="35.25" customHeight="1" x14ac:dyDescent="0.25"/>
    <row r="323" ht="42.75" customHeight="1" x14ac:dyDescent="0.25"/>
    <row r="324" s="159" customFormat="1" ht="33" customHeight="1" x14ac:dyDescent="0.25"/>
    <row r="325" s="153" customFormat="1" ht="15" customHeight="1" x14ac:dyDescent="0.25"/>
    <row r="326" s="159" customFormat="1" ht="341.25" customHeight="1" x14ac:dyDescent="0.25"/>
    <row r="327" s="153" customFormat="1" ht="15.75" customHeight="1" x14ac:dyDescent="0.25"/>
    <row r="328" s="161" customFormat="1" x14ac:dyDescent="0.25"/>
    <row r="330" s="161" customFormat="1" x14ac:dyDescent="0.25"/>
    <row r="331" s="161" customFormat="1" x14ac:dyDescent="0.25"/>
  </sheetData>
  <mergeCells count="25">
    <mergeCell ref="A1:AB1"/>
    <mergeCell ref="A2:AB2"/>
    <mergeCell ref="A3:AB3"/>
    <mergeCell ref="A7:A8"/>
    <mergeCell ref="B7:B8"/>
    <mergeCell ref="C7:C8"/>
    <mergeCell ref="D7:D8"/>
    <mergeCell ref="E7:E8"/>
    <mergeCell ref="F7:F8"/>
    <mergeCell ref="G7:K7"/>
    <mergeCell ref="X7:AB7"/>
    <mergeCell ref="A307:E307"/>
    <mergeCell ref="A309:N309"/>
    <mergeCell ref="R7:R8"/>
    <mergeCell ref="S7:S8"/>
    <mergeCell ref="T7:T8"/>
    <mergeCell ref="U7:U8"/>
    <mergeCell ref="V7:V8"/>
    <mergeCell ref="W7:W8"/>
    <mergeCell ref="L7:L8"/>
    <mergeCell ref="M7:M8"/>
    <mergeCell ref="N7:N8"/>
    <mergeCell ref="O7:O8"/>
    <mergeCell ref="P7:P8"/>
    <mergeCell ref="Q7:Q8"/>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CB71E-9394-489B-8793-5913D9AF2430}">
  <sheetPr>
    <tabColor theme="0"/>
  </sheetPr>
  <dimension ref="A1:O119"/>
  <sheetViews>
    <sheetView topLeftCell="A113" zoomScale="86" zoomScaleNormal="86" workbookViewId="0">
      <selection activeCell="A124" sqref="A124"/>
    </sheetView>
  </sheetViews>
  <sheetFormatPr baseColWidth="10" defaultColWidth="11.42578125" defaultRowHeight="15.75" x14ac:dyDescent="0.25"/>
  <cols>
    <col min="1" max="1" width="31.85546875" style="1" customWidth="1"/>
    <col min="2" max="2" width="14.7109375" style="2" customWidth="1"/>
    <col min="3" max="3" width="11" style="1" customWidth="1"/>
    <col min="4" max="4" width="10.5703125" style="1" customWidth="1"/>
    <col min="5" max="5" width="49.28515625" style="3" customWidth="1"/>
    <col min="6" max="6" width="22" style="4" customWidth="1"/>
    <col min="7" max="7" width="26.140625" style="5" customWidth="1"/>
    <col min="8" max="8" width="21.140625" style="5" customWidth="1"/>
    <col min="9" max="9" width="29.42578125" style="5" customWidth="1"/>
    <col min="10" max="10" width="22.5703125" style="5" customWidth="1"/>
    <col min="11" max="11" width="20.85546875" style="1" customWidth="1"/>
    <col min="12" max="12" width="24.5703125" style="1" customWidth="1"/>
    <col min="13" max="13" width="22.5703125" style="1" customWidth="1"/>
    <col min="14" max="14" width="19.42578125" style="1" customWidth="1"/>
    <col min="15" max="15" width="21.28515625" style="1" customWidth="1"/>
    <col min="16" max="16384" width="11.42578125" style="1"/>
  </cols>
  <sheetData>
    <row r="1" spans="1:15" s="166" customFormat="1" ht="18.75" x14ac:dyDescent="0.25">
      <c r="A1" s="162"/>
      <c r="B1" s="162"/>
      <c r="C1" s="163"/>
      <c r="D1" s="163"/>
      <c r="E1" s="162"/>
      <c r="F1" s="162"/>
      <c r="G1" s="164"/>
      <c r="H1" s="165"/>
      <c r="I1" s="165"/>
      <c r="J1" s="165"/>
      <c r="K1" s="162"/>
      <c r="L1" s="162"/>
      <c r="M1" s="162"/>
      <c r="N1" s="162"/>
      <c r="O1" s="162"/>
    </row>
    <row r="2" spans="1:15" s="166" customFormat="1" ht="24.95" customHeight="1" x14ac:dyDescent="0.25">
      <c r="A2" s="400" t="s">
        <v>0</v>
      </c>
      <c r="B2" s="400"/>
      <c r="C2" s="400"/>
      <c r="D2" s="400"/>
      <c r="E2" s="400"/>
      <c r="F2" s="400"/>
      <c r="G2" s="400"/>
      <c r="H2" s="400"/>
      <c r="I2" s="400"/>
      <c r="J2" s="400"/>
      <c r="K2" s="162"/>
      <c r="L2" s="162"/>
      <c r="M2" s="162"/>
      <c r="N2" s="162"/>
      <c r="O2" s="162"/>
    </row>
    <row r="3" spans="1:15" ht="24.95" customHeight="1" x14ac:dyDescent="0.25">
      <c r="A3" s="401" t="s">
        <v>355</v>
      </c>
      <c r="B3" s="401"/>
      <c r="C3" s="401"/>
      <c r="D3" s="401"/>
      <c r="E3" s="401"/>
      <c r="F3" s="401"/>
      <c r="G3" s="401"/>
      <c r="H3" s="401"/>
      <c r="I3" s="401"/>
      <c r="J3" s="401"/>
      <c r="K3" s="164"/>
      <c r="L3" s="162"/>
      <c r="M3" s="162"/>
      <c r="N3" s="162"/>
      <c r="O3" s="162"/>
    </row>
    <row r="4" spans="1:15" ht="24.95" customHeight="1" x14ac:dyDescent="0.25">
      <c r="A4" s="402" t="s">
        <v>356</v>
      </c>
      <c r="B4" s="402"/>
      <c r="C4" s="402"/>
      <c r="D4" s="402"/>
      <c r="E4" s="402"/>
      <c r="F4" s="402"/>
      <c r="G4" s="402"/>
      <c r="H4" s="402"/>
      <c r="I4" s="402"/>
      <c r="J4" s="402"/>
      <c r="K4" s="162"/>
      <c r="L4" s="162"/>
      <c r="M4" s="162"/>
      <c r="N4" s="162"/>
      <c r="O4" s="162"/>
    </row>
    <row r="5" spans="1:15" ht="15.75" customHeight="1" thickBot="1" x14ac:dyDescent="0.3">
      <c r="A5" s="162"/>
      <c r="B5" s="162"/>
      <c r="C5" s="163"/>
      <c r="D5" s="163"/>
      <c r="E5" s="162"/>
      <c r="F5" s="162"/>
      <c r="G5" s="164"/>
      <c r="H5" s="167" t="s">
        <v>3</v>
      </c>
      <c r="I5" s="168" t="s">
        <v>4</v>
      </c>
      <c r="J5" s="169" t="s">
        <v>5</v>
      </c>
      <c r="K5" s="162"/>
      <c r="L5" s="162"/>
      <c r="M5" s="162"/>
      <c r="N5" s="162"/>
      <c r="O5" s="162"/>
    </row>
    <row r="6" spans="1:15" ht="29.25" customHeight="1" x14ac:dyDescent="0.25">
      <c r="A6" s="403" t="s">
        <v>6</v>
      </c>
      <c r="B6" s="405" t="s">
        <v>7</v>
      </c>
      <c r="C6" s="405" t="s">
        <v>8</v>
      </c>
      <c r="D6" s="405" t="s">
        <v>9</v>
      </c>
      <c r="E6" s="405" t="s">
        <v>10</v>
      </c>
      <c r="F6" s="394" t="s">
        <v>357</v>
      </c>
      <c r="G6" s="407" t="s">
        <v>358</v>
      </c>
      <c r="H6" s="394" t="s">
        <v>359</v>
      </c>
      <c r="I6" s="396" t="s">
        <v>14</v>
      </c>
      <c r="J6" s="394" t="s">
        <v>360</v>
      </c>
      <c r="K6" s="394" t="s">
        <v>361</v>
      </c>
      <c r="L6" s="394" t="s">
        <v>362</v>
      </c>
      <c r="M6" s="398" t="s">
        <v>363</v>
      </c>
      <c r="N6" s="398"/>
      <c r="O6" s="399"/>
    </row>
    <row r="7" spans="1:15" ht="84.75" customHeight="1" thickBot="1" x14ac:dyDescent="0.3">
      <c r="A7" s="404"/>
      <c r="B7" s="406"/>
      <c r="C7" s="406"/>
      <c r="D7" s="406"/>
      <c r="E7" s="406"/>
      <c r="F7" s="395"/>
      <c r="G7" s="408"/>
      <c r="H7" s="395"/>
      <c r="I7" s="397"/>
      <c r="J7" s="395"/>
      <c r="K7" s="395"/>
      <c r="L7" s="395"/>
      <c r="M7" s="170" t="s">
        <v>364</v>
      </c>
      <c r="N7" s="170" t="s">
        <v>365</v>
      </c>
      <c r="O7" s="171" t="s">
        <v>366</v>
      </c>
    </row>
    <row r="8" spans="1:15" s="6" customFormat="1" ht="28.5" customHeight="1" thickBot="1" x14ac:dyDescent="0.3">
      <c r="A8" s="23" t="s">
        <v>36</v>
      </c>
      <c r="B8" s="24" t="s">
        <v>37</v>
      </c>
      <c r="C8" s="24">
        <v>10</v>
      </c>
      <c r="D8" s="24" t="s">
        <v>38</v>
      </c>
      <c r="E8" s="25" t="s">
        <v>39</v>
      </c>
      <c r="F8" s="26">
        <f>+F9</f>
        <v>286813242.39999998</v>
      </c>
      <c r="G8" s="26">
        <f t="shared" ref="G8:L8" si="0">+G9</f>
        <v>0</v>
      </c>
      <c r="H8" s="26">
        <f t="shared" si="0"/>
        <v>286813242.39999998</v>
      </c>
      <c r="I8" s="172">
        <f>+H8/$H$117</f>
        <v>3.9961066598475535E-3</v>
      </c>
      <c r="J8" s="26">
        <f t="shared" si="0"/>
        <v>77732470.109999999</v>
      </c>
      <c r="K8" s="26">
        <f t="shared" si="0"/>
        <v>65718267</v>
      </c>
      <c r="L8" s="26">
        <f t="shared" si="0"/>
        <v>12014203.109999999</v>
      </c>
      <c r="M8" s="173">
        <f>+J8/H8</f>
        <v>0.27102120341288677</v>
      </c>
      <c r="N8" s="173">
        <f>+K8/H8</f>
        <v>0.22913261064963997</v>
      </c>
      <c r="O8" s="174">
        <f>+K8/J8</f>
        <v>0.8454416398578537</v>
      </c>
    </row>
    <row r="9" spans="1:15" ht="27.75" customHeight="1" x14ac:dyDescent="0.25">
      <c r="A9" s="110" t="s">
        <v>100</v>
      </c>
      <c r="B9" s="111" t="s">
        <v>41</v>
      </c>
      <c r="C9" s="111">
        <v>20</v>
      </c>
      <c r="D9" s="111" t="s">
        <v>38</v>
      </c>
      <c r="E9" s="33" t="s">
        <v>101</v>
      </c>
      <c r="F9" s="112">
        <f>+F10+F15</f>
        <v>286813242.39999998</v>
      </c>
      <c r="G9" s="112">
        <f t="shared" ref="G9:L9" si="1">+G10+G15</f>
        <v>0</v>
      </c>
      <c r="H9" s="112">
        <f t="shared" si="1"/>
        <v>286813242.39999998</v>
      </c>
      <c r="I9" s="118">
        <f t="shared" ref="I9:I12" si="2">+H9/$H$117</f>
        <v>3.9961066598475535E-3</v>
      </c>
      <c r="J9" s="112">
        <f t="shared" si="1"/>
        <v>77732470.109999999</v>
      </c>
      <c r="K9" s="112">
        <f t="shared" si="1"/>
        <v>65718267</v>
      </c>
      <c r="L9" s="112">
        <f t="shared" si="1"/>
        <v>12014203.109999999</v>
      </c>
      <c r="M9" s="118">
        <f>+J9/H9</f>
        <v>0.27102120341288677</v>
      </c>
      <c r="N9" s="118">
        <f>+K9/H9</f>
        <v>0.22913261064963997</v>
      </c>
      <c r="O9" s="175">
        <f>+K9/J9</f>
        <v>0.8454416398578537</v>
      </c>
    </row>
    <row r="10" spans="1:15" ht="27.75" customHeight="1" x14ac:dyDescent="0.25">
      <c r="A10" s="113" t="s">
        <v>102</v>
      </c>
      <c r="B10" s="32" t="s">
        <v>41</v>
      </c>
      <c r="C10" s="32">
        <v>20</v>
      </c>
      <c r="D10" s="32" t="s">
        <v>38</v>
      </c>
      <c r="E10" s="39" t="s">
        <v>103</v>
      </c>
      <c r="F10" s="62">
        <f t="shared" ref="F10:L11" si="3">+F11</f>
        <v>19853097.380000003</v>
      </c>
      <c r="G10" s="62">
        <f t="shared" si="3"/>
        <v>0</v>
      </c>
      <c r="H10" s="62">
        <f t="shared" si="3"/>
        <v>19853097.380000003</v>
      </c>
      <c r="I10" s="176">
        <f t="shared" si="2"/>
        <v>2.7660889711701833E-4</v>
      </c>
      <c r="J10" s="62">
        <f t="shared" si="3"/>
        <v>0</v>
      </c>
      <c r="K10" s="62">
        <f t="shared" si="3"/>
        <v>0</v>
      </c>
      <c r="L10" s="62">
        <f t="shared" si="3"/>
        <v>0</v>
      </c>
      <c r="M10" s="176">
        <f t="shared" ref="M10:M73" si="4">+J10/H10</f>
        <v>0</v>
      </c>
      <c r="N10" s="176">
        <f t="shared" ref="N10:N73" si="5">+K10/H10</f>
        <v>0</v>
      </c>
      <c r="O10" s="177" t="s">
        <v>40</v>
      </c>
    </row>
    <row r="11" spans="1:15" ht="27.75" customHeight="1" x14ac:dyDescent="0.25">
      <c r="A11" s="113" t="s">
        <v>104</v>
      </c>
      <c r="B11" s="32" t="s">
        <v>41</v>
      </c>
      <c r="C11" s="32">
        <v>20</v>
      </c>
      <c r="D11" s="32" t="s">
        <v>38</v>
      </c>
      <c r="E11" s="39" t="s">
        <v>105</v>
      </c>
      <c r="F11" s="59">
        <f>+F12</f>
        <v>19853097.380000003</v>
      </c>
      <c r="G11" s="59">
        <f t="shared" si="3"/>
        <v>0</v>
      </c>
      <c r="H11" s="59">
        <f t="shared" si="3"/>
        <v>19853097.380000003</v>
      </c>
      <c r="I11" s="176">
        <f t="shared" si="2"/>
        <v>2.7660889711701833E-4</v>
      </c>
      <c r="J11" s="59">
        <f t="shared" si="3"/>
        <v>0</v>
      </c>
      <c r="K11" s="59">
        <f t="shared" si="3"/>
        <v>0</v>
      </c>
      <c r="L11" s="59">
        <f t="shared" si="3"/>
        <v>0</v>
      </c>
      <c r="M11" s="176">
        <f t="shared" si="4"/>
        <v>0</v>
      </c>
      <c r="N11" s="176">
        <f t="shared" si="5"/>
        <v>0</v>
      </c>
      <c r="O11" s="177" t="s">
        <v>40</v>
      </c>
    </row>
    <row r="12" spans="1:15" ht="27.75" customHeight="1" x14ac:dyDescent="0.25">
      <c r="A12" s="113" t="s">
        <v>110</v>
      </c>
      <c r="B12" s="32" t="s">
        <v>41</v>
      </c>
      <c r="C12" s="32">
        <v>20</v>
      </c>
      <c r="D12" s="32" t="s">
        <v>38</v>
      </c>
      <c r="E12" s="39" t="s">
        <v>111</v>
      </c>
      <c r="F12" s="59">
        <f>+F14+F13</f>
        <v>19853097.380000003</v>
      </c>
      <c r="G12" s="59">
        <f t="shared" ref="G12:L12" si="6">+G14+G13</f>
        <v>0</v>
      </c>
      <c r="H12" s="59">
        <f t="shared" si="6"/>
        <v>19853097.380000003</v>
      </c>
      <c r="I12" s="176">
        <f t="shared" si="2"/>
        <v>2.7660889711701833E-4</v>
      </c>
      <c r="J12" s="59">
        <f t="shared" si="6"/>
        <v>0</v>
      </c>
      <c r="K12" s="59">
        <f t="shared" si="6"/>
        <v>0</v>
      </c>
      <c r="L12" s="59">
        <f t="shared" si="6"/>
        <v>0</v>
      </c>
      <c r="M12" s="176">
        <f t="shared" si="4"/>
        <v>0</v>
      </c>
      <c r="N12" s="176">
        <f t="shared" si="5"/>
        <v>0</v>
      </c>
      <c r="O12" s="177" t="s">
        <v>40</v>
      </c>
    </row>
    <row r="13" spans="1:15" ht="27.75" customHeight="1" x14ac:dyDescent="0.25">
      <c r="A13" s="114" t="s">
        <v>367</v>
      </c>
      <c r="B13" s="43" t="s">
        <v>41</v>
      </c>
      <c r="C13" s="43">
        <v>20</v>
      </c>
      <c r="D13" s="43" t="s">
        <v>38</v>
      </c>
      <c r="E13" s="44" t="s">
        <v>368</v>
      </c>
      <c r="F13" s="56">
        <v>8428841</v>
      </c>
      <c r="G13" s="56">
        <v>0</v>
      </c>
      <c r="H13" s="45">
        <f>+F13-G13</f>
        <v>8428841</v>
      </c>
      <c r="I13" s="54">
        <f>+H13/$H$117</f>
        <v>1.1743721235828167E-4</v>
      </c>
      <c r="J13" s="56">
        <v>0</v>
      </c>
      <c r="K13" s="56">
        <v>0</v>
      </c>
      <c r="L13" s="45">
        <f>+J13-K13</f>
        <v>0</v>
      </c>
      <c r="M13" s="54">
        <f t="shared" si="4"/>
        <v>0</v>
      </c>
      <c r="N13" s="54">
        <f t="shared" si="5"/>
        <v>0</v>
      </c>
      <c r="O13" s="178" t="s">
        <v>40</v>
      </c>
    </row>
    <row r="14" spans="1:15" ht="27.75" customHeight="1" x14ac:dyDescent="0.25">
      <c r="A14" s="114" t="s">
        <v>369</v>
      </c>
      <c r="B14" s="43" t="s">
        <v>41</v>
      </c>
      <c r="C14" s="43">
        <v>20</v>
      </c>
      <c r="D14" s="43" t="s">
        <v>38</v>
      </c>
      <c r="E14" s="44" t="s">
        <v>145</v>
      </c>
      <c r="F14" s="56">
        <v>11424256.380000001</v>
      </c>
      <c r="G14" s="56">
        <v>0</v>
      </c>
      <c r="H14" s="45">
        <f>+F14-G14</f>
        <v>11424256.380000001</v>
      </c>
      <c r="I14" s="54">
        <f>+H14/$H$117</f>
        <v>1.5917168475873661E-4</v>
      </c>
      <c r="J14" s="56">
        <v>0</v>
      </c>
      <c r="K14" s="56">
        <v>0</v>
      </c>
      <c r="L14" s="45">
        <f>+J14-K14</f>
        <v>0</v>
      </c>
      <c r="M14" s="54">
        <f t="shared" si="4"/>
        <v>0</v>
      </c>
      <c r="N14" s="54">
        <f t="shared" si="5"/>
        <v>0</v>
      </c>
      <c r="O14" s="178" t="s">
        <v>40</v>
      </c>
    </row>
    <row r="15" spans="1:15" ht="30" customHeight="1" x14ac:dyDescent="0.25">
      <c r="A15" s="113" t="s">
        <v>114</v>
      </c>
      <c r="B15" s="32" t="s">
        <v>41</v>
      </c>
      <c r="C15" s="32">
        <v>20</v>
      </c>
      <c r="D15" s="32" t="s">
        <v>38</v>
      </c>
      <c r="E15" s="39" t="s">
        <v>115</v>
      </c>
      <c r="F15" s="62">
        <f>+F16+F33</f>
        <v>266960145.01999998</v>
      </c>
      <c r="G15" s="62">
        <f t="shared" ref="G15:L15" si="7">+G16+G33</f>
        <v>0</v>
      </c>
      <c r="H15" s="62">
        <f t="shared" si="7"/>
        <v>266960145.01999998</v>
      </c>
      <c r="I15" s="176">
        <f t="shared" ref="I15:I78" si="8">+H15/$H$117</f>
        <v>3.7194977627305354E-3</v>
      </c>
      <c r="J15" s="62">
        <f t="shared" si="7"/>
        <v>77732470.109999999</v>
      </c>
      <c r="K15" s="62">
        <f t="shared" si="7"/>
        <v>65718267</v>
      </c>
      <c r="L15" s="62">
        <f t="shared" si="7"/>
        <v>12014203.109999999</v>
      </c>
      <c r="M15" s="176">
        <f t="shared" si="4"/>
        <v>0.29117631062185884</v>
      </c>
      <c r="N15" s="176">
        <f t="shared" si="5"/>
        <v>0.24617257753990415</v>
      </c>
      <c r="O15" s="177">
        <f t="shared" ref="O15" si="9">+K15/J15</f>
        <v>0.8454416398578537</v>
      </c>
    </row>
    <row r="16" spans="1:15" ht="24.75" customHeight="1" x14ac:dyDescent="0.25">
      <c r="A16" s="113" t="s">
        <v>116</v>
      </c>
      <c r="B16" s="32" t="s">
        <v>41</v>
      </c>
      <c r="C16" s="32">
        <v>20</v>
      </c>
      <c r="D16" s="32" t="s">
        <v>38</v>
      </c>
      <c r="E16" s="39" t="s">
        <v>117</v>
      </c>
      <c r="F16" s="59">
        <f>+F17+F20+F29</f>
        <v>178363939.63</v>
      </c>
      <c r="G16" s="59">
        <f t="shared" ref="G16:L16" si="10">+G17+G20+G29</f>
        <v>0</v>
      </c>
      <c r="H16" s="59">
        <f t="shared" si="10"/>
        <v>178363939.63</v>
      </c>
      <c r="I16" s="176">
        <f t="shared" si="8"/>
        <v>2.4851060608911762E-3</v>
      </c>
      <c r="J16" s="59">
        <f t="shared" si="10"/>
        <v>0</v>
      </c>
      <c r="K16" s="59">
        <f t="shared" si="10"/>
        <v>0</v>
      </c>
      <c r="L16" s="59">
        <f t="shared" si="10"/>
        <v>0</v>
      </c>
      <c r="M16" s="176">
        <f t="shared" si="4"/>
        <v>0</v>
      </c>
      <c r="N16" s="176">
        <f t="shared" si="5"/>
        <v>0</v>
      </c>
      <c r="O16" s="177" t="s">
        <v>40</v>
      </c>
    </row>
    <row r="17" spans="1:15" ht="54.75" customHeight="1" x14ac:dyDescent="0.25">
      <c r="A17" s="113" t="s">
        <v>118</v>
      </c>
      <c r="B17" s="32" t="s">
        <v>41</v>
      </c>
      <c r="C17" s="32">
        <v>20</v>
      </c>
      <c r="D17" s="32" t="s">
        <v>38</v>
      </c>
      <c r="E17" s="39" t="s">
        <v>119</v>
      </c>
      <c r="F17" s="59">
        <f>+F18+F19</f>
        <v>48200116</v>
      </c>
      <c r="G17" s="59">
        <f t="shared" ref="G17:L17" si="11">+G18+G19</f>
        <v>0</v>
      </c>
      <c r="H17" s="59">
        <f t="shared" si="11"/>
        <v>48200116</v>
      </c>
      <c r="I17" s="176">
        <f t="shared" si="8"/>
        <v>6.7156175545200227E-4</v>
      </c>
      <c r="J17" s="59">
        <f t="shared" si="11"/>
        <v>0</v>
      </c>
      <c r="K17" s="59">
        <f t="shared" si="11"/>
        <v>0</v>
      </c>
      <c r="L17" s="59">
        <f t="shared" si="11"/>
        <v>0</v>
      </c>
      <c r="M17" s="176">
        <f t="shared" si="4"/>
        <v>0</v>
      </c>
      <c r="N17" s="176">
        <f t="shared" si="5"/>
        <v>0</v>
      </c>
      <c r="O17" s="177" t="s">
        <v>40</v>
      </c>
    </row>
    <row r="18" spans="1:15" ht="36.75" customHeight="1" x14ac:dyDescent="0.25">
      <c r="A18" s="114" t="s">
        <v>122</v>
      </c>
      <c r="B18" s="43" t="s">
        <v>41</v>
      </c>
      <c r="C18" s="43">
        <v>20</v>
      </c>
      <c r="D18" s="43" t="s">
        <v>38</v>
      </c>
      <c r="E18" s="44" t="s">
        <v>123</v>
      </c>
      <c r="F18" s="56">
        <v>299046</v>
      </c>
      <c r="G18" s="56">
        <v>0</v>
      </c>
      <c r="H18" s="45">
        <f t="shared" ref="H18:H19" si="12">+F18-G18</f>
        <v>299046</v>
      </c>
      <c r="I18" s="179">
        <f t="shared" si="8"/>
        <v>4.1665430166371272E-6</v>
      </c>
      <c r="J18" s="56">
        <v>0</v>
      </c>
      <c r="K18" s="56">
        <v>0</v>
      </c>
      <c r="L18" s="45">
        <f>+J18-K18</f>
        <v>0</v>
      </c>
      <c r="M18" s="54">
        <f t="shared" si="4"/>
        <v>0</v>
      </c>
      <c r="N18" s="54">
        <f t="shared" si="5"/>
        <v>0</v>
      </c>
      <c r="O18" s="178" t="s">
        <v>40</v>
      </c>
    </row>
    <row r="19" spans="1:15" ht="43.5" customHeight="1" x14ac:dyDescent="0.25">
      <c r="A19" s="114" t="s">
        <v>124</v>
      </c>
      <c r="B19" s="43" t="s">
        <v>41</v>
      </c>
      <c r="C19" s="43">
        <v>20</v>
      </c>
      <c r="D19" s="43" t="s">
        <v>38</v>
      </c>
      <c r="E19" s="44" t="s">
        <v>125</v>
      </c>
      <c r="F19" s="56">
        <v>47901070</v>
      </c>
      <c r="G19" s="56">
        <v>0</v>
      </c>
      <c r="H19" s="45">
        <f t="shared" si="12"/>
        <v>47901070</v>
      </c>
      <c r="I19" s="54">
        <f t="shared" si="8"/>
        <v>6.6739521243536508E-4</v>
      </c>
      <c r="J19" s="56">
        <v>0</v>
      </c>
      <c r="K19" s="56">
        <v>0</v>
      </c>
      <c r="L19" s="45">
        <f>+J19-K19</f>
        <v>0</v>
      </c>
      <c r="M19" s="54">
        <f t="shared" si="4"/>
        <v>0</v>
      </c>
      <c r="N19" s="54">
        <f t="shared" si="5"/>
        <v>0</v>
      </c>
      <c r="O19" s="178" t="s">
        <v>40</v>
      </c>
    </row>
    <row r="20" spans="1:15" ht="51" customHeight="1" x14ac:dyDescent="0.25">
      <c r="A20" s="180" t="s">
        <v>126</v>
      </c>
      <c r="B20" s="32" t="s">
        <v>41</v>
      </c>
      <c r="C20" s="32">
        <v>20</v>
      </c>
      <c r="D20" s="32" t="s">
        <v>38</v>
      </c>
      <c r="E20" s="39" t="s">
        <v>127</v>
      </c>
      <c r="F20" s="59">
        <f t="shared" ref="F20:L20" si="13">+F21+F22+F23+F24+F25+F26+F27+F28</f>
        <v>116652094.84999999</v>
      </c>
      <c r="G20" s="59">
        <f t="shared" si="13"/>
        <v>0</v>
      </c>
      <c r="H20" s="59">
        <f t="shared" si="13"/>
        <v>116652094.84999999</v>
      </c>
      <c r="I20" s="176">
        <f t="shared" si="8"/>
        <v>1.6252883207712502E-3</v>
      </c>
      <c r="J20" s="59">
        <f t="shared" si="13"/>
        <v>0</v>
      </c>
      <c r="K20" s="59">
        <f t="shared" si="13"/>
        <v>0</v>
      </c>
      <c r="L20" s="59">
        <f t="shared" si="13"/>
        <v>0</v>
      </c>
      <c r="M20" s="176">
        <f t="shared" si="4"/>
        <v>0</v>
      </c>
      <c r="N20" s="176">
        <f t="shared" si="5"/>
        <v>0</v>
      </c>
      <c r="O20" s="177" t="s">
        <v>40</v>
      </c>
    </row>
    <row r="21" spans="1:15" ht="51" customHeight="1" x14ac:dyDescent="0.25">
      <c r="A21" s="181" t="s">
        <v>370</v>
      </c>
      <c r="B21" s="43" t="s">
        <v>41</v>
      </c>
      <c r="C21" s="43">
        <v>20</v>
      </c>
      <c r="D21" s="43" t="s">
        <v>38</v>
      </c>
      <c r="E21" s="44" t="s">
        <v>371</v>
      </c>
      <c r="F21" s="56">
        <v>723500</v>
      </c>
      <c r="G21" s="56">
        <v>0</v>
      </c>
      <c r="H21" s="45">
        <f t="shared" ref="H21:H28" si="14">+F21-G21</f>
        <v>723500</v>
      </c>
      <c r="I21" s="182">
        <f t="shared" si="8"/>
        <v>1.0080368480223649E-5</v>
      </c>
      <c r="J21" s="56">
        <v>0</v>
      </c>
      <c r="K21" s="56">
        <v>0</v>
      </c>
      <c r="L21" s="45">
        <f t="shared" ref="L21:L28" si="15">+J21-K21</f>
        <v>0</v>
      </c>
      <c r="M21" s="54">
        <f t="shared" si="4"/>
        <v>0</v>
      </c>
      <c r="N21" s="54">
        <f t="shared" si="5"/>
        <v>0</v>
      </c>
      <c r="O21" s="178" t="s">
        <v>40</v>
      </c>
    </row>
    <row r="22" spans="1:15" ht="44.25" customHeight="1" x14ac:dyDescent="0.25">
      <c r="A22" s="181" t="s">
        <v>128</v>
      </c>
      <c r="B22" s="43" t="s">
        <v>41</v>
      </c>
      <c r="C22" s="43">
        <v>20</v>
      </c>
      <c r="D22" s="43" t="s">
        <v>38</v>
      </c>
      <c r="E22" s="44" t="s">
        <v>372</v>
      </c>
      <c r="F22" s="56">
        <v>84745994.700000003</v>
      </c>
      <c r="G22" s="56">
        <v>0</v>
      </c>
      <c r="H22" s="45">
        <f t="shared" si="14"/>
        <v>84745994.700000003</v>
      </c>
      <c r="I22" s="54">
        <f t="shared" si="8"/>
        <v>1.1807475518992127E-3</v>
      </c>
      <c r="J22" s="56">
        <v>0</v>
      </c>
      <c r="K22" s="56">
        <v>0</v>
      </c>
      <c r="L22" s="45">
        <f t="shared" si="15"/>
        <v>0</v>
      </c>
      <c r="M22" s="54">
        <f t="shared" si="4"/>
        <v>0</v>
      </c>
      <c r="N22" s="54">
        <f t="shared" si="5"/>
        <v>0</v>
      </c>
      <c r="O22" s="178" t="s">
        <v>40</v>
      </c>
    </row>
    <row r="23" spans="1:15" ht="53.25" customHeight="1" x14ac:dyDescent="0.25">
      <c r="A23" s="181" t="s">
        <v>130</v>
      </c>
      <c r="B23" s="43" t="s">
        <v>41</v>
      </c>
      <c r="C23" s="43">
        <v>20</v>
      </c>
      <c r="D23" s="43" t="s">
        <v>38</v>
      </c>
      <c r="E23" s="44" t="s">
        <v>131</v>
      </c>
      <c r="F23" s="56">
        <v>517491.31</v>
      </c>
      <c r="G23" s="56">
        <v>0</v>
      </c>
      <c r="H23" s="45">
        <f t="shared" si="14"/>
        <v>517491.31</v>
      </c>
      <c r="I23" s="182">
        <f t="shared" si="8"/>
        <v>7.2100941121128481E-6</v>
      </c>
      <c r="J23" s="56">
        <v>0</v>
      </c>
      <c r="K23" s="56">
        <v>0</v>
      </c>
      <c r="L23" s="45">
        <f t="shared" si="15"/>
        <v>0</v>
      </c>
      <c r="M23" s="54">
        <f t="shared" si="4"/>
        <v>0</v>
      </c>
      <c r="N23" s="54">
        <f t="shared" si="5"/>
        <v>0</v>
      </c>
      <c r="O23" s="178" t="s">
        <v>40</v>
      </c>
    </row>
    <row r="24" spans="1:15" ht="38.25" customHeight="1" x14ac:dyDescent="0.25">
      <c r="A24" s="181" t="s">
        <v>373</v>
      </c>
      <c r="B24" s="43" t="s">
        <v>41</v>
      </c>
      <c r="C24" s="43">
        <v>20</v>
      </c>
      <c r="D24" s="43" t="s">
        <v>38</v>
      </c>
      <c r="E24" s="44" t="s">
        <v>374</v>
      </c>
      <c r="F24" s="56">
        <v>392250</v>
      </c>
      <c r="G24" s="56">
        <v>0</v>
      </c>
      <c r="H24" s="45">
        <f t="shared" si="14"/>
        <v>392250</v>
      </c>
      <c r="I24" s="182">
        <f t="shared" si="8"/>
        <v>5.4651341207570515E-6</v>
      </c>
      <c r="J24" s="56">
        <v>0</v>
      </c>
      <c r="K24" s="56">
        <v>0</v>
      </c>
      <c r="L24" s="45">
        <f t="shared" si="15"/>
        <v>0</v>
      </c>
      <c r="M24" s="54">
        <f t="shared" si="4"/>
        <v>0</v>
      </c>
      <c r="N24" s="54">
        <f t="shared" si="5"/>
        <v>0</v>
      </c>
      <c r="O24" s="178" t="s">
        <v>40</v>
      </c>
    </row>
    <row r="25" spans="1:15" ht="50.25" customHeight="1" x14ac:dyDescent="0.25">
      <c r="A25" s="181" t="s">
        <v>132</v>
      </c>
      <c r="B25" s="43" t="s">
        <v>41</v>
      </c>
      <c r="C25" s="43">
        <v>20</v>
      </c>
      <c r="D25" s="43" t="s">
        <v>38</v>
      </c>
      <c r="E25" s="44" t="s">
        <v>133</v>
      </c>
      <c r="F25" s="56">
        <v>673081</v>
      </c>
      <c r="G25" s="56">
        <v>0</v>
      </c>
      <c r="H25" s="45">
        <f t="shared" si="14"/>
        <v>673081</v>
      </c>
      <c r="I25" s="182">
        <f t="shared" si="8"/>
        <v>9.3778914955596607E-6</v>
      </c>
      <c r="J25" s="56">
        <v>0</v>
      </c>
      <c r="K25" s="56">
        <v>0</v>
      </c>
      <c r="L25" s="45">
        <f t="shared" si="15"/>
        <v>0</v>
      </c>
      <c r="M25" s="54">
        <f t="shared" si="4"/>
        <v>0</v>
      </c>
      <c r="N25" s="54">
        <f t="shared" si="5"/>
        <v>0</v>
      </c>
      <c r="O25" s="178" t="s">
        <v>40</v>
      </c>
    </row>
    <row r="26" spans="1:15" ht="38.25" customHeight="1" x14ac:dyDescent="0.25">
      <c r="A26" s="181" t="s">
        <v>134</v>
      </c>
      <c r="B26" s="43" t="s">
        <v>41</v>
      </c>
      <c r="C26" s="43">
        <v>20</v>
      </c>
      <c r="D26" s="43" t="s">
        <v>38</v>
      </c>
      <c r="E26" s="44" t="s">
        <v>135</v>
      </c>
      <c r="F26" s="56">
        <v>1943643.64</v>
      </c>
      <c r="G26" s="56">
        <v>0</v>
      </c>
      <c r="H26" s="45">
        <f t="shared" si="14"/>
        <v>1943643.64</v>
      </c>
      <c r="I26" s="182">
        <f t="shared" si="8"/>
        <v>2.7080365010978801E-5</v>
      </c>
      <c r="J26" s="56">
        <v>0</v>
      </c>
      <c r="K26" s="56">
        <v>0</v>
      </c>
      <c r="L26" s="45">
        <f t="shared" si="15"/>
        <v>0</v>
      </c>
      <c r="M26" s="54">
        <f t="shared" si="4"/>
        <v>0</v>
      </c>
      <c r="N26" s="54">
        <f t="shared" si="5"/>
        <v>0</v>
      </c>
      <c r="O26" s="178" t="s">
        <v>40</v>
      </c>
    </row>
    <row r="27" spans="1:15" ht="38.25" customHeight="1" x14ac:dyDescent="0.25">
      <c r="A27" s="181" t="s">
        <v>136</v>
      </c>
      <c r="B27" s="43" t="s">
        <v>41</v>
      </c>
      <c r="C27" s="43">
        <v>20</v>
      </c>
      <c r="D27" s="43" t="s">
        <v>38</v>
      </c>
      <c r="E27" s="44" t="s">
        <v>137</v>
      </c>
      <c r="F27" s="56">
        <v>8936575.4100000001</v>
      </c>
      <c r="G27" s="56">
        <v>0</v>
      </c>
      <c r="H27" s="45">
        <f t="shared" si="14"/>
        <v>8936575.4100000001</v>
      </c>
      <c r="I27" s="54">
        <f t="shared" si="8"/>
        <v>1.2451136570021526E-4</v>
      </c>
      <c r="J27" s="56">
        <v>0</v>
      </c>
      <c r="K27" s="56">
        <v>0</v>
      </c>
      <c r="L27" s="45">
        <f t="shared" si="15"/>
        <v>0</v>
      </c>
      <c r="M27" s="54">
        <f t="shared" si="4"/>
        <v>0</v>
      </c>
      <c r="N27" s="54">
        <f t="shared" si="5"/>
        <v>0</v>
      </c>
      <c r="O27" s="178" t="s">
        <v>40</v>
      </c>
    </row>
    <row r="28" spans="1:15" ht="37.5" customHeight="1" x14ac:dyDescent="0.25">
      <c r="A28" s="181" t="s">
        <v>138</v>
      </c>
      <c r="B28" s="43" t="s">
        <v>41</v>
      </c>
      <c r="C28" s="43">
        <v>20</v>
      </c>
      <c r="D28" s="43" t="s">
        <v>38</v>
      </c>
      <c r="E28" s="44" t="s">
        <v>139</v>
      </c>
      <c r="F28" s="56">
        <v>18719558.789999999</v>
      </c>
      <c r="G28" s="56">
        <v>0</v>
      </c>
      <c r="H28" s="45">
        <f t="shared" si="14"/>
        <v>18719558.789999999</v>
      </c>
      <c r="I28" s="54">
        <f t="shared" si="8"/>
        <v>2.6081554995219014E-4</v>
      </c>
      <c r="J28" s="56">
        <v>0</v>
      </c>
      <c r="K28" s="56">
        <v>0</v>
      </c>
      <c r="L28" s="45">
        <f t="shared" si="15"/>
        <v>0</v>
      </c>
      <c r="M28" s="54">
        <f t="shared" si="4"/>
        <v>0</v>
      </c>
      <c r="N28" s="54">
        <f t="shared" si="5"/>
        <v>0</v>
      </c>
      <c r="O28" s="178" t="s">
        <v>40</v>
      </c>
    </row>
    <row r="29" spans="1:15" ht="49.5" customHeight="1" x14ac:dyDescent="0.25">
      <c r="A29" s="113" t="s">
        <v>140</v>
      </c>
      <c r="B29" s="32" t="s">
        <v>41</v>
      </c>
      <c r="C29" s="32">
        <v>20</v>
      </c>
      <c r="D29" s="32" t="s">
        <v>38</v>
      </c>
      <c r="E29" s="39" t="s">
        <v>141</v>
      </c>
      <c r="F29" s="59">
        <f>+F30+F31+F32</f>
        <v>13511728.780000001</v>
      </c>
      <c r="G29" s="59">
        <f>+G30+G31+G32</f>
        <v>0</v>
      </c>
      <c r="H29" s="59">
        <f>+H30+H31+H32</f>
        <v>13511728.780000001</v>
      </c>
      <c r="I29" s="176">
        <f t="shared" si="8"/>
        <v>1.8825598466792366E-4</v>
      </c>
      <c r="J29" s="59">
        <f>+J30+J31+J32</f>
        <v>0</v>
      </c>
      <c r="K29" s="59">
        <f>+K30+K31+K32</f>
        <v>0</v>
      </c>
      <c r="L29" s="59">
        <f>+L30+L31+L32</f>
        <v>0</v>
      </c>
      <c r="M29" s="176">
        <f t="shared" si="4"/>
        <v>0</v>
      </c>
      <c r="N29" s="176">
        <f t="shared" si="5"/>
        <v>0</v>
      </c>
      <c r="O29" s="177">
        <v>0</v>
      </c>
    </row>
    <row r="30" spans="1:15" ht="49.5" customHeight="1" x14ac:dyDescent="0.25">
      <c r="A30" s="114" t="s">
        <v>375</v>
      </c>
      <c r="B30" s="43" t="s">
        <v>41</v>
      </c>
      <c r="C30" s="43">
        <v>20</v>
      </c>
      <c r="D30" s="43" t="s">
        <v>38</v>
      </c>
      <c r="E30" s="44" t="s">
        <v>376</v>
      </c>
      <c r="F30" s="56">
        <v>6728300</v>
      </c>
      <c r="G30" s="56">
        <v>0</v>
      </c>
      <c r="H30" s="45">
        <f t="shared" ref="H30:H32" si="16">+F30-G30</f>
        <v>6728300</v>
      </c>
      <c r="I30" s="54">
        <f t="shared" si="8"/>
        <v>9.3743943670336941E-5</v>
      </c>
      <c r="J30" s="45">
        <v>0</v>
      </c>
      <c r="K30" s="56">
        <v>0</v>
      </c>
      <c r="L30" s="45">
        <f t="shared" ref="L30:L32" si="17">+J30-K30</f>
        <v>0</v>
      </c>
      <c r="M30" s="54">
        <f t="shared" si="4"/>
        <v>0</v>
      </c>
      <c r="N30" s="54">
        <f t="shared" si="5"/>
        <v>0</v>
      </c>
      <c r="O30" s="178">
        <v>0</v>
      </c>
    </row>
    <row r="31" spans="1:15" ht="49.5" customHeight="1" x14ac:dyDescent="0.25">
      <c r="A31" s="114" t="s">
        <v>377</v>
      </c>
      <c r="B31" s="43" t="s">
        <v>41</v>
      </c>
      <c r="C31" s="43">
        <v>20</v>
      </c>
      <c r="D31" s="43" t="s">
        <v>38</v>
      </c>
      <c r="E31" s="44" t="s">
        <v>378</v>
      </c>
      <c r="F31" s="56">
        <v>6018745.7800000003</v>
      </c>
      <c r="G31" s="56">
        <v>0</v>
      </c>
      <c r="H31" s="45">
        <f t="shared" si="16"/>
        <v>6018745.7800000003</v>
      </c>
      <c r="I31" s="54">
        <f t="shared" si="8"/>
        <v>8.3857878716228206E-5</v>
      </c>
      <c r="J31" s="45">
        <v>0</v>
      </c>
      <c r="K31" s="56">
        <v>0</v>
      </c>
      <c r="L31" s="45">
        <f t="shared" si="17"/>
        <v>0</v>
      </c>
      <c r="M31" s="54">
        <f t="shared" si="4"/>
        <v>0</v>
      </c>
      <c r="N31" s="54">
        <f t="shared" si="5"/>
        <v>0</v>
      </c>
      <c r="O31" s="178">
        <v>0</v>
      </c>
    </row>
    <row r="32" spans="1:15" ht="36.75" customHeight="1" x14ac:dyDescent="0.25">
      <c r="A32" s="114" t="s">
        <v>144</v>
      </c>
      <c r="B32" s="43" t="s">
        <v>41</v>
      </c>
      <c r="C32" s="43">
        <v>20</v>
      </c>
      <c r="D32" s="43" t="s">
        <v>38</v>
      </c>
      <c r="E32" s="44" t="s">
        <v>145</v>
      </c>
      <c r="F32" s="56">
        <v>764683</v>
      </c>
      <c r="G32" s="56">
        <v>0</v>
      </c>
      <c r="H32" s="45">
        <f t="shared" si="16"/>
        <v>764683</v>
      </c>
      <c r="I32" s="182">
        <f t="shared" si="8"/>
        <v>1.0654162281358482E-5</v>
      </c>
      <c r="J32" s="45">
        <v>0</v>
      </c>
      <c r="K32" s="56">
        <v>0</v>
      </c>
      <c r="L32" s="45">
        <f t="shared" si="17"/>
        <v>0</v>
      </c>
      <c r="M32" s="54">
        <f t="shared" si="4"/>
        <v>0</v>
      </c>
      <c r="N32" s="54">
        <f t="shared" si="5"/>
        <v>0</v>
      </c>
      <c r="O32" s="178">
        <v>0</v>
      </c>
    </row>
    <row r="33" spans="1:15" ht="37.5" customHeight="1" x14ac:dyDescent="0.25">
      <c r="A33" s="113" t="s">
        <v>148</v>
      </c>
      <c r="B33" s="32" t="s">
        <v>41</v>
      </c>
      <c r="C33" s="32">
        <v>20</v>
      </c>
      <c r="D33" s="32" t="s">
        <v>38</v>
      </c>
      <c r="E33" s="39" t="s">
        <v>149</v>
      </c>
      <c r="F33" s="59">
        <f>+F34+F37+F39+F44</f>
        <v>88596205.390000001</v>
      </c>
      <c r="G33" s="59">
        <f t="shared" ref="G33:L33" si="18">+G34+G37+G39+G44</f>
        <v>0</v>
      </c>
      <c r="H33" s="59">
        <f t="shared" si="18"/>
        <v>88596205.390000001</v>
      </c>
      <c r="I33" s="176">
        <f t="shared" si="8"/>
        <v>1.2343917018393595E-3</v>
      </c>
      <c r="J33" s="59">
        <f t="shared" si="18"/>
        <v>77732470.109999999</v>
      </c>
      <c r="K33" s="59">
        <f t="shared" si="18"/>
        <v>65718267</v>
      </c>
      <c r="L33" s="59">
        <f t="shared" si="18"/>
        <v>12014203.109999999</v>
      </c>
      <c r="M33" s="176">
        <f t="shared" si="4"/>
        <v>0.87737922598176865</v>
      </c>
      <c r="N33" s="176">
        <f t="shared" si="5"/>
        <v>0.74177293159124091</v>
      </c>
      <c r="O33" s="177">
        <f t="shared" ref="O33:O36" si="19">+K33/J33</f>
        <v>0.8454416398578537</v>
      </c>
    </row>
    <row r="34" spans="1:15" ht="108.75" customHeight="1" x14ac:dyDescent="0.25">
      <c r="A34" s="113" t="s">
        <v>154</v>
      </c>
      <c r="B34" s="32" t="s">
        <v>41</v>
      </c>
      <c r="C34" s="32">
        <v>20</v>
      </c>
      <c r="D34" s="32" t="s">
        <v>38</v>
      </c>
      <c r="E34" s="39" t="s">
        <v>155</v>
      </c>
      <c r="F34" s="59">
        <f>+F36+F35</f>
        <v>1081267</v>
      </c>
      <c r="G34" s="59">
        <f t="shared" ref="G34:L34" si="20">+G36+G35</f>
        <v>0</v>
      </c>
      <c r="H34" s="59">
        <f t="shared" si="20"/>
        <v>1081267</v>
      </c>
      <c r="I34" s="183">
        <f t="shared" si="8"/>
        <v>1.5065058445758099E-5</v>
      </c>
      <c r="J34" s="59">
        <f t="shared" si="20"/>
        <v>1081267</v>
      </c>
      <c r="K34" s="59">
        <f t="shared" si="20"/>
        <v>0</v>
      </c>
      <c r="L34" s="59">
        <f t="shared" si="20"/>
        <v>1081267</v>
      </c>
      <c r="M34" s="176">
        <f t="shared" si="4"/>
        <v>1</v>
      </c>
      <c r="N34" s="176">
        <f t="shared" si="5"/>
        <v>0</v>
      </c>
      <c r="O34" s="177">
        <f t="shared" si="19"/>
        <v>0</v>
      </c>
    </row>
    <row r="35" spans="1:15" ht="42" customHeight="1" x14ac:dyDescent="0.25">
      <c r="A35" s="114" t="s">
        <v>160</v>
      </c>
      <c r="B35" s="43" t="s">
        <v>41</v>
      </c>
      <c r="C35" s="43">
        <v>20</v>
      </c>
      <c r="D35" s="43" t="s">
        <v>38</v>
      </c>
      <c r="E35" s="44" t="s">
        <v>161</v>
      </c>
      <c r="F35" s="56">
        <v>495608</v>
      </c>
      <c r="G35" s="56">
        <v>0</v>
      </c>
      <c r="H35" s="45">
        <f t="shared" ref="H35:H36" si="21">+F35-G35</f>
        <v>495608</v>
      </c>
      <c r="I35" s="182">
        <f t="shared" si="8"/>
        <v>6.9051987031744054E-6</v>
      </c>
      <c r="J35" s="45">
        <v>495608</v>
      </c>
      <c r="K35" s="56">
        <v>0</v>
      </c>
      <c r="L35" s="45">
        <f t="shared" ref="L35:L36" si="22">+J35-K35</f>
        <v>495608</v>
      </c>
      <c r="M35" s="54">
        <f t="shared" si="4"/>
        <v>1</v>
      </c>
      <c r="N35" s="54">
        <f t="shared" si="5"/>
        <v>0</v>
      </c>
      <c r="O35" s="178">
        <f t="shared" si="19"/>
        <v>0</v>
      </c>
    </row>
    <row r="36" spans="1:15" ht="42" customHeight="1" x14ac:dyDescent="0.25">
      <c r="A36" s="114" t="s">
        <v>162</v>
      </c>
      <c r="B36" s="43" t="s">
        <v>41</v>
      </c>
      <c r="C36" s="43">
        <v>20</v>
      </c>
      <c r="D36" s="43" t="s">
        <v>38</v>
      </c>
      <c r="E36" s="44" t="s">
        <v>163</v>
      </c>
      <c r="F36" s="56">
        <v>585659</v>
      </c>
      <c r="G36" s="56">
        <v>0</v>
      </c>
      <c r="H36" s="45">
        <f t="shared" si="21"/>
        <v>585659</v>
      </c>
      <c r="I36" s="182">
        <f t="shared" si="8"/>
        <v>8.1598597425836941E-6</v>
      </c>
      <c r="J36" s="45">
        <v>585659</v>
      </c>
      <c r="K36" s="56">
        <v>0</v>
      </c>
      <c r="L36" s="45">
        <f t="shared" si="22"/>
        <v>585659</v>
      </c>
      <c r="M36" s="54">
        <f t="shared" si="4"/>
        <v>1</v>
      </c>
      <c r="N36" s="54">
        <f t="shared" si="5"/>
        <v>0</v>
      </c>
      <c r="O36" s="178">
        <f t="shared" si="19"/>
        <v>0</v>
      </c>
    </row>
    <row r="37" spans="1:15" ht="51.75" customHeight="1" x14ac:dyDescent="0.25">
      <c r="A37" s="113" t="s">
        <v>168</v>
      </c>
      <c r="B37" s="32" t="s">
        <v>41</v>
      </c>
      <c r="C37" s="32">
        <v>20</v>
      </c>
      <c r="D37" s="32" t="s">
        <v>38</v>
      </c>
      <c r="E37" s="39" t="s">
        <v>169</v>
      </c>
      <c r="F37" s="59">
        <f>+F38</f>
        <v>1446138.39</v>
      </c>
      <c r="G37" s="59">
        <f t="shared" ref="G37:L37" si="23">+G38</f>
        <v>0</v>
      </c>
      <c r="H37" s="59">
        <f t="shared" si="23"/>
        <v>1446138.39</v>
      </c>
      <c r="I37" s="183">
        <f t="shared" si="8"/>
        <v>2.0148732335310816E-5</v>
      </c>
      <c r="J37" s="59">
        <f t="shared" si="23"/>
        <v>0</v>
      </c>
      <c r="K37" s="59">
        <f t="shared" si="23"/>
        <v>0</v>
      </c>
      <c r="L37" s="59">
        <f t="shared" si="23"/>
        <v>0</v>
      </c>
      <c r="M37" s="176">
        <f t="shared" si="4"/>
        <v>0</v>
      </c>
      <c r="N37" s="176">
        <f t="shared" si="5"/>
        <v>0</v>
      </c>
      <c r="O37" s="177" t="s">
        <v>40</v>
      </c>
    </row>
    <row r="38" spans="1:15" ht="42" customHeight="1" x14ac:dyDescent="0.25">
      <c r="A38" s="114" t="s">
        <v>174</v>
      </c>
      <c r="B38" s="43" t="s">
        <v>41</v>
      </c>
      <c r="C38" s="43">
        <v>20</v>
      </c>
      <c r="D38" s="43" t="s">
        <v>38</v>
      </c>
      <c r="E38" s="44" t="s">
        <v>175</v>
      </c>
      <c r="F38" s="56">
        <v>1446138.39</v>
      </c>
      <c r="G38" s="45">
        <v>0</v>
      </c>
      <c r="H38" s="45">
        <f>+F38-G38</f>
        <v>1446138.39</v>
      </c>
      <c r="I38" s="182">
        <f t="shared" si="8"/>
        <v>2.0148732335310816E-5</v>
      </c>
      <c r="J38" s="45">
        <v>0</v>
      </c>
      <c r="K38" s="56">
        <v>0</v>
      </c>
      <c r="L38" s="45">
        <f>+J38-K38</f>
        <v>0</v>
      </c>
      <c r="M38" s="54">
        <f t="shared" si="4"/>
        <v>0</v>
      </c>
      <c r="N38" s="54">
        <f t="shared" si="5"/>
        <v>0</v>
      </c>
      <c r="O38" s="178" t="s">
        <v>40</v>
      </c>
    </row>
    <row r="39" spans="1:15" ht="49.5" customHeight="1" x14ac:dyDescent="0.25">
      <c r="A39" s="113" t="s">
        <v>176</v>
      </c>
      <c r="B39" s="32" t="s">
        <v>41</v>
      </c>
      <c r="C39" s="32">
        <v>20</v>
      </c>
      <c r="D39" s="32" t="s">
        <v>38</v>
      </c>
      <c r="E39" s="39" t="s">
        <v>177</v>
      </c>
      <c r="F39" s="59">
        <f>SUM(F40:F43)</f>
        <v>86068107</v>
      </c>
      <c r="G39" s="59">
        <f t="shared" ref="G39:L39" si="24">SUM(G40:G43)</f>
        <v>0</v>
      </c>
      <c r="H39" s="59">
        <f t="shared" si="24"/>
        <v>86068107</v>
      </c>
      <c r="I39" s="176">
        <f t="shared" si="8"/>
        <v>1.1991682556396911E-3</v>
      </c>
      <c r="J39" s="59">
        <f t="shared" si="24"/>
        <v>76651203.109999999</v>
      </c>
      <c r="K39" s="59">
        <f t="shared" si="24"/>
        <v>65718267</v>
      </c>
      <c r="L39" s="59">
        <f t="shared" si="24"/>
        <v>10932936.109999999</v>
      </c>
      <c r="M39" s="176">
        <f t="shared" si="4"/>
        <v>0.89058776568653941</v>
      </c>
      <c r="N39" s="176">
        <f t="shared" si="5"/>
        <v>0.76356119927210664</v>
      </c>
      <c r="O39" s="177">
        <f t="shared" ref="O39:O43" si="25">+K39/J39</f>
        <v>0.85736771679486301</v>
      </c>
    </row>
    <row r="40" spans="1:15" ht="41.25" customHeight="1" x14ac:dyDescent="0.25">
      <c r="A40" s="114" t="s">
        <v>178</v>
      </c>
      <c r="B40" s="43" t="s">
        <v>41</v>
      </c>
      <c r="C40" s="43">
        <v>20</v>
      </c>
      <c r="D40" s="43" t="s">
        <v>38</v>
      </c>
      <c r="E40" s="44" t="s">
        <v>179</v>
      </c>
      <c r="F40" s="56">
        <v>714884</v>
      </c>
      <c r="G40" s="45">
        <v>0</v>
      </c>
      <c r="H40" s="45">
        <f t="shared" ref="H40:H43" si="26">+F40-G40</f>
        <v>714884</v>
      </c>
      <c r="I40" s="182">
        <f t="shared" si="8"/>
        <v>9.9603236221371157E-6</v>
      </c>
      <c r="J40" s="45">
        <v>714884</v>
      </c>
      <c r="K40" s="45">
        <v>0</v>
      </c>
      <c r="L40" s="45">
        <f t="shared" ref="L40:L43" si="27">+J40-K40</f>
        <v>714884</v>
      </c>
      <c r="M40" s="54">
        <f t="shared" si="4"/>
        <v>1</v>
      </c>
      <c r="N40" s="54">
        <f t="shared" si="5"/>
        <v>0</v>
      </c>
      <c r="O40" s="177">
        <f t="shared" si="25"/>
        <v>0</v>
      </c>
    </row>
    <row r="41" spans="1:15" ht="69" customHeight="1" x14ac:dyDescent="0.25">
      <c r="A41" s="114" t="s">
        <v>180</v>
      </c>
      <c r="B41" s="43" t="s">
        <v>41</v>
      </c>
      <c r="C41" s="43">
        <v>20</v>
      </c>
      <c r="D41" s="43" t="s">
        <v>38</v>
      </c>
      <c r="E41" s="44" t="s">
        <v>181</v>
      </c>
      <c r="F41" s="56">
        <v>82895769</v>
      </c>
      <c r="G41" s="45">
        <v>0</v>
      </c>
      <c r="H41" s="45">
        <f t="shared" si="26"/>
        <v>82895769</v>
      </c>
      <c r="I41" s="54">
        <f t="shared" si="8"/>
        <v>1.154968758771943E-3</v>
      </c>
      <c r="J41" s="45">
        <v>73646547</v>
      </c>
      <c r="K41" s="45">
        <v>65718267</v>
      </c>
      <c r="L41" s="45">
        <f t="shared" si="27"/>
        <v>7928280</v>
      </c>
      <c r="M41" s="54">
        <f t="shared" si="4"/>
        <v>0.8884234730966788</v>
      </c>
      <c r="N41" s="54">
        <f t="shared" si="5"/>
        <v>0.79278192111348889</v>
      </c>
      <c r="O41" s="178">
        <f t="shared" si="25"/>
        <v>0.89234688762801062</v>
      </c>
    </row>
    <row r="42" spans="1:15" ht="32.25" customHeight="1" x14ac:dyDescent="0.25">
      <c r="A42" s="114" t="s">
        <v>184</v>
      </c>
      <c r="B42" s="43" t="s">
        <v>41</v>
      </c>
      <c r="C42" s="43">
        <v>20</v>
      </c>
      <c r="D42" s="43" t="s">
        <v>38</v>
      </c>
      <c r="E42" s="44" t="s">
        <v>185</v>
      </c>
      <c r="F42" s="56">
        <v>2193554</v>
      </c>
      <c r="G42" s="45">
        <v>0</v>
      </c>
      <c r="H42" s="45">
        <f t="shared" si="26"/>
        <v>2193554</v>
      </c>
      <c r="I42" s="182">
        <f t="shared" si="8"/>
        <v>3.0562311819306849E-5</v>
      </c>
      <c r="J42" s="45">
        <v>2193554</v>
      </c>
      <c r="K42" s="45">
        <v>0</v>
      </c>
      <c r="L42" s="45">
        <f t="shared" si="27"/>
        <v>2193554</v>
      </c>
      <c r="M42" s="54">
        <f t="shared" si="4"/>
        <v>1</v>
      </c>
      <c r="N42" s="54">
        <f t="shared" si="5"/>
        <v>0</v>
      </c>
      <c r="O42" s="178">
        <f t="shared" si="25"/>
        <v>0</v>
      </c>
    </row>
    <row r="43" spans="1:15" ht="50.25" customHeight="1" x14ac:dyDescent="0.25">
      <c r="A43" s="114" t="s">
        <v>186</v>
      </c>
      <c r="B43" s="43" t="s">
        <v>41</v>
      </c>
      <c r="C43" s="43">
        <v>20</v>
      </c>
      <c r="D43" s="43" t="s">
        <v>38</v>
      </c>
      <c r="E43" s="44" t="s">
        <v>379</v>
      </c>
      <c r="F43" s="56">
        <v>263900</v>
      </c>
      <c r="G43" s="45">
        <v>0</v>
      </c>
      <c r="H43" s="45">
        <f t="shared" si="26"/>
        <v>263900</v>
      </c>
      <c r="I43" s="182">
        <f t="shared" si="8"/>
        <v>3.6768614263041068E-6</v>
      </c>
      <c r="J43" s="45">
        <v>96218.11</v>
      </c>
      <c r="K43" s="45">
        <v>0</v>
      </c>
      <c r="L43" s="45">
        <f t="shared" si="27"/>
        <v>96218.11</v>
      </c>
      <c r="M43" s="54">
        <f t="shared" si="4"/>
        <v>0.36460064418340282</v>
      </c>
      <c r="N43" s="54">
        <f t="shared" si="5"/>
        <v>0</v>
      </c>
      <c r="O43" s="178">
        <f t="shared" si="25"/>
        <v>0</v>
      </c>
    </row>
    <row r="44" spans="1:15" ht="41.25" customHeight="1" x14ac:dyDescent="0.25">
      <c r="A44" s="113" t="s">
        <v>190</v>
      </c>
      <c r="B44" s="32" t="s">
        <v>41</v>
      </c>
      <c r="C44" s="32">
        <v>20</v>
      </c>
      <c r="D44" s="32" t="s">
        <v>38</v>
      </c>
      <c r="E44" s="39" t="s">
        <v>191</v>
      </c>
      <c r="F44" s="59">
        <f>+F45</f>
        <v>693</v>
      </c>
      <c r="G44" s="59">
        <f t="shared" ref="G44:L44" si="28">+G45</f>
        <v>0</v>
      </c>
      <c r="H44" s="59">
        <f t="shared" si="28"/>
        <v>693</v>
      </c>
      <c r="I44" s="183">
        <f t="shared" si="8"/>
        <v>9.655418599578423E-9</v>
      </c>
      <c r="J44" s="59">
        <f t="shared" si="28"/>
        <v>0</v>
      </c>
      <c r="K44" s="59">
        <f t="shared" si="28"/>
        <v>0</v>
      </c>
      <c r="L44" s="59">
        <f t="shared" si="28"/>
        <v>0</v>
      </c>
      <c r="M44" s="176">
        <f t="shared" si="4"/>
        <v>0</v>
      </c>
      <c r="N44" s="176">
        <f t="shared" si="5"/>
        <v>0</v>
      </c>
      <c r="O44" s="177" t="s">
        <v>40</v>
      </c>
    </row>
    <row r="45" spans="1:15" ht="36.75" customHeight="1" thickBot="1" x14ac:dyDescent="0.3">
      <c r="A45" s="184" t="s">
        <v>200</v>
      </c>
      <c r="B45" s="89" t="s">
        <v>41</v>
      </c>
      <c r="C45" s="89">
        <v>20</v>
      </c>
      <c r="D45" s="89" t="s">
        <v>38</v>
      </c>
      <c r="E45" s="90" t="s">
        <v>201</v>
      </c>
      <c r="F45" s="107">
        <v>693</v>
      </c>
      <c r="G45" s="91">
        <v>0</v>
      </c>
      <c r="H45" s="91">
        <f>+F45-G45</f>
        <v>693</v>
      </c>
      <c r="I45" s="185">
        <f t="shared" si="8"/>
        <v>9.655418599578423E-9</v>
      </c>
      <c r="J45" s="91">
        <v>0</v>
      </c>
      <c r="K45" s="91">
        <v>0</v>
      </c>
      <c r="L45" s="91">
        <f>+J45-K45</f>
        <v>0</v>
      </c>
      <c r="M45" s="186">
        <f t="shared" si="4"/>
        <v>0</v>
      </c>
      <c r="N45" s="186">
        <f t="shared" si="5"/>
        <v>0</v>
      </c>
      <c r="O45" s="187" t="s">
        <v>40</v>
      </c>
    </row>
    <row r="46" spans="1:15" s="6" customFormat="1" ht="28.5" customHeight="1" thickBot="1" x14ac:dyDescent="0.3">
      <c r="A46" s="188" t="s">
        <v>250</v>
      </c>
      <c r="B46" s="189" t="s">
        <v>37</v>
      </c>
      <c r="C46" s="190">
        <v>10</v>
      </c>
      <c r="D46" s="189" t="s">
        <v>38</v>
      </c>
      <c r="E46" s="191" t="s">
        <v>251</v>
      </c>
      <c r="F46" s="192">
        <f>+F49+F55+F77+F87</f>
        <v>31613678626.549999</v>
      </c>
      <c r="G46" s="192">
        <f t="shared" ref="G46:L46" si="29">+G49+G55+G77+G87</f>
        <v>0</v>
      </c>
      <c r="H46" s="192">
        <f t="shared" si="29"/>
        <v>31613678626.549999</v>
      </c>
      <c r="I46" s="193">
        <f t="shared" si="8"/>
        <v>0.44046652324947433</v>
      </c>
      <c r="J46" s="192">
        <f>+J49+J55+J77+J87</f>
        <v>2822383097.4000001</v>
      </c>
      <c r="K46" s="192">
        <f t="shared" si="29"/>
        <v>2174886260.4000001</v>
      </c>
      <c r="L46" s="192">
        <f t="shared" si="29"/>
        <v>647496837</v>
      </c>
      <c r="M46" s="194">
        <f t="shared" si="4"/>
        <v>8.9277275534448197E-2</v>
      </c>
      <c r="N46" s="194">
        <f t="shared" si="5"/>
        <v>6.879573510225645E-2</v>
      </c>
      <c r="O46" s="195">
        <f t="shared" ref="O46:O78" si="30">+K46/J46</f>
        <v>0.77058506423296014</v>
      </c>
    </row>
    <row r="47" spans="1:15" s="6" customFormat="1" ht="28.5" customHeight="1" thickBot="1" x14ac:dyDescent="0.3">
      <c r="A47" s="23" t="s">
        <v>250</v>
      </c>
      <c r="B47" s="96" t="s">
        <v>37</v>
      </c>
      <c r="C47" s="97">
        <v>13</v>
      </c>
      <c r="D47" s="96" t="s">
        <v>38</v>
      </c>
      <c r="E47" s="25" t="s">
        <v>251</v>
      </c>
      <c r="F47" s="26">
        <f t="shared" ref="F47:L47" si="31">+F88</f>
        <v>4260844770</v>
      </c>
      <c r="G47" s="26">
        <f t="shared" si="31"/>
        <v>0</v>
      </c>
      <c r="H47" s="26">
        <f t="shared" si="31"/>
        <v>4260844770</v>
      </c>
      <c r="I47" s="172">
        <f t="shared" si="8"/>
        <v>5.9365425457683189E-2</v>
      </c>
      <c r="J47" s="26">
        <f t="shared" ref="J47" si="32">+J88</f>
        <v>1748200000</v>
      </c>
      <c r="K47" s="26">
        <f t="shared" si="31"/>
        <v>0</v>
      </c>
      <c r="L47" s="26">
        <f t="shared" si="31"/>
        <v>1748200000</v>
      </c>
      <c r="M47" s="173">
        <f t="shared" si="4"/>
        <v>0.4102942243540123</v>
      </c>
      <c r="N47" s="173">
        <f t="shared" si="5"/>
        <v>0</v>
      </c>
      <c r="O47" s="196">
        <f t="shared" si="30"/>
        <v>0</v>
      </c>
    </row>
    <row r="48" spans="1:15" s="6" customFormat="1" ht="28.5" customHeight="1" thickBot="1" x14ac:dyDescent="0.3">
      <c r="A48" s="99" t="s">
        <v>250</v>
      </c>
      <c r="B48" s="100" t="s">
        <v>41</v>
      </c>
      <c r="C48" s="101">
        <v>20</v>
      </c>
      <c r="D48" s="100" t="s">
        <v>38</v>
      </c>
      <c r="E48" s="102" t="s">
        <v>251</v>
      </c>
      <c r="F48" s="103">
        <f>+F65+F89</f>
        <v>35611833302.150002</v>
      </c>
      <c r="G48" s="103">
        <f t="shared" ref="G48:L48" si="33">+G65+G89</f>
        <v>0</v>
      </c>
      <c r="H48" s="103">
        <f t="shared" si="33"/>
        <v>35611833302.150002</v>
      </c>
      <c r="I48" s="197">
        <f t="shared" si="8"/>
        <v>0.49617194463299485</v>
      </c>
      <c r="J48" s="103">
        <f>+J65+J89</f>
        <v>8407272719.5299997</v>
      </c>
      <c r="K48" s="103">
        <f t="shared" si="33"/>
        <v>2095151734</v>
      </c>
      <c r="L48" s="103">
        <f t="shared" si="33"/>
        <v>6312120985.5299997</v>
      </c>
      <c r="M48" s="198">
        <f t="shared" si="4"/>
        <v>0.23608087368595049</v>
      </c>
      <c r="N48" s="198">
        <f t="shared" si="5"/>
        <v>5.8833020929408564E-2</v>
      </c>
      <c r="O48" s="196">
        <f t="shared" si="30"/>
        <v>0.24920706201584089</v>
      </c>
    </row>
    <row r="49" spans="1:15" ht="24" customHeight="1" x14ac:dyDescent="0.25">
      <c r="A49" s="110" t="s">
        <v>252</v>
      </c>
      <c r="B49" s="111" t="s">
        <v>37</v>
      </c>
      <c r="C49" s="111">
        <v>10</v>
      </c>
      <c r="D49" s="111" t="s">
        <v>38</v>
      </c>
      <c r="E49" s="33" t="s">
        <v>253</v>
      </c>
      <c r="F49" s="112">
        <f t="shared" ref="F49:L50" si="34">+F50</f>
        <v>136260570.40000001</v>
      </c>
      <c r="G49" s="112">
        <f t="shared" si="34"/>
        <v>0</v>
      </c>
      <c r="H49" s="112">
        <f t="shared" si="34"/>
        <v>136260570.40000001</v>
      </c>
      <c r="I49" s="118">
        <f t="shared" si="8"/>
        <v>1.8984889550206713E-3</v>
      </c>
      <c r="J49" s="112">
        <f t="shared" si="34"/>
        <v>60577096</v>
      </c>
      <c r="K49" s="112">
        <f t="shared" si="34"/>
        <v>0</v>
      </c>
      <c r="L49" s="112">
        <f t="shared" si="34"/>
        <v>60577096</v>
      </c>
      <c r="M49" s="118">
        <f t="shared" si="4"/>
        <v>0.44456804945240413</v>
      </c>
      <c r="N49" s="118">
        <f t="shared" si="5"/>
        <v>0</v>
      </c>
      <c r="O49" s="175">
        <f t="shared" si="30"/>
        <v>0</v>
      </c>
    </row>
    <row r="50" spans="1:15" ht="24" customHeight="1" x14ac:dyDescent="0.25">
      <c r="A50" s="113" t="s">
        <v>254</v>
      </c>
      <c r="B50" s="32" t="s">
        <v>37</v>
      </c>
      <c r="C50" s="32">
        <v>10</v>
      </c>
      <c r="D50" s="32" t="s">
        <v>38</v>
      </c>
      <c r="E50" s="39" t="s">
        <v>255</v>
      </c>
      <c r="F50" s="59">
        <f>+F51</f>
        <v>136260570.40000001</v>
      </c>
      <c r="G50" s="59">
        <f t="shared" si="34"/>
        <v>0</v>
      </c>
      <c r="H50" s="59">
        <f t="shared" si="34"/>
        <v>136260570.40000001</v>
      </c>
      <c r="I50" s="176">
        <f t="shared" si="8"/>
        <v>1.8984889550206713E-3</v>
      </c>
      <c r="J50" s="59">
        <f>+J51</f>
        <v>60577096</v>
      </c>
      <c r="K50" s="59">
        <f t="shared" si="34"/>
        <v>0</v>
      </c>
      <c r="L50" s="59">
        <f t="shared" si="34"/>
        <v>60577096</v>
      </c>
      <c r="M50" s="176">
        <f t="shared" si="4"/>
        <v>0.44456804945240413</v>
      </c>
      <c r="N50" s="176">
        <f t="shared" si="5"/>
        <v>0</v>
      </c>
      <c r="O50" s="177">
        <f t="shared" si="30"/>
        <v>0</v>
      </c>
    </row>
    <row r="51" spans="1:15" ht="49.5" customHeight="1" x14ac:dyDescent="0.25">
      <c r="A51" s="199" t="s">
        <v>380</v>
      </c>
      <c r="B51" s="32" t="s">
        <v>37</v>
      </c>
      <c r="C51" s="32">
        <v>10</v>
      </c>
      <c r="D51" s="32" t="s">
        <v>38</v>
      </c>
      <c r="E51" s="39" t="s">
        <v>381</v>
      </c>
      <c r="F51" s="59">
        <f t="shared" ref="F51:L52" si="35">+F52</f>
        <v>136260570.40000001</v>
      </c>
      <c r="G51" s="59">
        <f t="shared" si="35"/>
        <v>0</v>
      </c>
      <c r="H51" s="59">
        <f t="shared" si="35"/>
        <v>136260570.40000001</v>
      </c>
      <c r="I51" s="176">
        <f t="shared" si="8"/>
        <v>1.8984889550206713E-3</v>
      </c>
      <c r="J51" s="59">
        <f t="shared" si="35"/>
        <v>60577096</v>
      </c>
      <c r="K51" s="59">
        <f t="shared" si="35"/>
        <v>0</v>
      </c>
      <c r="L51" s="59">
        <f t="shared" si="35"/>
        <v>60577096</v>
      </c>
      <c r="M51" s="176">
        <f t="shared" si="4"/>
        <v>0.44456804945240413</v>
      </c>
      <c r="N51" s="176">
        <f t="shared" si="5"/>
        <v>0</v>
      </c>
      <c r="O51" s="177">
        <f t="shared" si="30"/>
        <v>0</v>
      </c>
    </row>
    <row r="52" spans="1:15" ht="49.5" customHeight="1" x14ac:dyDescent="0.25">
      <c r="A52" s="113" t="s">
        <v>382</v>
      </c>
      <c r="B52" s="32" t="s">
        <v>37</v>
      </c>
      <c r="C52" s="32">
        <v>10</v>
      </c>
      <c r="D52" s="32" t="s">
        <v>38</v>
      </c>
      <c r="E52" s="39" t="s">
        <v>381</v>
      </c>
      <c r="F52" s="59">
        <f t="shared" si="35"/>
        <v>136260570.40000001</v>
      </c>
      <c r="G52" s="59">
        <f t="shared" si="35"/>
        <v>0</v>
      </c>
      <c r="H52" s="59">
        <f t="shared" si="35"/>
        <v>136260570.40000001</v>
      </c>
      <c r="I52" s="176">
        <f t="shared" si="8"/>
        <v>1.8984889550206713E-3</v>
      </c>
      <c r="J52" s="59">
        <f t="shared" si="35"/>
        <v>60577096</v>
      </c>
      <c r="K52" s="59">
        <f t="shared" si="35"/>
        <v>0</v>
      </c>
      <c r="L52" s="59">
        <f t="shared" si="35"/>
        <v>60577096</v>
      </c>
      <c r="M52" s="176">
        <f t="shared" si="4"/>
        <v>0.44456804945240413</v>
      </c>
      <c r="N52" s="176">
        <f t="shared" si="5"/>
        <v>0</v>
      </c>
      <c r="O52" s="177">
        <f t="shared" si="30"/>
        <v>0</v>
      </c>
    </row>
    <row r="53" spans="1:15" ht="49.5" customHeight="1" x14ac:dyDescent="0.25">
      <c r="A53" s="113" t="s">
        <v>383</v>
      </c>
      <c r="B53" s="32" t="s">
        <v>37</v>
      </c>
      <c r="C53" s="32">
        <v>10</v>
      </c>
      <c r="D53" s="32" t="s">
        <v>38</v>
      </c>
      <c r="E53" s="39" t="s">
        <v>384</v>
      </c>
      <c r="F53" s="59">
        <f t="shared" ref="F53:L53" si="36">SUM(F54:F54)</f>
        <v>136260570.40000001</v>
      </c>
      <c r="G53" s="59">
        <f t="shared" si="36"/>
        <v>0</v>
      </c>
      <c r="H53" s="59">
        <f t="shared" si="36"/>
        <v>136260570.40000001</v>
      </c>
      <c r="I53" s="176">
        <f t="shared" si="8"/>
        <v>1.8984889550206713E-3</v>
      </c>
      <c r="J53" s="59">
        <f t="shared" si="36"/>
        <v>60577096</v>
      </c>
      <c r="K53" s="59">
        <f t="shared" si="36"/>
        <v>0</v>
      </c>
      <c r="L53" s="59">
        <f t="shared" si="36"/>
        <v>60577096</v>
      </c>
      <c r="M53" s="176">
        <f t="shared" si="4"/>
        <v>0.44456804945240413</v>
      </c>
      <c r="N53" s="176">
        <f t="shared" si="5"/>
        <v>0</v>
      </c>
      <c r="O53" s="177">
        <f t="shared" si="30"/>
        <v>0</v>
      </c>
    </row>
    <row r="54" spans="1:15" ht="30" customHeight="1" x14ac:dyDescent="0.25">
      <c r="A54" s="114" t="s">
        <v>385</v>
      </c>
      <c r="B54" s="43" t="s">
        <v>37</v>
      </c>
      <c r="C54" s="43">
        <v>10</v>
      </c>
      <c r="D54" s="43" t="s">
        <v>38</v>
      </c>
      <c r="E54" s="44" t="s">
        <v>268</v>
      </c>
      <c r="F54" s="127">
        <v>136260570.40000001</v>
      </c>
      <c r="G54" s="45">
        <v>0</v>
      </c>
      <c r="H54" s="45">
        <f>+F54-G54</f>
        <v>136260570.40000001</v>
      </c>
      <c r="I54" s="54">
        <f t="shared" si="8"/>
        <v>1.8984889550206713E-3</v>
      </c>
      <c r="J54" s="45">
        <v>60577096</v>
      </c>
      <c r="K54" s="200">
        <v>0</v>
      </c>
      <c r="L54" s="45">
        <f>+J54-K54</f>
        <v>60577096</v>
      </c>
      <c r="M54" s="54">
        <f t="shared" si="4"/>
        <v>0.44456804945240413</v>
      </c>
      <c r="N54" s="54">
        <f t="shared" si="5"/>
        <v>0</v>
      </c>
      <c r="O54" s="178">
        <f t="shared" si="30"/>
        <v>0</v>
      </c>
    </row>
    <row r="55" spans="1:15" ht="35.25" customHeight="1" x14ac:dyDescent="0.25">
      <c r="A55" s="113" t="s">
        <v>258</v>
      </c>
      <c r="B55" s="32" t="s">
        <v>37</v>
      </c>
      <c r="C55" s="32">
        <v>10</v>
      </c>
      <c r="D55" s="32" t="s">
        <v>38</v>
      </c>
      <c r="E55" s="72" t="s">
        <v>259</v>
      </c>
      <c r="F55" s="59">
        <f t="shared" ref="F55:L55" si="37">+F56</f>
        <v>431039532.39999998</v>
      </c>
      <c r="G55" s="59">
        <f t="shared" si="37"/>
        <v>0</v>
      </c>
      <c r="H55" s="59">
        <f t="shared" si="37"/>
        <v>431039532.39999998</v>
      </c>
      <c r="I55" s="176">
        <f t="shared" si="8"/>
        <v>6.0055802572706292E-3</v>
      </c>
      <c r="J55" s="59">
        <f t="shared" si="37"/>
        <v>81789482.400000006</v>
      </c>
      <c r="K55" s="59">
        <f t="shared" si="37"/>
        <v>68313168.400000006</v>
      </c>
      <c r="L55" s="59">
        <f t="shared" si="37"/>
        <v>13476314</v>
      </c>
      <c r="M55" s="176">
        <f t="shared" si="4"/>
        <v>0.18974937622217969</v>
      </c>
      <c r="N55" s="176">
        <f t="shared" si="5"/>
        <v>0.15848469401318424</v>
      </c>
      <c r="O55" s="177">
        <f t="shared" si="30"/>
        <v>0.8352316996690029</v>
      </c>
    </row>
    <row r="56" spans="1:15" ht="33" customHeight="1" x14ac:dyDescent="0.25">
      <c r="A56" s="113" t="s">
        <v>260</v>
      </c>
      <c r="B56" s="32" t="s">
        <v>37</v>
      </c>
      <c r="C56" s="32">
        <v>10</v>
      </c>
      <c r="D56" s="32" t="s">
        <v>38</v>
      </c>
      <c r="E56" s="39" t="s">
        <v>255</v>
      </c>
      <c r="F56" s="59">
        <f t="shared" ref="F56:L56" si="38">+F57+F61</f>
        <v>431039532.39999998</v>
      </c>
      <c r="G56" s="59">
        <f t="shared" si="38"/>
        <v>0</v>
      </c>
      <c r="H56" s="59">
        <f t="shared" si="38"/>
        <v>431039532.39999998</v>
      </c>
      <c r="I56" s="176">
        <f t="shared" si="8"/>
        <v>6.0055802572706292E-3</v>
      </c>
      <c r="J56" s="59">
        <f t="shared" si="38"/>
        <v>81789482.400000006</v>
      </c>
      <c r="K56" s="59">
        <f t="shared" si="38"/>
        <v>68313168.400000006</v>
      </c>
      <c r="L56" s="59">
        <f t="shared" si="38"/>
        <v>13476314</v>
      </c>
      <c r="M56" s="176">
        <f t="shared" si="4"/>
        <v>0.18974937622217969</v>
      </c>
      <c r="N56" s="176">
        <f t="shared" si="5"/>
        <v>0.15848469401318424</v>
      </c>
      <c r="O56" s="177">
        <f t="shared" si="30"/>
        <v>0.8352316996690029</v>
      </c>
    </row>
    <row r="57" spans="1:15" ht="51.75" customHeight="1" x14ac:dyDescent="0.25">
      <c r="A57" s="113" t="s">
        <v>261</v>
      </c>
      <c r="B57" s="32" t="s">
        <v>37</v>
      </c>
      <c r="C57" s="32">
        <v>10</v>
      </c>
      <c r="D57" s="32" t="s">
        <v>38</v>
      </c>
      <c r="E57" s="39" t="s">
        <v>262</v>
      </c>
      <c r="F57" s="59">
        <f t="shared" ref="F57:L59" si="39">+F58</f>
        <v>22421581</v>
      </c>
      <c r="G57" s="59">
        <f t="shared" si="39"/>
        <v>0</v>
      </c>
      <c r="H57" s="59">
        <f t="shared" si="39"/>
        <v>22421581</v>
      </c>
      <c r="I57" s="176">
        <f t="shared" si="8"/>
        <v>3.1239502196155007E-4</v>
      </c>
      <c r="J57" s="59">
        <f t="shared" si="39"/>
        <v>13476314</v>
      </c>
      <c r="K57" s="59">
        <f t="shared" si="39"/>
        <v>0</v>
      </c>
      <c r="L57" s="59">
        <f t="shared" si="39"/>
        <v>13476314</v>
      </c>
      <c r="M57" s="176">
        <f t="shared" si="4"/>
        <v>0.60104209422163402</v>
      </c>
      <c r="N57" s="176">
        <f t="shared" si="5"/>
        <v>0</v>
      </c>
      <c r="O57" s="177">
        <f t="shared" si="30"/>
        <v>0</v>
      </c>
    </row>
    <row r="58" spans="1:15" ht="51.75" customHeight="1" x14ac:dyDescent="0.25">
      <c r="A58" s="113" t="s">
        <v>386</v>
      </c>
      <c r="B58" s="32" t="s">
        <v>37</v>
      </c>
      <c r="C58" s="32">
        <v>10</v>
      </c>
      <c r="D58" s="32" t="s">
        <v>38</v>
      </c>
      <c r="E58" s="39" t="s">
        <v>262</v>
      </c>
      <c r="F58" s="59">
        <f t="shared" si="39"/>
        <v>22421581</v>
      </c>
      <c r="G58" s="59">
        <f t="shared" si="39"/>
        <v>0</v>
      </c>
      <c r="H58" s="59">
        <f t="shared" si="39"/>
        <v>22421581</v>
      </c>
      <c r="I58" s="176">
        <f t="shared" si="8"/>
        <v>3.1239502196155007E-4</v>
      </c>
      <c r="J58" s="59">
        <f t="shared" si="39"/>
        <v>13476314</v>
      </c>
      <c r="K58" s="59">
        <f t="shared" si="39"/>
        <v>0</v>
      </c>
      <c r="L58" s="59">
        <f t="shared" si="39"/>
        <v>13476314</v>
      </c>
      <c r="M58" s="176">
        <f t="shared" si="4"/>
        <v>0.60104209422163402</v>
      </c>
      <c r="N58" s="176">
        <f t="shared" si="5"/>
        <v>0</v>
      </c>
      <c r="O58" s="177">
        <f t="shared" si="30"/>
        <v>0</v>
      </c>
    </row>
    <row r="59" spans="1:15" ht="29.25" customHeight="1" x14ac:dyDescent="0.25">
      <c r="A59" s="113" t="s">
        <v>387</v>
      </c>
      <c r="B59" s="32" t="s">
        <v>37</v>
      </c>
      <c r="C59" s="32">
        <v>10</v>
      </c>
      <c r="D59" s="32" t="s">
        <v>38</v>
      </c>
      <c r="E59" s="72" t="s">
        <v>266</v>
      </c>
      <c r="F59" s="59">
        <f t="shared" si="39"/>
        <v>22421581</v>
      </c>
      <c r="G59" s="59">
        <f t="shared" si="39"/>
        <v>0</v>
      </c>
      <c r="H59" s="59">
        <f t="shared" si="39"/>
        <v>22421581</v>
      </c>
      <c r="I59" s="176">
        <f t="shared" si="8"/>
        <v>3.1239502196155007E-4</v>
      </c>
      <c r="J59" s="59">
        <f t="shared" si="39"/>
        <v>13476314</v>
      </c>
      <c r="K59" s="59">
        <f t="shared" si="39"/>
        <v>0</v>
      </c>
      <c r="L59" s="59">
        <f t="shared" si="39"/>
        <v>13476314</v>
      </c>
      <c r="M59" s="176">
        <f t="shared" si="4"/>
        <v>0.60104209422163402</v>
      </c>
      <c r="N59" s="176">
        <f t="shared" si="5"/>
        <v>0</v>
      </c>
      <c r="O59" s="177">
        <f t="shared" si="30"/>
        <v>0</v>
      </c>
    </row>
    <row r="60" spans="1:15" ht="30" customHeight="1" x14ac:dyDescent="0.25">
      <c r="A60" s="114" t="s">
        <v>388</v>
      </c>
      <c r="B60" s="43" t="s">
        <v>37</v>
      </c>
      <c r="C60" s="43">
        <v>10</v>
      </c>
      <c r="D60" s="43" t="s">
        <v>38</v>
      </c>
      <c r="E60" s="44" t="s">
        <v>268</v>
      </c>
      <c r="F60" s="56">
        <v>22421581</v>
      </c>
      <c r="G60" s="45">
        <v>0</v>
      </c>
      <c r="H60" s="45">
        <f>+F60-G60</f>
        <v>22421581</v>
      </c>
      <c r="I60" s="54">
        <f t="shared" si="8"/>
        <v>3.1239502196155007E-4</v>
      </c>
      <c r="J60" s="45">
        <v>13476314</v>
      </c>
      <c r="K60" s="200">
        <v>0</v>
      </c>
      <c r="L60" s="45">
        <f>+J60-K60</f>
        <v>13476314</v>
      </c>
      <c r="M60" s="54">
        <f t="shared" si="4"/>
        <v>0.60104209422163402</v>
      </c>
      <c r="N60" s="54">
        <f t="shared" si="5"/>
        <v>0</v>
      </c>
      <c r="O60" s="178">
        <f t="shared" si="30"/>
        <v>0</v>
      </c>
    </row>
    <row r="61" spans="1:15" ht="51.75" customHeight="1" x14ac:dyDescent="0.25">
      <c r="A61" s="113" t="s">
        <v>269</v>
      </c>
      <c r="B61" s="32" t="s">
        <v>37</v>
      </c>
      <c r="C61" s="32">
        <v>10</v>
      </c>
      <c r="D61" s="32" t="s">
        <v>38</v>
      </c>
      <c r="E61" s="39" t="s">
        <v>270</v>
      </c>
      <c r="F61" s="59">
        <f t="shared" ref="F61:L63" si="40">+F62</f>
        <v>408617951.39999998</v>
      </c>
      <c r="G61" s="59">
        <f t="shared" si="40"/>
        <v>0</v>
      </c>
      <c r="H61" s="59">
        <f t="shared" si="40"/>
        <v>408617951.39999998</v>
      </c>
      <c r="I61" s="176">
        <f t="shared" si="8"/>
        <v>5.6931852353090794E-3</v>
      </c>
      <c r="J61" s="59">
        <f t="shared" si="40"/>
        <v>68313168.400000006</v>
      </c>
      <c r="K61" s="59">
        <f t="shared" si="40"/>
        <v>68313168.400000006</v>
      </c>
      <c r="L61" s="59">
        <f t="shared" si="40"/>
        <v>0</v>
      </c>
      <c r="M61" s="176">
        <f t="shared" si="4"/>
        <v>0.16718102610506116</v>
      </c>
      <c r="N61" s="176">
        <f t="shared" si="5"/>
        <v>0.16718102610506116</v>
      </c>
      <c r="O61" s="177">
        <f t="shared" si="30"/>
        <v>1</v>
      </c>
    </row>
    <row r="62" spans="1:15" ht="51.75" customHeight="1" x14ac:dyDescent="0.25">
      <c r="A62" s="113" t="s">
        <v>389</v>
      </c>
      <c r="B62" s="32" t="s">
        <v>37</v>
      </c>
      <c r="C62" s="32">
        <v>10</v>
      </c>
      <c r="D62" s="32" t="s">
        <v>38</v>
      </c>
      <c r="E62" s="39" t="s">
        <v>390</v>
      </c>
      <c r="F62" s="59">
        <f t="shared" si="40"/>
        <v>408617951.39999998</v>
      </c>
      <c r="G62" s="59">
        <f t="shared" si="40"/>
        <v>0</v>
      </c>
      <c r="H62" s="59">
        <f t="shared" si="40"/>
        <v>408617951.39999998</v>
      </c>
      <c r="I62" s="176">
        <f t="shared" si="8"/>
        <v>5.6931852353090794E-3</v>
      </c>
      <c r="J62" s="59">
        <f t="shared" si="40"/>
        <v>68313168.400000006</v>
      </c>
      <c r="K62" s="59">
        <f t="shared" si="40"/>
        <v>68313168.400000006</v>
      </c>
      <c r="L62" s="59">
        <f t="shared" si="40"/>
        <v>0</v>
      </c>
      <c r="M62" s="176">
        <f t="shared" si="4"/>
        <v>0.16718102610506116</v>
      </c>
      <c r="N62" s="176">
        <f t="shared" si="5"/>
        <v>0.16718102610506116</v>
      </c>
      <c r="O62" s="177">
        <f t="shared" si="30"/>
        <v>1</v>
      </c>
    </row>
    <row r="63" spans="1:15" ht="29.25" customHeight="1" x14ac:dyDescent="0.25">
      <c r="A63" s="113" t="s">
        <v>391</v>
      </c>
      <c r="B63" s="32" t="s">
        <v>37</v>
      </c>
      <c r="C63" s="32">
        <v>10</v>
      </c>
      <c r="D63" s="32" t="s">
        <v>38</v>
      </c>
      <c r="E63" s="72" t="s">
        <v>266</v>
      </c>
      <c r="F63" s="59">
        <f t="shared" si="40"/>
        <v>408617951.39999998</v>
      </c>
      <c r="G63" s="59">
        <f t="shared" si="40"/>
        <v>0</v>
      </c>
      <c r="H63" s="59">
        <f t="shared" si="40"/>
        <v>408617951.39999998</v>
      </c>
      <c r="I63" s="176">
        <f t="shared" si="8"/>
        <v>5.6931852353090794E-3</v>
      </c>
      <c r="J63" s="59">
        <f t="shared" si="40"/>
        <v>68313168.400000006</v>
      </c>
      <c r="K63" s="59">
        <f t="shared" si="40"/>
        <v>68313168.400000006</v>
      </c>
      <c r="L63" s="59">
        <f t="shared" si="40"/>
        <v>0</v>
      </c>
      <c r="M63" s="176">
        <f t="shared" si="4"/>
        <v>0.16718102610506116</v>
      </c>
      <c r="N63" s="176">
        <f t="shared" si="5"/>
        <v>0.16718102610506116</v>
      </c>
      <c r="O63" s="177">
        <f t="shared" si="30"/>
        <v>1</v>
      </c>
    </row>
    <row r="64" spans="1:15" ht="30" customHeight="1" x14ac:dyDescent="0.25">
      <c r="A64" s="114" t="s">
        <v>392</v>
      </c>
      <c r="B64" s="43" t="s">
        <v>37</v>
      </c>
      <c r="C64" s="43">
        <v>10</v>
      </c>
      <c r="D64" s="43" t="s">
        <v>38</v>
      </c>
      <c r="E64" s="44" t="s">
        <v>268</v>
      </c>
      <c r="F64" s="56">
        <v>408617951.39999998</v>
      </c>
      <c r="G64" s="56">
        <v>0</v>
      </c>
      <c r="H64" s="45">
        <f>+F64-G64</f>
        <v>408617951.39999998</v>
      </c>
      <c r="I64" s="54">
        <f t="shared" si="8"/>
        <v>5.6931852353090794E-3</v>
      </c>
      <c r="J64" s="56">
        <v>68313168.400000006</v>
      </c>
      <c r="K64" s="56">
        <v>68313168.400000006</v>
      </c>
      <c r="L64" s="45">
        <f>+J64-K64</f>
        <v>0</v>
      </c>
      <c r="M64" s="54">
        <f t="shared" si="4"/>
        <v>0.16718102610506116</v>
      </c>
      <c r="N64" s="54">
        <f t="shared" si="5"/>
        <v>0.16718102610506116</v>
      </c>
      <c r="O64" s="178">
        <f t="shared" si="30"/>
        <v>1</v>
      </c>
    </row>
    <row r="65" spans="1:15" ht="29.25" customHeight="1" x14ac:dyDescent="0.25">
      <c r="A65" s="113" t="s">
        <v>274</v>
      </c>
      <c r="B65" s="32" t="s">
        <v>41</v>
      </c>
      <c r="C65" s="32">
        <v>20</v>
      </c>
      <c r="D65" s="32" t="s">
        <v>38</v>
      </c>
      <c r="E65" s="39" t="s">
        <v>275</v>
      </c>
      <c r="F65" s="59">
        <f>+F66</f>
        <v>23533691800.150002</v>
      </c>
      <c r="G65" s="59">
        <f t="shared" ref="G65:L65" si="41">+G66</f>
        <v>0</v>
      </c>
      <c r="H65" s="59">
        <f t="shared" si="41"/>
        <v>23533691800.150002</v>
      </c>
      <c r="I65" s="176">
        <f t="shared" si="8"/>
        <v>0.32788982038082909</v>
      </c>
      <c r="J65" s="59">
        <f t="shared" si="41"/>
        <v>2394877840.5299997</v>
      </c>
      <c r="K65" s="59">
        <f t="shared" si="41"/>
        <v>0</v>
      </c>
      <c r="L65" s="59">
        <f t="shared" si="41"/>
        <v>2394877840.5299997</v>
      </c>
      <c r="M65" s="176">
        <f t="shared" si="4"/>
        <v>0.10176379723451358</v>
      </c>
      <c r="N65" s="176">
        <f t="shared" si="5"/>
        <v>0</v>
      </c>
      <c r="O65" s="177">
        <f t="shared" si="30"/>
        <v>0</v>
      </c>
    </row>
    <row r="66" spans="1:15" ht="29.25" customHeight="1" x14ac:dyDescent="0.25">
      <c r="A66" s="113" t="s">
        <v>276</v>
      </c>
      <c r="B66" s="32" t="s">
        <v>41</v>
      </c>
      <c r="C66" s="32">
        <v>20</v>
      </c>
      <c r="D66" s="32" t="s">
        <v>38</v>
      </c>
      <c r="E66" s="39" t="s">
        <v>255</v>
      </c>
      <c r="F66" s="59">
        <f>+F67+F73</f>
        <v>23533691800.150002</v>
      </c>
      <c r="G66" s="59">
        <f t="shared" ref="G66:L66" si="42">+G67+G73</f>
        <v>0</v>
      </c>
      <c r="H66" s="59">
        <f t="shared" si="42"/>
        <v>23533691800.150002</v>
      </c>
      <c r="I66" s="176">
        <f t="shared" si="8"/>
        <v>0.32788982038082909</v>
      </c>
      <c r="J66" s="59">
        <f t="shared" si="42"/>
        <v>2394877840.5299997</v>
      </c>
      <c r="K66" s="59">
        <f t="shared" si="42"/>
        <v>0</v>
      </c>
      <c r="L66" s="59">
        <f t="shared" si="42"/>
        <v>2394877840.5299997</v>
      </c>
      <c r="M66" s="176">
        <f t="shared" si="4"/>
        <v>0.10176379723451358</v>
      </c>
      <c r="N66" s="176">
        <f t="shared" si="5"/>
        <v>0</v>
      </c>
      <c r="O66" s="177">
        <f t="shared" si="30"/>
        <v>0</v>
      </c>
    </row>
    <row r="67" spans="1:15" ht="49.5" customHeight="1" x14ac:dyDescent="0.25">
      <c r="A67" s="113" t="s">
        <v>277</v>
      </c>
      <c r="B67" s="32" t="s">
        <v>41</v>
      </c>
      <c r="C67" s="32">
        <v>20</v>
      </c>
      <c r="D67" s="32" t="s">
        <v>38</v>
      </c>
      <c r="E67" s="72" t="s">
        <v>278</v>
      </c>
      <c r="F67" s="59">
        <f>+F68</f>
        <v>23515648068.150002</v>
      </c>
      <c r="G67" s="59">
        <f t="shared" ref="G67:L67" si="43">+G68</f>
        <v>0</v>
      </c>
      <c r="H67" s="59">
        <f t="shared" si="43"/>
        <v>23515648068.150002</v>
      </c>
      <c r="I67" s="176">
        <f t="shared" si="8"/>
        <v>0.32763842097886858</v>
      </c>
      <c r="J67" s="59">
        <f t="shared" si="43"/>
        <v>2383978932.5299997</v>
      </c>
      <c r="K67" s="59">
        <f t="shared" si="43"/>
        <v>0</v>
      </c>
      <c r="L67" s="59">
        <f t="shared" si="43"/>
        <v>2383978932.5299997</v>
      </c>
      <c r="M67" s="176">
        <f t="shared" si="4"/>
        <v>0.10137840665165004</v>
      </c>
      <c r="N67" s="176">
        <f t="shared" si="5"/>
        <v>0</v>
      </c>
      <c r="O67" s="177">
        <f t="shared" si="30"/>
        <v>0</v>
      </c>
    </row>
    <row r="68" spans="1:15" ht="49.5" customHeight="1" x14ac:dyDescent="0.25">
      <c r="A68" s="113" t="s">
        <v>393</v>
      </c>
      <c r="B68" s="32" t="s">
        <v>41</v>
      </c>
      <c r="C68" s="32">
        <v>20</v>
      </c>
      <c r="D68" s="32" t="s">
        <v>38</v>
      </c>
      <c r="E68" s="39" t="s">
        <v>278</v>
      </c>
      <c r="F68" s="59">
        <f>+F69+F71</f>
        <v>23515648068.150002</v>
      </c>
      <c r="G68" s="59">
        <f t="shared" ref="G68:L68" si="44">+G69+G71</f>
        <v>0</v>
      </c>
      <c r="H68" s="59">
        <f t="shared" si="44"/>
        <v>23515648068.150002</v>
      </c>
      <c r="I68" s="176">
        <f t="shared" si="8"/>
        <v>0.32763842097886858</v>
      </c>
      <c r="J68" s="59">
        <f t="shared" si="44"/>
        <v>2383978932.5299997</v>
      </c>
      <c r="K68" s="59">
        <f t="shared" si="44"/>
        <v>0</v>
      </c>
      <c r="L68" s="59">
        <f t="shared" si="44"/>
        <v>2383978932.5299997</v>
      </c>
      <c r="M68" s="176">
        <f t="shared" si="4"/>
        <v>0.10137840665165004</v>
      </c>
      <c r="N68" s="176">
        <f t="shared" si="5"/>
        <v>0</v>
      </c>
      <c r="O68" s="177">
        <f t="shared" si="30"/>
        <v>0</v>
      </c>
    </row>
    <row r="69" spans="1:15" ht="36.75" customHeight="1" x14ac:dyDescent="0.25">
      <c r="A69" s="113" t="s">
        <v>394</v>
      </c>
      <c r="B69" s="32" t="s">
        <v>41</v>
      </c>
      <c r="C69" s="32">
        <v>20</v>
      </c>
      <c r="D69" s="32" t="s">
        <v>38</v>
      </c>
      <c r="E69" s="39" t="s">
        <v>282</v>
      </c>
      <c r="F69" s="59">
        <f t="shared" ref="F69:L69" si="45">+F70</f>
        <v>21234647769.150002</v>
      </c>
      <c r="G69" s="59">
        <f t="shared" si="45"/>
        <v>0</v>
      </c>
      <c r="H69" s="59">
        <f t="shared" si="45"/>
        <v>21234647769.150002</v>
      </c>
      <c r="I69" s="176">
        <f t="shared" si="8"/>
        <v>0.29585773885389233</v>
      </c>
      <c r="J69" s="59">
        <f t="shared" si="45"/>
        <v>2071499173.53</v>
      </c>
      <c r="K69" s="59">
        <f t="shared" si="45"/>
        <v>0</v>
      </c>
      <c r="L69" s="59">
        <f t="shared" si="45"/>
        <v>2071499173.53</v>
      </c>
      <c r="M69" s="176">
        <f t="shared" si="4"/>
        <v>9.7552791835779987E-2</v>
      </c>
      <c r="N69" s="176">
        <f t="shared" si="5"/>
        <v>0</v>
      </c>
      <c r="O69" s="177">
        <f t="shared" si="30"/>
        <v>0</v>
      </c>
    </row>
    <row r="70" spans="1:15" ht="30" customHeight="1" x14ac:dyDescent="0.25">
      <c r="A70" s="114" t="s">
        <v>395</v>
      </c>
      <c r="B70" s="43" t="s">
        <v>41</v>
      </c>
      <c r="C70" s="43">
        <v>20</v>
      </c>
      <c r="D70" s="43" t="s">
        <v>38</v>
      </c>
      <c r="E70" s="44" t="s">
        <v>268</v>
      </c>
      <c r="F70" s="56">
        <v>21234647769.150002</v>
      </c>
      <c r="G70" s="45">
        <v>0</v>
      </c>
      <c r="H70" s="45">
        <f>+F70-G70</f>
        <v>21234647769.150002</v>
      </c>
      <c r="I70" s="54">
        <f t="shared" si="8"/>
        <v>0.29585773885389233</v>
      </c>
      <c r="J70" s="45">
        <v>2071499173.53</v>
      </c>
      <c r="K70" s="200">
        <v>0</v>
      </c>
      <c r="L70" s="45">
        <f>+J70-K70</f>
        <v>2071499173.53</v>
      </c>
      <c r="M70" s="54">
        <f t="shared" si="4"/>
        <v>9.7552791835779987E-2</v>
      </c>
      <c r="N70" s="54">
        <f t="shared" si="5"/>
        <v>0</v>
      </c>
      <c r="O70" s="178">
        <f t="shared" si="30"/>
        <v>0</v>
      </c>
    </row>
    <row r="71" spans="1:15" ht="36.75" customHeight="1" x14ac:dyDescent="0.25">
      <c r="A71" s="113" t="s">
        <v>396</v>
      </c>
      <c r="B71" s="32" t="s">
        <v>41</v>
      </c>
      <c r="C71" s="32">
        <v>20</v>
      </c>
      <c r="D71" s="32" t="s">
        <v>38</v>
      </c>
      <c r="E71" s="39" t="s">
        <v>285</v>
      </c>
      <c r="F71" s="59">
        <f t="shared" ref="F71:L71" si="46">+F72</f>
        <v>2281000299</v>
      </c>
      <c r="G71" s="59">
        <f t="shared" si="46"/>
        <v>0</v>
      </c>
      <c r="H71" s="59">
        <f t="shared" si="46"/>
        <v>2281000299</v>
      </c>
      <c r="I71" s="176">
        <f t="shared" si="8"/>
        <v>3.1780682124976256E-2</v>
      </c>
      <c r="J71" s="59">
        <f t="shared" si="46"/>
        <v>312479759</v>
      </c>
      <c r="K71" s="59">
        <f t="shared" si="46"/>
        <v>0</v>
      </c>
      <c r="L71" s="59">
        <f t="shared" si="46"/>
        <v>312479759</v>
      </c>
      <c r="M71" s="176">
        <f t="shared" si="4"/>
        <v>0.1369924235156797</v>
      </c>
      <c r="N71" s="176">
        <f t="shared" si="5"/>
        <v>0</v>
      </c>
      <c r="O71" s="177">
        <f t="shared" si="30"/>
        <v>0</v>
      </c>
    </row>
    <row r="72" spans="1:15" ht="30" customHeight="1" x14ac:dyDescent="0.25">
      <c r="A72" s="114" t="s">
        <v>397</v>
      </c>
      <c r="B72" s="43" t="s">
        <v>41</v>
      </c>
      <c r="C72" s="43">
        <v>20</v>
      </c>
      <c r="D72" s="43" t="s">
        <v>38</v>
      </c>
      <c r="E72" s="44" t="s">
        <v>268</v>
      </c>
      <c r="F72" s="56">
        <v>2281000299</v>
      </c>
      <c r="G72" s="45">
        <v>0</v>
      </c>
      <c r="H72" s="45">
        <f>+F72-G72</f>
        <v>2281000299</v>
      </c>
      <c r="I72" s="54">
        <f t="shared" si="8"/>
        <v>3.1780682124976256E-2</v>
      </c>
      <c r="J72" s="45">
        <v>312479759</v>
      </c>
      <c r="K72" s="200">
        <v>0</v>
      </c>
      <c r="L72" s="45">
        <f>+J72-K72</f>
        <v>312479759</v>
      </c>
      <c r="M72" s="54">
        <f t="shared" si="4"/>
        <v>0.1369924235156797</v>
      </c>
      <c r="N72" s="54">
        <f t="shared" si="5"/>
        <v>0</v>
      </c>
      <c r="O72" s="178">
        <f t="shared" si="30"/>
        <v>0</v>
      </c>
    </row>
    <row r="73" spans="1:15" ht="39" customHeight="1" x14ac:dyDescent="0.25">
      <c r="A73" s="113" t="s">
        <v>287</v>
      </c>
      <c r="B73" s="32" t="s">
        <v>41</v>
      </c>
      <c r="C73" s="32">
        <v>20</v>
      </c>
      <c r="D73" s="32" t="s">
        <v>38</v>
      </c>
      <c r="E73" s="39" t="s">
        <v>288</v>
      </c>
      <c r="F73" s="59">
        <f t="shared" ref="F73:L75" si="47">+F74</f>
        <v>18043732</v>
      </c>
      <c r="G73" s="59">
        <f t="shared" si="47"/>
        <v>0</v>
      </c>
      <c r="H73" s="59">
        <f t="shared" si="47"/>
        <v>18043732</v>
      </c>
      <c r="I73" s="176">
        <f t="shared" si="8"/>
        <v>2.5139940196047388E-4</v>
      </c>
      <c r="J73" s="59">
        <f t="shared" si="47"/>
        <v>10898908</v>
      </c>
      <c r="K73" s="59">
        <f t="shared" si="47"/>
        <v>0</v>
      </c>
      <c r="L73" s="59">
        <f t="shared" si="47"/>
        <v>10898908</v>
      </c>
      <c r="M73" s="176">
        <f t="shared" si="4"/>
        <v>0.60402737083437064</v>
      </c>
      <c r="N73" s="176">
        <f t="shared" si="5"/>
        <v>0</v>
      </c>
      <c r="O73" s="177">
        <f t="shared" si="30"/>
        <v>0</v>
      </c>
    </row>
    <row r="74" spans="1:15" ht="39" customHeight="1" x14ac:dyDescent="0.25">
      <c r="A74" s="113" t="s">
        <v>398</v>
      </c>
      <c r="B74" s="32" t="s">
        <v>41</v>
      </c>
      <c r="C74" s="32">
        <v>20</v>
      </c>
      <c r="D74" s="32" t="s">
        <v>38</v>
      </c>
      <c r="E74" s="39" t="s">
        <v>288</v>
      </c>
      <c r="F74" s="59">
        <f t="shared" si="47"/>
        <v>18043732</v>
      </c>
      <c r="G74" s="59">
        <f t="shared" si="47"/>
        <v>0</v>
      </c>
      <c r="H74" s="59">
        <f t="shared" si="47"/>
        <v>18043732</v>
      </c>
      <c r="I74" s="176">
        <f t="shared" si="8"/>
        <v>2.5139940196047388E-4</v>
      </c>
      <c r="J74" s="59">
        <f t="shared" si="47"/>
        <v>10898908</v>
      </c>
      <c r="K74" s="59">
        <f t="shared" si="47"/>
        <v>0</v>
      </c>
      <c r="L74" s="59">
        <f t="shared" si="47"/>
        <v>10898908</v>
      </c>
      <c r="M74" s="176">
        <f t="shared" ref="M74:M117" si="48">+J74/H74</f>
        <v>0.60402737083437064</v>
      </c>
      <c r="N74" s="176">
        <f t="shared" ref="N74:N117" si="49">+K74/H74</f>
        <v>0</v>
      </c>
      <c r="O74" s="177">
        <f t="shared" si="30"/>
        <v>0</v>
      </c>
    </row>
    <row r="75" spans="1:15" ht="39" customHeight="1" x14ac:dyDescent="0.25">
      <c r="A75" s="113" t="s">
        <v>399</v>
      </c>
      <c r="B75" s="32" t="s">
        <v>41</v>
      </c>
      <c r="C75" s="32">
        <v>20</v>
      </c>
      <c r="D75" s="32" t="s">
        <v>38</v>
      </c>
      <c r="E75" s="39" t="s">
        <v>266</v>
      </c>
      <c r="F75" s="40">
        <f t="shared" si="47"/>
        <v>18043732</v>
      </c>
      <c r="G75" s="40">
        <f t="shared" si="47"/>
        <v>0</v>
      </c>
      <c r="H75" s="40">
        <f t="shared" si="47"/>
        <v>18043732</v>
      </c>
      <c r="I75" s="176">
        <f t="shared" si="8"/>
        <v>2.5139940196047388E-4</v>
      </c>
      <c r="J75" s="40">
        <f t="shared" si="47"/>
        <v>10898908</v>
      </c>
      <c r="K75" s="40">
        <f t="shared" si="47"/>
        <v>0</v>
      </c>
      <c r="L75" s="40">
        <f t="shared" si="47"/>
        <v>10898908</v>
      </c>
      <c r="M75" s="176">
        <f t="shared" si="48"/>
        <v>0.60402737083437064</v>
      </c>
      <c r="N75" s="176">
        <f t="shared" si="49"/>
        <v>0</v>
      </c>
      <c r="O75" s="177">
        <f t="shared" si="30"/>
        <v>0</v>
      </c>
    </row>
    <row r="76" spans="1:15" ht="30" customHeight="1" x14ac:dyDescent="0.25">
      <c r="A76" s="114" t="s">
        <v>400</v>
      </c>
      <c r="B76" s="43" t="s">
        <v>41</v>
      </c>
      <c r="C76" s="43">
        <v>20</v>
      </c>
      <c r="D76" s="43" t="s">
        <v>38</v>
      </c>
      <c r="E76" s="44" t="s">
        <v>268</v>
      </c>
      <c r="F76" s="56">
        <v>18043732</v>
      </c>
      <c r="G76" s="45">
        <v>0</v>
      </c>
      <c r="H76" s="45">
        <f>+F76-G76</f>
        <v>18043732</v>
      </c>
      <c r="I76" s="54">
        <f t="shared" si="8"/>
        <v>2.5139940196047388E-4</v>
      </c>
      <c r="J76" s="45">
        <v>10898908</v>
      </c>
      <c r="K76" s="200">
        <v>0</v>
      </c>
      <c r="L76" s="45">
        <f>+J76-K76</f>
        <v>10898908</v>
      </c>
      <c r="M76" s="54">
        <f t="shared" si="48"/>
        <v>0.60402737083437064</v>
      </c>
      <c r="N76" s="54">
        <f t="shared" si="49"/>
        <v>0</v>
      </c>
      <c r="O76" s="178">
        <f t="shared" si="30"/>
        <v>0</v>
      </c>
    </row>
    <row r="77" spans="1:15" ht="34.5" customHeight="1" x14ac:dyDescent="0.25">
      <c r="A77" s="113" t="s">
        <v>291</v>
      </c>
      <c r="B77" s="32" t="s">
        <v>37</v>
      </c>
      <c r="C77" s="32">
        <v>10</v>
      </c>
      <c r="D77" s="32" t="s">
        <v>38</v>
      </c>
      <c r="E77" s="39" t="s">
        <v>292</v>
      </c>
      <c r="F77" s="60">
        <f>+F78</f>
        <v>681932842</v>
      </c>
      <c r="G77" s="60">
        <f t="shared" ref="G77:L77" si="50">+G78</f>
        <v>0</v>
      </c>
      <c r="H77" s="60">
        <f t="shared" si="50"/>
        <v>681932842</v>
      </c>
      <c r="I77" s="176">
        <f t="shared" si="8"/>
        <v>9.5012222890478708E-3</v>
      </c>
      <c r="J77" s="60">
        <f t="shared" si="50"/>
        <v>13614133</v>
      </c>
      <c r="K77" s="60">
        <f t="shared" si="50"/>
        <v>0</v>
      </c>
      <c r="L77" s="60">
        <f t="shared" si="50"/>
        <v>13614133</v>
      </c>
      <c r="M77" s="176">
        <f t="shared" si="48"/>
        <v>1.9964037749042741E-2</v>
      </c>
      <c r="N77" s="176">
        <f t="shared" si="49"/>
        <v>0</v>
      </c>
      <c r="O77" s="177">
        <f t="shared" si="30"/>
        <v>0</v>
      </c>
    </row>
    <row r="78" spans="1:15" ht="34.5" customHeight="1" x14ac:dyDescent="0.25">
      <c r="A78" s="113" t="s">
        <v>293</v>
      </c>
      <c r="B78" s="32" t="s">
        <v>37</v>
      </c>
      <c r="C78" s="32">
        <v>10</v>
      </c>
      <c r="D78" s="32" t="s">
        <v>38</v>
      </c>
      <c r="E78" s="72" t="s">
        <v>255</v>
      </c>
      <c r="F78" s="60">
        <f>+F79+F83</f>
        <v>681932842</v>
      </c>
      <c r="G78" s="60">
        <f t="shared" ref="G78:L78" si="51">+G79+G83</f>
        <v>0</v>
      </c>
      <c r="H78" s="60">
        <f t="shared" si="51"/>
        <v>681932842</v>
      </c>
      <c r="I78" s="176">
        <f t="shared" si="8"/>
        <v>9.5012222890478708E-3</v>
      </c>
      <c r="J78" s="60">
        <f t="shared" si="51"/>
        <v>13614133</v>
      </c>
      <c r="K78" s="60">
        <f t="shared" si="51"/>
        <v>0</v>
      </c>
      <c r="L78" s="60">
        <f t="shared" si="51"/>
        <v>13614133</v>
      </c>
      <c r="M78" s="176">
        <f t="shared" si="48"/>
        <v>1.9964037749042741E-2</v>
      </c>
      <c r="N78" s="176">
        <f t="shared" si="49"/>
        <v>0</v>
      </c>
      <c r="O78" s="177">
        <f t="shared" si="30"/>
        <v>0</v>
      </c>
    </row>
    <row r="79" spans="1:15" ht="34.5" customHeight="1" x14ac:dyDescent="0.25">
      <c r="A79" s="113" t="s">
        <v>294</v>
      </c>
      <c r="B79" s="32" t="s">
        <v>37</v>
      </c>
      <c r="C79" s="32">
        <v>10</v>
      </c>
      <c r="D79" s="32" t="s">
        <v>38</v>
      </c>
      <c r="E79" s="39" t="s">
        <v>295</v>
      </c>
      <c r="F79" s="60">
        <f t="shared" ref="F79:L79" si="52">F80</f>
        <v>647692269</v>
      </c>
      <c r="G79" s="60">
        <f t="shared" si="52"/>
        <v>0</v>
      </c>
      <c r="H79" s="60">
        <f t="shared" si="52"/>
        <v>647692269</v>
      </c>
      <c r="I79" s="176">
        <f t="shared" ref="I79:I116" si="53">+H79/$H$117</f>
        <v>9.0241558166028156E-3</v>
      </c>
      <c r="J79" s="60">
        <f t="shared" si="52"/>
        <v>0</v>
      </c>
      <c r="K79" s="60">
        <f t="shared" si="52"/>
        <v>0</v>
      </c>
      <c r="L79" s="60">
        <f t="shared" si="52"/>
        <v>0</v>
      </c>
      <c r="M79" s="176">
        <f t="shared" si="48"/>
        <v>0</v>
      </c>
      <c r="N79" s="176">
        <f t="shared" si="49"/>
        <v>0</v>
      </c>
      <c r="O79" s="177" t="s">
        <v>40</v>
      </c>
    </row>
    <row r="80" spans="1:15" ht="43.5" customHeight="1" x14ac:dyDescent="0.25">
      <c r="A80" s="113" t="s">
        <v>401</v>
      </c>
      <c r="B80" s="32" t="s">
        <v>37</v>
      </c>
      <c r="C80" s="32">
        <v>10</v>
      </c>
      <c r="D80" s="32" t="s">
        <v>38</v>
      </c>
      <c r="E80" s="39" t="s">
        <v>295</v>
      </c>
      <c r="F80" s="60">
        <f t="shared" ref="F80:L81" si="54">+F81</f>
        <v>647692269</v>
      </c>
      <c r="G80" s="60">
        <f t="shared" si="54"/>
        <v>0</v>
      </c>
      <c r="H80" s="60">
        <f t="shared" si="54"/>
        <v>647692269</v>
      </c>
      <c r="I80" s="176">
        <f t="shared" si="53"/>
        <v>9.0241558166028156E-3</v>
      </c>
      <c r="J80" s="60">
        <f t="shared" si="54"/>
        <v>0</v>
      </c>
      <c r="K80" s="60">
        <f t="shared" si="54"/>
        <v>0</v>
      </c>
      <c r="L80" s="60">
        <f t="shared" si="54"/>
        <v>0</v>
      </c>
      <c r="M80" s="176">
        <f t="shared" si="48"/>
        <v>0</v>
      </c>
      <c r="N80" s="176">
        <f t="shared" si="49"/>
        <v>0</v>
      </c>
      <c r="O80" s="177" t="s">
        <v>40</v>
      </c>
    </row>
    <row r="81" spans="1:15" ht="33.75" customHeight="1" x14ac:dyDescent="0.25">
      <c r="A81" s="113" t="s">
        <v>402</v>
      </c>
      <c r="B81" s="32" t="s">
        <v>37</v>
      </c>
      <c r="C81" s="32">
        <v>10</v>
      </c>
      <c r="D81" s="32" t="s">
        <v>38</v>
      </c>
      <c r="E81" s="39" t="s">
        <v>298</v>
      </c>
      <c r="F81" s="60">
        <f t="shared" si="54"/>
        <v>647692269</v>
      </c>
      <c r="G81" s="60">
        <f t="shared" si="54"/>
        <v>0</v>
      </c>
      <c r="H81" s="60">
        <f t="shared" si="54"/>
        <v>647692269</v>
      </c>
      <c r="I81" s="176">
        <f t="shared" si="53"/>
        <v>9.0241558166028156E-3</v>
      </c>
      <c r="J81" s="60">
        <f t="shared" si="54"/>
        <v>0</v>
      </c>
      <c r="K81" s="60">
        <f t="shared" si="54"/>
        <v>0</v>
      </c>
      <c r="L81" s="60">
        <f t="shared" si="54"/>
        <v>0</v>
      </c>
      <c r="M81" s="176">
        <f t="shared" si="48"/>
        <v>0</v>
      </c>
      <c r="N81" s="176">
        <f t="shared" si="49"/>
        <v>0</v>
      </c>
      <c r="O81" s="177" t="s">
        <v>40</v>
      </c>
    </row>
    <row r="82" spans="1:15" ht="41.25" customHeight="1" x14ac:dyDescent="0.25">
      <c r="A82" s="114" t="s">
        <v>403</v>
      </c>
      <c r="B82" s="43" t="s">
        <v>37</v>
      </c>
      <c r="C82" s="43">
        <v>10</v>
      </c>
      <c r="D82" s="43" t="s">
        <v>38</v>
      </c>
      <c r="E82" s="44" t="s">
        <v>268</v>
      </c>
      <c r="F82" s="56">
        <v>647692269</v>
      </c>
      <c r="G82" s="45">
        <v>0</v>
      </c>
      <c r="H82" s="45">
        <f>+F82-G82</f>
        <v>647692269</v>
      </c>
      <c r="I82" s="54">
        <f t="shared" si="53"/>
        <v>9.0241558166028156E-3</v>
      </c>
      <c r="J82" s="45">
        <v>0</v>
      </c>
      <c r="K82" s="200">
        <v>0</v>
      </c>
      <c r="L82" s="45">
        <f>+J82-K82</f>
        <v>0</v>
      </c>
      <c r="M82" s="54">
        <f t="shared" si="48"/>
        <v>0</v>
      </c>
      <c r="N82" s="54">
        <f t="shared" si="49"/>
        <v>0</v>
      </c>
      <c r="O82" s="178" t="s">
        <v>40</v>
      </c>
    </row>
    <row r="83" spans="1:15" ht="49.5" customHeight="1" x14ac:dyDescent="0.25">
      <c r="A83" s="113" t="s">
        <v>300</v>
      </c>
      <c r="B83" s="32" t="s">
        <v>37</v>
      </c>
      <c r="C83" s="32">
        <v>10</v>
      </c>
      <c r="D83" s="32" t="s">
        <v>38</v>
      </c>
      <c r="E83" s="39" t="s">
        <v>301</v>
      </c>
      <c r="F83" s="59">
        <f t="shared" ref="F83:L85" si="55">+F84</f>
        <v>34240573</v>
      </c>
      <c r="G83" s="59">
        <f t="shared" si="55"/>
        <v>0</v>
      </c>
      <c r="H83" s="59">
        <f t="shared" si="55"/>
        <v>34240573</v>
      </c>
      <c r="I83" s="176">
        <f t="shared" si="53"/>
        <v>4.7706647244505449E-4</v>
      </c>
      <c r="J83" s="59">
        <f t="shared" si="55"/>
        <v>13614133</v>
      </c>
      <c r="K83" s="59">
        <f t="shared" si="55"/>
        <v>0</v>
      </c>
      <c r="L83" s="59">
        <f t="shared" si="55"/>
        <v>13614133</v>
      </c>
      <c r="M83" s="176">
        <f t="shared" si="48"/>
        <v>0.39760237073135429</v>
      </c>
      <c r="N83" s="176">
        <f t="shared" si="49"/>
        <v>0</v>
      </c>
      <c r="O83" s="177">
        <f t="shared" ref="O83:O116" si="56">+K83/J83</f>
        <v>0</v>
      </c>
    </row>
    <row r="84" spans="1:15" ht="49.5" customHeight="1" x14ac:dyDescent="0.25">
      <c r="A84" s="113" t="s">
        <v>404</v>
      </c>
      <c r="B84" s="32" t="s">
        <v>37</v>
      </c>
      <c r="C84" s="32">
        <v>10</v>
      </c>
      <c r="D84" s="32" t="s">
        <v>38</v>
      </c>
      <c r="E84" s="39" t="s">
        <v>301</v>
      </c>
      <c r="F84" s="59">
        <f t="shared" si="55"/>
        <v>34240573</v>
      </c>
      <c r="G84" s="59">
        <f t="shared" si="55"/>
        <v>0</v>
      </c>
      <c r="H84" s="59">
        <f t="shared" si="55"/>
        <v>34240573</v>
      </c>
      <c r="I84" s="176">
        <f t="shared" si="53"/>
        <v>4.7706647244505449E-4</v>
      </c>
      <c r="J84" s="59">
        <f t="shared" si="55"/>
        <v>13614133</v>
      </c>
      <c r="K84" s="59">
        <f t="shared" si="55"/>
        <v>0</v>
      </c>
      <c r="L84" s="59">
        <f t="shared" si="55"/>
        <v>13614133</v>
      </c>
      <c r="M84" s="176">
        <f t="shared" si="48"/>
        <v>0.39760237073135429</v>
      </c>
      <c r="N84" s="176">
        <f t="shared" si="49"/>
        <v>0</v>
      </c>
      <c r="O84" s="177">
        <f t="shared" si="56"/>
        <v>0</v>
      </c>
    </row>
    <row r="85" spans="1:15" ht="34.5" customHeight="1" x14ac:dyDescent="0.25">
      <c r="A85" s="113" t="s">
        <v>405</v>
      </c>
      <c r="B85" s="32" t="s">
        <v>37</v>
      </c>
      <c r="C85" s="32">
        <v>10</v>
      </c>
      <c r="D85" s="32" t="s">
        <v>38</v>
      </c>
      <c r="E85" s="39" t="s">
        <v>266</v>
      </c>
      <c r="F85" s="59">
        <f t="shared" si="55"/>
        <v>34240573</v>
      </c>
      <c r="G85" s="59">
        <f t="shared" si="55"/>
        <v>0</v>
      </c>
      <c r="H85" s="59">
        <f t="shared" si="55"/>
        <v>34240573</v>
      </c>
      <c r="I85" s="176">
        <f t="shared" si="53"/>
        <v>4.7706647244505449E-4</v>
      </c>
      <c r="J85" s="59">
        <f t="shared" si="55"/>
        <v>13614133</v>
      </c>
      <c r="K85" s="59">
        <f t="shared" si="55"/>
        <v>0</v>
      </c>
      <c r="L85" s="59">
        <f t="shared" si="55"/>
        <v>13614133</v>
      </c>
      <c r="M85" s="176">
        <f t="shared" si="48"/>
        <v>0.39760237073135429</v>
      </c>
      <c r="N85" s="176">
        <f t="shared" si="49"/>
        <v>0</v>
      </c>
      <c r="O85" s="177">
        <f t="shared" si="56"/>
        <v>0</v>
      </c>
    </row>
    <row r="86" spans="1:15" ht="30" customHeight="1" x14ac:dyDescent="0.25">
      <c r="A86" s="114" t="s">
        <v>406</v>
      </c>
      <c r="B86" s="43" t="s">
        <v>37</v>
      </c>
      <c r="C86" s="43">
        <v>10</v>
      </c>
      <c r="D86" s="43" t="s">
        <v>38</v>
      </c>
      <c r="E86" s="44" t="s">
        <v>268</v>
      </c>
      <c r="F86" s="56">
        <v>34240573</v>
      </c>
      <c r="G86" s="45">
        <v>0</v>
      </c>
      <c r="H86" s="45">
        <f>+F86-G86</f>
        <v>34240573</v>
      </c>
      <c r="I86" s="54">
        <f t="shared" si="53"/>
        <v>4.7706647244505449E-4</v>
      </c>
      <c r="J86" s="45">
        <v>13614133</v>
      </c>
      <c r="K86" s="200">
        <v>0</v>
      </c>
      <c r="L86" s="45">
        <f>+J86-K86</f>
        <v>13614133</v>
      </c>
      <c r="M86" s="54">
        <f t="shared" si="48"/>
        <v>0.39760237073135429</v>
      </c>
      <c r="N86" s="54">
        <f t="shared" si="49"/>
        <v>0</v>
      </c>
      <c r="O86" s="178">
        <f t="shared" si="56"/>
        <v>0</v>
      </c>
    </row>
    <row r="87" spans="1:15" ht="34.5" customHeight="1" x14ac:dyDescent="0.25">
      <c r="A87" s="201" t="s">
        <v>321</v>
      </c>
      <c r="B87" s="135" t="s">
        <v>37</v>
      </c>
      <c r="C87" s="32">
        <v>10</v>
      </c>
      <c r="D87" s="32" t="s">
        <v>38</v>
      </c>
      <c r="E87" s="72" t="s">
        <v>322</v>
      </c>
      <c r="F87" s="62">
        <f>+F90</f>
        <v>30364445681.75</v>
      </c>
      <c r="G87" s="62">
        <f t="shared" ref="G87:L87" si="57">+G90</f>
        <v>0</v>
      </c>
      <c r="H87" s="62">
        <f t="shared" si="57"/>
        <v>30364445681.75</v>
      </c>
      <c r="I87" s="176">
        <f t="shared" si="53"/>
        <v>0.4230612317481352</v>
      </c>
      <c r="J87" s="62">
        <f t="shared" si="57"/>
        <v>2666402386</v>
      </c>
      <c r="K87" s="62">
        <f t="shared" si="57"/>
        <v>2106573092</v>
      </c>
      <c r="L87" s="62">
        <f t="shared" si="57"/>
        <v>559829294</v>
      </c>
      <c r="M87" s="176">
        <f t="shared" si="48"/>
        <v>8.7813306850603665E-2</v>
      </c>
      <c r="N87" s="176">
        <f t="shared" si="49"/>
        <v>6.9376306555338094E-2</v>
      </c>
      <c r="O87" s="177">
        <f t="shared" si="56"/>
        <v>0.79004320692953356</v>
      </c>
    </row>
    <row r="88" spans="1:15" ht="34.5" customHeight="1" x14ac:dyDescent="0.25">
      <c r="A88" s="201" t="s">
        <v>321</v>
      </c>
      <c r="B88" s="135" t="s">
        <v>37</v>
      </c>
      <c r="C88" s="32">
        <v>13</v>
      </c>
      <c r="D88" s="32" t="s">
        <v>38</v>
      </c>
      <c r="E88" s="72" t="s">
        <v>322</v>
      </c>
      <c r="F88" s="62">
        <f t="shared" ref="F88:L89" si="58">+F91</f>
        <v>4260844770</v>
      </c>
      <c r="G88" s="62">
        <f t="shared" si="58"/>
        <v>0</v>
      </c>
      <c r="H88" s="62">
        <f t="shared" si="58"/>
        <v>4260844770</v>
      </c>
      <c r="I88" s="176">
        <f t="shared" si="53"/>
        <v>5.9365425457683189E-2</v>
      </c>
      <c r="J88" s="62">
        <f t="shared" si="58"/>
        <v>1748200000</v>
      </c>
      <c r="K88" s="62">
        <f t="shared" si="58"/>
        <v>0</v>
      </c>
      <c r="L88" s="62">
        <f t="shared" si="58"/>
        <v>1748200000</v>
      </c>
      <c r="M88" s="176">
        <f t="shared" si="48"/>
        <v>0.4102942243540123</v>
      </c>
      <c r="N88" s="176">
        <f t="shared" si="49"/>
        <v>0</v>
      </c>
      <c r="O88" s="177">
        <f t="shared" si="56"/>
        <v>0</v>
      </c>
    </row>
    <row r="89" spans="1:15" ht="34.5" customHeight="1" x14ac:dyDescent="0.25">
      <c r="A89" s="201" t="s">
        <v>321</v>
      </c>
      <c r="B89" s="135" t="s">
        <v>41</v>
      </c>
      <c r="C89" s="32">
        <v>20</v>
      </c>
      <c r="D89" s="32" t="s">
        <v>38</v>
      </c>
      <c r="E89" s="72" t="s">
        <v>322</v>
      </c>
      <c r="F89" s="60">
        <f t="shared" si="58"/>
        <v>12078141502</v>
      </c>
      <c r="G89" s="60">
        <f t="shared" si="58"/>
        <v>0</v>
      </c>
      <c r="H89" s="60">
        <f t="shared" si="58"/>
        <v>12078141502</v>
      </c>
      <c r="I89" s="176">
        <f t="shared" si="53"/>
        <v>0.16828212425216577</v>
      </c>
      <c r="J89" s="60">
        <f t="shared" si="58"/>
        <v>6012394879</v>
      </c>
      <c r="K89" s="60">
        <f t="shared" si="58"/>
        <v>2095151734</v>
      </c>
      <c r="L89" s="60">
        <f t="shared" si="58"/>
        <v>3917243145</v>
      </c>
      <c r="M89" s="176">
        <f t="shared" si="48"/>
        <v>0.49779139265791988</v>
      </c>
      <c r="N89" s="176">
        <f t="shared" si="49"/>
        <v>0.17346640074162628</v>
      </c>
      <c r="O89" s="177">
        <f t="shared" si="56"/>
        <v>0.34847207746083242</v>
      </c>
    </row>
    <row r="90" spans="1:15" ht="34.5" customHeight="1" x14ac:dyDescent="0.25">
      <c r="A90" s="201" t="s">
        <v>323</v>
      </c>
      <c r="B90" s="135" t="s">
        <v>37</v>
      </c>
      <c r="C90" s="32">
        <v>10</v>
      </c>
      <c r="D90" s="32" t="s">
        <v>38</v>
      </c>
      <c r="E90" s="72" t="s">
        <v>255</v>
      </c>
      <c r="F90" s="62">
        <f>+F93+F109+F113</f>
        <v>30364445681.75</v>
      </c>
      <c r="G90" s="62">
        <f t="shared" ref="G90:L90" si="59">+G93+G109+G113</f>
        <v>0</v>
      </c>
      <c r="H90" s="62">
        <f t="shared" si="59"/>
        <v>30364445681.75</v>
      </c>
      <c r="I90" s="176">
        <f t="shared" si="53"/>
        <v>0.4230612317481352</v>
      </c>
      <c r="J90" s="62">
        <f t="shared" si="59"/>
        <v>2666402386</v>
      </c>
      <c r="K90" s="62">
        <f t="shared" si="59"/>
        <v>2106573092</v>
      </c>
      <c r="L90" s="62">
        <f t="shared" si="59"/>
        <v>559829294</v>
      </c>
      <c r="M90" s="176">
        <f t="shared" si="48"/>
        <v>8.7813306850603665E-2</v>
      </c>
      <c r="N90" s="176">
        <f t="shared" si="49"/>
        <v>6.9376306555338094E-2</v>
      </c>
      <c r="O90" s="177">
        <f t="shared" si="56"/>
        <v>0.79004320692953356</v>
      </c>
    </row>
    <row r="91" spans="1:15" ht="34.5" customHeight="1" x14ac:dyDescent="0.25">
      <c r="A91" s="201" t="s">
        <v>323</v>
      </c>
      <c r="B91" s="135" t="s">
        <v>37</v>
      </c>
      <c r="C91" s="32">
        <v>13</v>
      </c>
      <c r="D91" s="32" t="s">
        <v>38</v>
      </c>
      <c r="E91" s="72" t="s">
        <v>255</v>
      </c>
      <c r="F91" s="62">
        <f t="shared" ref="F91:L95" si="60">+F94</f>
        <v>4260844770</v>
      </c>
      <c r="G91" s="62">
        <f t="shared" si="60"/>
        <v>0</v>
      </c>
      <c r="H91" s="62">
        <f t="shared" si="60"/>
        <v>4260844770</v>
      </c>
      <c r="I91" s="176">
        <f t="shared" si="53"/>
        <v>5.9365425457683189E-2</v>
      </c>
      <c r="J91" s="62">
        <f t="shared" si="60"/>
        <v>1748200000</v>
      </c>
      <c r="K91" s="62">
        <f t="shared" si="60"/>
        <v>0</v>
      </c>
      <c r="L91" s="62">
        <f t="shared" si="60"/>
        <v>1748200000</v>
      </c>
      <c r="M91" s="176">
        <f t="shared" si="48"/>
        <v>0.4102942243540123</v>
      </c>
      <c r="N91" s="176">
        <f t="shared" si="49"/>
        <v>0</v>
      </c>
      <c r="O91" s="177">
        <f t="shared" si="56"/>
        <v>0</v>
      </c>
    </row>
    <row r="92" spans="1:15" ht="34.5" customHeight="1" x14ac:dyDescent="0.25">
      <c r="A92" s="201" t="s">
        <v>323</v>
      </c>
      <c r="B92" s="135" t="s">
        <v>41</v>
      </c>
      <c r="C92" s="32">
        <v>20</v>
      </c>
      <c r="D92" s="32" t="s">
        <v>38</v>
      </c>
      <c r="E92" s="72" t="s">
        <v>255</v>
      </c>
      <c r="F92" s="62">
        <f t="shared" si="60"/>
        <v>12078141502</v>
      </c>
      <c r="G92" s="62">
        <f t="shared" si="60"/>
        <v>0</v>
      </c>
      <c r="H92" s="62">
        <f t="shared" si="60"/>
        <v>12078141502</v>
      </c>
      <c r="I92" s="176">
        <f t="shared" si="53"/>
        <v>0.16828212425216577</v>
      </c>
      <c r="J92" s="62">
        <f t="shared" si="60"/>
        <v>6012394879</v>
      </c>
      <c r="K92" s="62">
        <f t="shared" si="60"/>
        <v>2095151734</v>
      </c>
      <c r="L92" s="62">
        <f t="shared" si="60"/>
        <v>3917243145</v>
      </c>
      <c r="M92" s="176">
        <f t="shared" si="48"/>
        <v>0.49779139265791988</v>
      </c>
      <c r="N92" s="176">
        <f t="shared" si="49"/>
        <v>0.17346640074162628</v>
      </c>
      <c r="O92" s="177">
        <f t="shared" si="56"/>
        <v>0.34847207746083242</v>
      </c>
    </row>
    <row r="93" spans="1:15" ht="64.5" customHeight="1" x14ac:dyDescent="0.25">
      <c r="A93" s="199" t="s">
        <v>330</v>
      </c>
      <c r="B93" s="71" t="s">
        <v>37</v>
      </c>
      <c r="C93" s="32">
        <v>10</v>
      </c>
      <c r="D93" s="32" t="s">
        <v>38</v>
      </c>
      <c r="E93" s="72" t="s">
        <v>331</v>
      </c>
      <c r="F93" s="60">
        <f t="shared" si="60"/>
        <v>7294087687</v>
      </c>
      <c r="G93" s="60">
        <f t="shared" si="60"/>
        <v>0</v>
      </c>
      <c r="H93" s="60">
        <f t="shared" si="60"/>
        <v>7294087687</v>
      </c>
      <c r="I93" s="176">
        <f t="shared" si="53"/>
        <v>0.10162694072152346</v>
      </c>
      <c r="J93" s="60">
        <f t="shared" si="60"/>
        <v>2663524898</v>
      </c>
      <c r="K93" s="60">
        <f t="shared" si="60"/>
        <v>2106573092</v>
      </c>
      <c r="L93" s="60">
        <f t="shared" si="60"/>
        <v>556951806</v>
      </c>
      <c r="M93" s="176">
        <f t="shared" si="48"/>
        <v>0.36516217137711521</v>
      </c>
      <c r="N93" s="176">
        <f t="shared" si="49"/>
        <v>0.28880556176401229</v>
      </c>
      <c r="O93" s="177">
        <f t="shared" si="56"/>
        <v>0.79089671494409286</v>
      </c>
    </row>
    <row r="94" spans="1:15" ht="64.5" customHeight="1" x14ac:dyDescent="0.25">
      <c r="A94" s="199" t="s">
        <v>330</v>
      </c>
      <c r="B94" s="135" t="s">
        <v>37</v>
      </c>
      <c r="C94" s="32">
        <v>13</v>
      </c>
      <c r="D94" s="32" t="s">
        <v>38</v>
      </c>
      <c r="E94" s="72" t="s">
        <v>331</v>
      </c>
      <c r="F94" s="60">
        <f t="shared" si="60"/>
        <v>4260844770</v>
      </c>
      <c r="G94" s="60">
        <f t="shared" si="60"/>
        <v>0</v>
      </c>
      <c r="H94" s="60">
        <f t="shared" si="60"/>
        <v>4260844770</v>
      </c>
      <c r="I94" s="176">
        <f t="shared" si="53"/>
        <v>5.9365425457683189E-2</v>
      </c>
      <c r="J94" s="60">
        <f t="shared" si="60"/>
        <v>1748200000</v>
      </c>
      <c r="K94" s="60">
        <f t="shared" si="60"/>
        <v>0</v>
      </c>
      <c r="L94" s="60">
        <f t="shared" si="60"/>
        <v>1748200000</v>
      </c>
      <c r="M94" s="176">
        <f t="shared" si="48"/>
        <v>0.4102942243540123</v>
      </c>
      <c r="N94" s="176">
        <f t="shared" si="49"/>
        <v>0</v>
      </c>
      <c r="O94" s="177">
        <f t="shared" si="56"/>
        <v>0</v>
      </c>
    </row>
    <row r="95" spans="1:15" ht="64.5" customHeight="1" x14ac:dyDescent="0.25">
      <c r="A95" s="199" t="s">
        <v>330</v>
      </c>
      <c r="B95" s="135" t="s">
        <v>41</v>
      </c>
      <c r="C95" s="32">
        <v>20</v>
      </c>
      <c r="D95" s="32" t="s">
        <v>38</v>
      </c>
      <c r="E95" s="72" t="s">
        <v>331</v>
      </c>
      <c r="F95" s="60">
        <f t="shared" si="60"/>
        <v>12078141502</v>
      </c>
      <c r="G95" s="60">
        <f t="shared" si="60"/>
        <v>0</v>
      </c>
      <c r="H95" s="60">
        <f t="shared" si="60"/>
        <v>12078141502</v>
      </c>
      <c r="I95" s="176">
        <f t="shared" si="53"/>
        <v>0.16828212425216577</v>
      </c>
      <c r="J95" s="60">
        <f t="shared" si="60"/>
        <v>6012394879</v>
      </c>
      <c r="K95" s="60">
        <f t="shared" si="60"/>
        <v>2095151734</v>
      </c>
      <c r="L95" s="60">
        <f t="shared" si="60"/>
        <v>3917243145</v>
      </c>
      <c r="M95" s="176">
        <f t="shared" si="48"/>
        <v>0.49779139265791988</v>
      </c>
      <c r="N95" s="176">
        <f t="shared" si="49"/>
        <v>0.17346640074162628</v>
      </c>
      <c r="O95" s="177">
        <f t="shared" si="56"/>
        <v>0.34847207746083242</v>
      </c>
    </row>
    <row r="96" spans="1:15" ht="53.25" customHeight="1" x14ac:dyDescent="0.25">
      <c r="A96" s="199" t="s">
        <v>407</v>
      </c>
      <c r="B96" s="71" t="s">
        <v>37</v>
      </c>
      <c r="C96" s="32">
        <v>10</v>
      </c>
      <c r="D96" s="32" t="s">
        <v>38</v>
      </c>
      <c r="E96" s="72" t="s">
        <v>331</v>
      </c>
      <c r="F96" s="62">
        <f t="shared" ref="F96:L96" si="61">+F99+F101</f>
        <v>7294087687</v>
      </c>
      <c r="G96" s="62">
        <f t="shared" si="61"/>
        <v>0</v>
      </c>
      <c r="H96" s="62">
        <f t="shared" si="61"/>
        <v>7294087687</v>
      </c>
      <c r="I96" s="176">
        <f t="shared" si="53"/>
        <v>0.10162694072152346</v>
      </c>
      <c r="J96" s="62">
        <f t="shared" si="61"/>
        <v>2663524898</v>
      </c>
      <c r="K96" s="62">
        <f t="shared" si="61"/>
        <v>2106573092</v>
      </c>
      <c r="L96" s="62">
        <f t="shared" si="61"/>
        <v>556951806</v>
      </c>
      <c r="M96" s="176">
        <f t="shared" si="48"/>
        <v>0.36516217137711521</v>
      </c>
      <c r="N96" s="176">
        <f t="shared" si="49"/>
        <v>0.28880556176401229</v>
      </c>
      <c r="O96" s="177">
        <f t="shared" si="56"/>
        <v>0.79089671494409286</v>
      </c>
    </row>
    <row r="97" spans="1:15" ht="53.25" customHeight="1" x14ac:dyDescent="0.25">
      <c r="A97" s="199" t="s">
        <v>407</v>
      </c>
      <c r="B97" s="135" t="s">
        <v>37</v>
      </c>
      <c r="C97" s="32">
        <v>13</v>
      </c>
      <c r="D97" s="32" t="s">
        <v>38</v>
      </c>
      <c r="E97" s="72" t="s">
        <v>331</v>
      </c>
      <c r="F97" s="62">
        <f>+F103</f>
        <v>4260844770</v>
      </c>
      <c r="G97" s="62">
        <f t="shared" ref="G97:L97" si="62">+G103</f>
        <v>0</v>
      </c>
      <c r="H97" s="62">
        <f t="shared" si="62"/>
        <v>4260844770</v>
      </c>
      <c r="I97" s="176">
        <f t="shared" si="53"/>
        <v>5.9365425457683189E-2</v>
      </c>
      <c r="J97" s="62">
        <f t="shared" si="62"/>
        <v>1748200000</v>
      </c>
      <c r="K97" s="62">
        <f t="shared" si="62"/>
        <v>0</v>
      </c>
      <c r="L97" s="62">
        <f t="shared" si="62"/>
        <v>1748200000</v>
      </c>
      <c r="M97" s="176">
        <f t="shared" si="48"/>
        <v>0.4102942243540123</v>
      </c>
      <c r="N97" s="176">
        <f t="shared" si="49"/>
        <v>0</v>
      </c>
      <c r="O97" s="177">
        <f t="shared" si="56"/>
        <v>0</v>
      </c>
    </row>
    <row r="98" spans="1:15" ht="53.25" customHeight="1" x14ac:dyDescent="0.25">
      <c r="A98" s="199" t="s">
        <v>407</v>
      </c>
      <c r="B98" s="135" t="s">
        <v>41</v>
      </c>
      <c r="C98" s="32">
        <v>20</v>
      </c>
      <c r="D98" s="32" t="s">
        <v>38</v>
      </c>
      <c r="E98" s="72" t="s">
        <v>331</v>
      </c>
      <c r="F98" s="62">
        <f t="shared" ref="F98:L98" si="63">+F105+F107</f>
        <v>12078141502</v>
      </c>
      <c r="G98" s="62">
        <f t="shared" si="63"/>
        <v>0</v>
      </c>
      <c r="H98" s="62">
        <f t="shared" si="63"/>
        <v>12078141502</v>
      </c>
      <c r="I98" s="176">
        <f t="shared" si="53"/>
        <v>0.16828212425216577</v>
      </c>
      <c r="J98" s="62">
        <f t="shared" si="63"/>
        <v>6012394879</v>
      </c>
      <c r="K98" s="62">
        <f t="shared" si="63"/>
        <v>2095151734</v>
      </c>
      <c r="L98" s="62">
        <f t="shared" si="63"/>
        <v>3917243145</v>
      </c>
      <c r="M98" s="176">
        <f t="shared" si="48"/>
        <v>0.49779139265791988</v>
      </c>
      <c r="N98" s="176">
        <f t="shared" si="49"/>
        <v>0.17346640074162628</v>
      </c>
      <c r="O98" s="177">
        <f t="shared" si="56"/>
        <v>0.34847207746083242</v>
      </c>
    </row>
    <row r="99" spans="1:15" ht="34.5" customHeight="1" x14ac:dyDescent="0.25">
      <c r="A99" s="199" t="s">
        <v>408</v>
      </c>
      <c r="B99" s="71" t="s">
        <v>37</v>
      </c>
      <c r="C99" s="32">
        <v>10</v>
      </c>
      <c r="D99" s="32" t="s">
        <v>38</v>
      </c>
      <c r="E99" s="39" t="s">
        <v>266</v>
      </c>
      <c r="F99" s="62">
        <f t="shared" ref="F99:L99" si="64">+F100</f>
        <v>7274218087</v>
      </c>
      <c r="G99" s="62">
        <f t="shared" si="64"/>
        <v>0</v>
      </c>
      <c r="H99" s="62">
        <f t="shared" si="64"/>
        <v>7274218087</v>
      </c>
      <c r="I99" s="176">
        <f t="shared" si="53"/>
        <v>0.10135010189698351</v>
      </c>
      <c r="J99" s="62">
        <f t="shared" si="64"/>
        <v>2643655298</v>
      </c>
      <c r="K99" s="62">
        <f t="shared" si="64"/>
        <v>2106573092</v>
      </c>
      <c r="L99" s="62">
        <f t="shared" si="64"/>
        <v>537082206</v>
      </c>
      <c r="M99" s="176">
        <f t="shared" si="48"/>
        <v>0.36342810545157633</v>
      </c>
      <c r="N99" s="176">
        <f t="shared" si="49"/>
        <v>0.28959443706598892</v>
      </c>
      <c r="O99" s="177">
        <f t="shared" si="56"/>
        <v>0.7968410607818962</v>
      </c>
    </row>
    <row r="100" spans="1:15" ht="32.25" customHeight="1" x14ac:dyDescent="0.25">
      <c r="A100" s="202" t="s">
        <v>409</v>
      </c>
      <c r="B100" s="124" t="s">
        <v>37</v>
      </c>
      <c r="C100" s="43">
        <v>10</v>
      </c>
      <c r="D100" s="43" t="s">
        <v>38</v>
      </c>
      <c r="E100" s="77" t="s">
        <v>268</v>
      </c>
      <c r="F100" s="56">
        <v>7274218087</v>
      </c>
      <c r="G100" s="45">
        <v>0</v>
      </c>
      <c r="H100" s="45">
        <f>+F100-G100</f>
        <v>7274218087</v>
      </c>
      <c r="I100" s="54">
        <f t="shared" si="53"/>
        <v>0.10135010189698351</v>
      </c>
      <c r="J100" s="45">
        <v>2643655298</v>
      </c>
      <c r="K100" s="45">
        <v>2106573092</v>
      </c>
      <c r="L100" s="45">
        <f>+J100-K100</f>
        <v>537082206</v>
      </c>
      <c r="M100" s="54">
        <f t="shared" si="48"/>
        <v>0.36342810545157633</v>
      </c>
      <c r="N100" s="54">
        <f t="shared" si="49"/>
        <v>0.28959443706598892</v>
      </c>
      <c r="O100" s="178">
        <f t="shared" si="56"/>
        <v>0.7968410607818962</v>
      </c>
    </row>
    <row r="101" spans="1:15" ht="30.75" customHeight="1" x14ac:dyDescent="0.25">
      <c r="A101" s="199" t="s">
        <v>410</v>
      </c>
      <c r="B101" s="71" t="s">
        <v>37</v>
      </c>
      <c r="C101" s="32">
        <v>10</v>
      </c>
      <c r="D101" s="32" t="s">
        <v>38</v>
      </c>
      <c r="E101" s="39" t="s">
        <v>336</v>
      </c>
      <c r="F101" s="59">
        <f t="shared" ref="F101:L101" si="65">+F102</f>
        <v>19869600</v>
      </c>
      <c r="G101" s="59">
        <f t="shared" si="65"/>
        <v>0</v>
      </c>
      <c r="H101" s="59">
        <f t="shared" si="65"/>
        <v>19869600</v>
      </c>
      <c r="I101" s="176">
        <f t="shared" si="53"/>
        <v>2.7683882453994723E-4</v>
      </c>
      <c r="J101" s="59">
        <f t="shared" si="65"/>
        <v>19869600</v>
      </c>
      <c r="K101" s="59">
        <f t="shared" si="65"/>
        <v>0</v>
      </c>
      <c r="L101" s="59">
        <f t="shared" si="65"/>
        <v>19869600</v>
      </c>
      <c r="M101" s="176">
        <f t="shared" si="48"/>
        <v>1</v>
      </c>
      <c r="N101" s="176">
        <f t="shared" si="49"/>
        <v>0</v>
      </c>
      <c r="O101" s="177">
        <f t="shared" si="56"/>
        <v>0</v>
      </c>
    </row>
    <row r="102" spans="1:15" ht="48" customHeight="1" x14ac:dyDescent="0.25">
      <c r="A102" s="202" t="s">
        <v>411</v>
      </c>
      <c r="B102" s="148" t="s">
        <v>37</v>
      </c>
      <c r="C102" s="43">
        <v>10</v>
      </c>
      <c r="D102" s="43" t="s">
        <v>38</v>
      </c>
      <c r="E102" s="77" t="s">
        <v>268</v>
      </c>
      <c r="F102" s="56">
        <v>19869600</v>
      </c>
      <c r="G102" s="45">
        <v>0</v>
      </c>
      <c r="H102" s="45">
        <f>+F102-G102</f>
        <v>19869600</v>
      </c>
      <c r="I102" s="54">
        <f t="shared" si="53"/>
        <v>2.7683882453994723E-4</v>
      </c>
      <c r="J102" s="45">
        <v>19869600</v>
      </c>
      <c r="K102" s="203">
        <v>0</v>
      </c>
      <c r="L102" s="45">
        <f>+J102-K102</f>
        <v>19869600</v>
      </c>
      <c r="M102" s="54">
        <f t="shared" si="48"/>
        <v>1</v>
      </c>
      <c r="N102" s="54">
        <f t="shared" si="49"/>
        <v>0</v>
      </c>
      <c r="O102" s="178">
        <f t="shared" si="56"/>
        <v>0</v>
      </c>
    </row>
    <row r="103" spans="1:15" ht="30.75" customHeight="1" x14ac:dyDescent="0.25">
      <c r="A103" s="199" t="s">
        <v>410</v>
      </c>
      <c r="B103" s="71" t="s">
        <v>37</v>
      </c>
      <c r="C103" s="32">
        <v>13</v>
      </c>
      <c r="D103" s="32" t="s">
        <v>38</v>
      </c>
      <c r="E103" s="39" t="s">
        <v>336</v>
      </c>
      <c r="F103" s="59">
        <f t="shared" ref="F103:L103" si="66">+F104</f>
        <v>4260844770</v>
      </c>
      <c r="G103" s="59">
        <f t="shared" si="66"/>
        <v>0</v>
      </c>
      <c r="H103" s="59">
        <f t="shared" si="66"/>
        <v>4260844770</v>
      </c>
      <c r="I103" s="176">
        <f t="shared" si="53"/>
        <v>5.9365425457683189E-2</v>
      </c>
      <c r="J103" s="59">
        <f t="shared" si="66"/>
        <v>1748200000</v>
      </c>
      <c r="K103" s="59">
        <f t="shared" si="66"/>
        <v>0</v>
      </c>
      <c r="L103" s="59">
        <f t="shared" si="66"/>
        <v>1748200000</v>
      </c>
      <c r="M103" s="176">
        <f t="shared" si="48"/>
        <v>0.4102942243540123</v>
      </c>
      <c r="N103" s="176">
        <f t="shared" si="49"/>
        <v>0</v>
      </c>
      <c r="O103" s="177">
        <f t="shared" si="56"/>
        <v>0</v>
      </c>
    </row>
    <row r="104" spans="1:15" ht="48" customHeight="1" x14ac:dyDescent="0.25">
      <c r="A104" s="202" t="s">
        <v>411</v>
      </c>
      <c r="B104" s="148" t="s">
        <v>37</v>
      </c>
      <c r="C104" s="43">
        <v>13</v>
      </c>
      <c r="D104" s="43" t="s">
        <v>38</v>
      </c>
      <c r="E104" s="77" t="s">
        <v>268</v>
      </c>
      <c r="F104" s="56">
        <v>4260844770</v>
      </c>
      <c r="G104" s="45">
        <v>0</v>
      </c>
      <c r="H104" s="45">
        <f>+F104-G104</f>
        <v>4260844770</v>
      </c>
      <c r="I104" s="54">
        <f t="shared" si="53"/>
        <v>5.9365425457683189E-2</v>
      </c>
      <c r="J104" s="45">
        <v>1748200000</v>
      </c>
      <c r="K104" s="203">
        <v>0</v>
      </c>
      <c r="L104" s="45">
        <f>+J104-K104</f>
        <v>1748200000</v>
      </c>
      <c r="M104" s="54">
        <f t="shared" si="48"/>
        <v>0.4102942243540123</v>
      </c>
      <c r="N104" s="54">
        <f t="shared" si="49"/>
        <v>0</v>
      </c>
      <c r="O104" s="178">
        <f t="shared" si="56"/>
        <v>0</v>
      </c>
    </row>
    <row r="105" spans="1:15" ht="34.5" customHeight="1" x14ac:dyDescent="0.25">
      <c r="A105" s="199" t="s">
        <v>408</v>
      </c>
      <c r="B105" s="71" t="s">
        <v>41</v>
      </c>
      <c r="C105" s="32">
        <v>20</v>
      </c>
      <c r="D105" s="32" t="s">
        <v>38</v>
      </c>
      <c r="E105" s="39" t="s">
        <v>266</v>
      </c>
      <c r="F105" s="62">
        <f t="shared" ref="F105:L105" si="67">+F106</f>
        <v>285192467</v>
      </c>
      <c r="G105" s="62">
        <f t="shared" si="67"/>
        <v>0</v>
      </c>
      <c r="H105" s="62">
        <f t="shared" si="67"/>
        <v>285192467</v>
      </c>
      <c r="I105" s="176">
        <f t="shared" si="53"/>
        <v>3.9735247479530389E-3</v>
      </c>
      <c r="J105" s="62">
        <f t="shared" si="67"/>
        <v>274445844</v>
      </c>
      <c r="K105" s="62">
        <f t="shared" si="67"/>
        <v>1401734</v>
      </c>
      <c r="L105" s="62">
        <f t="shared" si="67"/>
        <v>273044110</v>
      </c>
      <c r="M105" s="176">
        <f t="shared" si="48"/>
        <v>0.96231799839229271</v>
      </c>
      <c r="N105" s="176">
        <f t="shared" si="49"/>
        <v>4.9150456698423247E-3</v>
      </c>
      <c r="O105" s="177">
        <f t="shared" si="56"/>
        <v>5.1075067473056726E-3</v>
      </c>
    </row>
    <row r="106" spans="1:15" ht="48" customHeight="1" x14ac:dyDescent="0.25">
      <c r="A106" s="202" t="s">
        <v>409</v>
      </c>
      <c r="B106" s="148" t="s">
        <v>41</v>
      </c>
      <c r="C106" s="43">
        <v>20</v>
      </c>
      <c r="D106" s="43" t="s">
        <v>38</v>
      </c>
      <c r="E106" s="77" t="s">
        <v>268</v>
      </c>
      <c r="F106" s="56">
        <v>285192467</v>
      </c>
      <c r="G106" s="45">
        <v>0</v>
      </c>
      <c r="H106" s="45">
        <f>+F106-G106</f>
        <v>285192467</v>
      </c>
      <c r="I106" s="54">
        <f t="shared" si="53"/>
        <v>3.9735247479530389E-3</v>
      </c>
      <c r="J106" s="45">
        <v>274445844</v>
      </c>
      <c r="K106" s="45">
        <v>1401734</v>
      </c>
      <c r="L106" s="45">
        <f>+J106-K106</f>
        <v>273044110</v>
      </c>
      <c r="M106" s="54">
        <f t="shared" si="48"/>
        <v>0.96231799839229271</v>
      </c>
      <c r="N106" s="54">
        <f t="shared" si="49"/>
        <v>4.9150456698423247E-3</v>
      </c>
      <c r="O106" s="178">
        <f t="shared" si="56"/>
        <v>5.1075067473056726E-3</v>
      </c>
    </row>
    <row r="107" spans="1:15" ht="30.75" customHeight="1" x14ac:dyDescent="0.25">
      <c r="A107" s="199" t="s">
        <v>410</v>
      </c>
      <c r="B107" s="135" t="s">
        <v>41</v>
      </c>
      <c r="C107" s="32">
        <v>20</v>
      </c>
      <c r="D107" s="32" t="s">
        <v>38</v>
      </c>
      <c r="E107" s="39" t="s">
        <v>336</v>
      </c>
      <c r="F107" s="59">
        <f t="shared" ref="F107:L107" si="68">+F108</f>
        <v>11792949035</v>
      </c>
      <c r="G107" s="59">
        <f t="shared" si="68"/>
        <v>0</v>
      </c>
      <c r="H107" s="59">
        <f t="shared" si="68"/>
        <v>11792949035</v>
      </c>
      <c r="I107" s="176">
        <f t="shared" si="53"/>
        <v>0.16430859950421273</v>
      </c>
      <c r="J107" s="59">
        <f t="shared" si="68"/>
        <v>5737949035</v>
      </c>
      <c r="K107" s="59">
        <f t="shared" si="68"/>
        <v>2093750000</v>
      </c>
      <c r="L107" s="59">
        <f t="shared" si="68"/>
        <v>3644199035</v>
      </c>
      <c r="M107" s="176">
        <f t="shared" si="48"/>
        <v>0.48655760471536713</v>
      </c>
      <c r="N107" s="176">
        <f t="shared" si="49"/>
        <v>0.17754252933562348</v>
      </c>
      <c r="O107" s="177">
        <f t="shared" si="56"/>
        <v>0.36489518941849575</v>
      </c>
    </row>
    <row r="108" spans="1:15" ht="48" customHeight="1" x14ac:dyDescent="0.25">
      <c r="A108" s="202" t="s">
        <v>411</v>
      </c>
      <c r="B108" s="148" t="s">
        <v>41</v>
      </c>
      <c r="C108" s="43">
        <v>20</v>
      </c>
      <c r="D108" s="43" t="s">
        <v>38</v>
      </c>
      <c r="E108" s="77" t="s">
        <v>268</v>
      </c>
      <c r="F108" s="56">
        <v>11792949035</v>
      </c>
      <c r="G108" s="45">
        <v>0</v>
      </c>
      <c r="H108" s="45">
        <f>+F108-G108</f>
        <v>11792949035</v>
      </c>
      <c r="I108" s="54">
        <f t="shared" si="53"/>
        <v>0.16430859950421273</v>
      </c>
      <c r="J108" s="45">
        <v>5737949035</v>
      </c>
      <c r="K108" s="200">
        <v>2093750000</v>
      </c>
      <c r="L108" s="45">
        <f>+J108-K108</f>
        <v>3644199035</v>
      </c>
      <c r="M108" s="54">
        <f t="shared" si="48"/>
        <v>0.48655760471536713</v>
      </c>
      <c r="N108" s="54">
        <f t="shared" si="49"/>
        <v>0.17754252933562348</v>
      </c>
      <c r="O108" s="178">
        <f t="shared" si="56"/>
        <v>0.36489518941849575</v>
      </c>
    </row>
    <row r="109" spans="1:15" ht="66" customHeight="1" x14ac:dyDescent="0.25">
      <c r="A109" s="199" t="s">
        <v>338</v>
      </c>
      <c r="B109" s="135" t="s">
        <v>37</v>
      </c>
      <c r="C109" s="32">
        <v>10</v>
      </c>
      <c r="D109" s="32" t="s">
        <v>38</v>
      </c>
      <c r="E109" s="72" t="s">
        <v>339</v>
      </c>
      <c r="F109" s="62">
        <f t="shared" ref="F109:L111" si="69">+F110</f>
        <v>23022086103.75</v>
      </c>
      <c r="G109" s="62">
        <f t="shared" si="69"/>
        <v>0</v>
      </c>
      <c r="H109" s="62">
        <f t="shared" si="69"/>
        <v>23022086103.75</v>
      </c>
      <c r="I109" s="176">
        <f t="shared" si="53"/>
        <v>0.32076172924566193</v>
      </c>
      <c r="J109" s="62">
        <f t="shared" si="69"/>
        <v>2608819</v>
      </c>
      <c r="K109" s="62">
        <f t="shared" si="69"/>
        <v>0</v>
      </c>
      <c r="L109" s="62">
        <f t="shared" si="69"/>
        <v>2608819</v>
      </c>
      <c r="M109" s="176">
        <f t="shared" si="48"/>
        <v>1.1331809759737876E-4</v>
      </c>
      <c r="N109" s="176">
        <f t="shared" si="49"/>
        <v>0</v>
      </c>
      <c r="O109" s="177">
        <f t="shared" si="56"/>
        <v>0</v>
      </c>
    </row>
    <row r="110" spans="1:15" ht="60.75" customHeight="1" x14ac:dyDescent="0.25">
      <c r="A110" s="199" t="s">
        <v>412</v>
      </c>
      <c r="B110" s="135" t="s">
        <v>37</v>
      </c>
      <c r="C110" s="32">
        <v>10</v>
      </c>
      <c r="D110" s="32" t="s">
        <v>38</v>
      </c>
      <c r="E110" s="72" t="s">
        <v>339</v>
      </c>
      <c r="F110" s="62">
        <f t="shared" si="69"/>
        <v>23022086103.75</v>
      </c>
      <c r="G110" s="62">
        <f t="shared" si="69"/>
        <v>0</v>
      </c>
      <c r="H110" s="62">
        <f t="shared" si="69"/>
        <v>23022086103.75</v>
      </c>
      <c r="I110" s="176">
        <f t="shared" si="53"/>
        <v>0.32076172924566193</v>
      </c>
      <c r="J110" s="62">
        <f t="shared" si="69"/>
        <v>2608819</v>
      </c>
      <c r="K110" s="62">
        <f t="shared" si="69"/>
        <v>0</v>
      </c>
      <c r="L110" s="62">
        <f t="shared" si="69"/>
        <v>2608819</v>
      </c>
      <c r="M110" s="176">
        <f t="shared" si="48"/>
        <v>1.1331809759737876E-4</v>
      </c>
      <c r="N110" s="176">
        <f t="shared" si="49"/>
        <v>0</v>
      </c>
      <c r="O110" s="177">
        <f t="shared" si="56"/>
        <v>0</v>
      </c>
    </row>
    <row r="111" spans="1:15" ht="35.25" customHeight="1" x14ac:dyDescent="0.25">
      <c r="A111" s="199" t="s">
        <v>413</v>
      </c>
      <c r="B111" s="135" t="s">
        <v>37</v>
      </c>
      <c r="C111" s="32">
        <v>10</v>
      </c>
      <c r="D111" s="32" t="s">
        <v>38</v>
      </c>
      <c r="E111" s="72" t="s">
        <v>342</v>
      </c>
      <c r="F111" s="62">
        <f t="shared" si="69"/>
        <v>23022086103.75</v>
      </c>
      <c r="G111" s="62">
        <f t="shared" si="69"/>
        <v>0</v>
      </c>
      <c r="H111" s="62">
        <f t="shared" si="69"/>
        <v>23022086103.75</v>
      </c>
      <c r="I111" s="176">
        <f t="shared" si="53"/>
        <v>0.32076172924566193</v>
      </c>
      <c r="J111" s="62">
        <f t="shared" si="69"/>
        <v>2608819</v>
      </c>
      <c r="K111" s="62">
        <f t="shared" si="69"/>
        <v>0</v>
      </c>
      <c r="L111" s="62">
        <f t="shared" si="69"/>
        <v>2608819</v>
      </c>
      <c r="M111" s="176">
        <f t="shared" si="48"/>
        <v>1.1331809759737876E-4</v>
      </c>
      <c r="N111" s="176">
        <f t="shared" si="49"/>
        <v>0</v>
      </c>
      <c r="O111" s="177">
        <f t="shared" si="56"/>
        <v>0</v>
      </c>
    </row>
    <row r="112" spans="1:15" ht="48.75" customHeight="1" x14ac:dyDescent="0.25">
      <c r="A112" s="114" t="s">
        <v>414</v>
      </c>
      <c r="B112" s="148" t="s">
        <v>37</v>
      </c>
      <c r="C112" s="43">
        <v>10</v>
      </c>
      <c r="D112" s="43" t="s">
        <v>38</v>
      </c>
      <c r="E112" s="77" t="s">
        <v>268</v>
      </c>
      <c r="F112" s="56">
        <v>23022086103.75</v>
      </c>
      <c r="G112" s="45">
        <v>0</v>
      </c>
      <c r="H112" s="45">
        <f>+F112-G112</f>
        <v>23022086103.75</v>
      </c>
      <c r="I112" s="54">
        <f t="shared" si="53"/>
        <v>0.32076172924566193</v>
      </c>
      <c r="J112" s="45">
        <v>2608819</v>
      </c>
      <c r="K112" s="200"/>
      <c r="L112" s="45">
        <f>+J112-K112</f>
        <v>2608819</v>
      </c>
      <c r="M112" s="54">
        <f t="shared" si="48"/>
        <v>1.1331809759737876E-4</v>
      </c>
      <c r="N112" s="54">
        <f t="shared" si="49"/>
        <v>0</v>
      </c>
      <c r="O112" s="178">
        <f t="shared" si="56"/>
        <v>0</v>
      </c>
    </row>
    <row r="113" spans="1:15" ht="72" customHeight="1" x14ac:dyDescent="0.25">
      <c r="A113" s="199" t="s">
        <v>344</v>
      </c>
      <c r="B113" s="135" t="s">
        <v>37</v>
      </c>
      <c r="C113" s="32">
        <v>10</v>
      </c>
      <c r="D113" s="32" t="s">
        <v>38</v>
      </c>
      <c r="E113" s="72" t="s">
        <v>345</v>
      </c>
      <c r="F113" s="62">
        <f t="shared" ref="F113:L115" si="70">+F114</f>
        <v>48271891</v>
      </c>
      <c r="G113" s="62">
        <f t="shared" si="70"/>
        <v>0</v>
      </c>
      <c r="H113" s="62">
        <f t="shared" si="70"/>
        <v>48271891</v>
      </c>
      <c r="I113" s="176">
        <f t="shared" si="53"/>
        <v>6.7256178094981568E-4</v>
      </c>
      <c r="J113" s="62">
        <f t="shared" si="70"/>
        <v>268669</v>
      </c>
      <c r="K113" s="62">
        <f t="shared" si="70"/>
        <v>0</v>
      </c>
      <c r="L113" s="62">
        <f t="shared" si="70"/>
        <v>268669</v>
      </c>
      <c r="M113" s="176">
        <f t="shared" si="48"/>
        <v>5.5657442547672308E-3</v>
      </c>
      <c r="N113" s="176">
        <f t="shared" si="49"/>
        <v>0</v>
      </c>
      <c r="O113" s="177">
        <f t="shared" si="56"/>
        <v>0</v>
      </c>
    </row>
    <row r="114" spans="1:15" ht="49.5" customHeight="1" x14ac:dyDescent="0.25">
      <c r="A114" s="199" t="s">
        <v>415</v>
      </c>
      <c r="B114" s="135" t="s">
        <v>37</v>
      </c>
      <c r="C114" s="32">
        <v>10</v>
      </c>
      <c r="D114" s="32" t="s">
        <v>38</v>
      </c>
      <c r="E114" s="72" t="s">
        <v>345</v>
      </c>
      <c r="F114" s="62">
        <f t="shared" si="70"/>
        <v>48271891</v>
      </c>
      <c r="G114" s="62">
        <f t="shared" si="70"/>
        <v>0</v>
      </c>
      <c r="H114" s="62">
        <f t="shared" si="70"/>
        <v>48271891</v>
      </c>
      <c r="I114" s="176">
        <f t="shared" si="53"/>
        <v>6.7256178094981568E-4</v>
      </c>
      <c r="J114" s="62">
        <f t="shared" si="70"/>
        <v>268669</v>
      </c>
      <c r="K114" s="62">
        <f t="shared" si="70"/>
        <v>0</v>
      </c>
      <c r="L114" s="62">
        <f t="shared" si="70"/>
        <v>268669</v>
      </c>
      <c r="M114" s="176">
        <f t="shared" si="48"/>
        <v>5.5657442547672308E-3</v>
      </c>
      <c r="N114" s="176">
        <f t="shared" si="49"/>
        <v>0</v>
      </c>
      <c r="O114" s="177">
        <f t="shared" si="56"/>
        <v>0</v>
      </c>
    </row>
    <row r="115" spans="1:15" ht="35.25" customHeight="1" x14ac:dyDescent="0.25">
      <c r="A115" s="199" t="s">
        <v>416</v>
      </c>
      <c r="B115" s="135" t="s">
        <v>37</v>
      </c>
      <c r="C115" s="32">
        <v>10</v>
      </c>
      <c r="D115" s="32" t="s">
        <v>38</v>
      </c>
      <c r="E115" s="72" t="s">
        <v>348</v>
      </c>
      <c r="F115" s="62">
        <f t="shared" si="70"/>
        <v>48271891</v>
      </c>
      <c r="G115" s="62">
        <f t="shared" si="70"/>
        <v>0</v>
      </c>
      <c r="H115" s="62">
        <f t="shared" si="70"/>
        <v>48271891</v>
      </c>
      <c r="I115" s="176">
        <f t="shared" si="53"/>
        <v>6.7256178094981568E-4</v>
      </c>
      <c r="J115" s="62">
        <f t="shared" si="70"/>
        <v>268669</v>
      </c>
      <c r="K115" s="62">
        <f t="shared" si="70"/>
        <v>0</v>
      </c>
      <c r="L115" s="62">
        <f t="shared" si="70"/>
        <v>268669</v>
      </c>
      <c r="M115" s="176">
        <f t="shared" si="48"/>
        <v>5.5657442547672308E-3</v>
      </c>
      <c r="N115" s="176">
        <f t="shared" si="49"/>
        <v>0</v>
      </c>
      <c r="O115" s="177">
        <f t="shared" si="56"/>
        <v>0</v>
      </c>
    </row>
    <row r="116" spans="1:15" ht="42.75" customHeight="1" thickBot="1" x14ac:dyDescent="0.3">
      <c r="A116" s="184" t="s">
        <v>417</v>
      </c>
      <c r="B116" s="204" t="s">
        <v>37</v>
      </c>
      <c r="C116" s="89">
        <v>10</v>
      </c>
      <c r="D116" s="89" t="s">
        <v>38</v>
      </c>
      <c r="E116" s="205" t="s">
        <v>268</v>
      </c>
      <c r="F116" s="107">
        <v>48271891</v>
      </c>
      <c r="G116" s="91">
        <v>0</v>
      </c>
      <c r="H116" s="91">
        <f>+F116-G116</f>
        <v>48271891</v>
      </c>
      <c r="I116" s="186">
        <f t="shared" si="53"/>
        <v>6.7256178094981568E-4</v>
      </c>
      <c r="J116" s="91">
        <v>268669</v>
      </c>
      <c r="K116" s="206">
        <v>0</v>
      </c>
      <c r="L116" s="91">
        <f>+J116-K116</f>
        <v>268669</v>
      </c>
      <c r="M116" s="186">
        <f t="shared" si="48"/>
        <v>5.5657442547672308E-3</v>
      </c>
      <c r="N116" s="186">
        <f t="shared" si="49"/>
        <v>0</v>
      </c>
      <c r="O116" s="178">
        <f t="shared" si="56"/>
        <v>0</v>
      </c>
    </row>
    <row r="117" spans="1:15" s="159" customFormat="1" ht="33" customHeight="1" thickBot="1" x14ac:dyDescent="0.3">
      <c r="A117" s="387" t="s">
        <v>350</v>
      </c>
      <c r="B117" s="388"/>
      <c r="C117" s="388"/>
      <c r="D117" s="388"/>
      <c r="E117" s="388"/>
      <c r="F117" s="207">
        <f>+F8+F46+F47+F48</f>
        <v>71773169941.100006</v>
      </c>
      <c r="G117" s="207">
        <f t="shared" ref="G117:L117" si="71">+G8+G46+G47+G48</f>
        <v>0</v>
      </c>
      <c r="H117" s="207">
        <f t="shared" si="71"/>
        <v>71773169941.100006</v>
      </c>
      <c r="I117" s="208">
        <f t="shared" si="71"/>
        <v>0.99999999999999989</v>
      </c>
      <c r="J117" s="207">
        <f t="shared" si="71"/>
        <v>13055588287.040001</v>
      </c>
      <c r="K117" s="207">
        <f t="shared" si="71"/>
        <v>4335756261.3999996</v>
      </c>
      <c r="L117" s="207">
        <f t="shared" si="71"/>
        <v>8719832025.6399994</v>
      </c>
      <c r="M117" s="209">
        <f t="shared" si="48"/>
        <v>0.18190067817478245</v>
      </c>
      <c r="N117" s="209">
        <f t="shared" si="49"/>
        <v>6.0409151009466325E-2</v>
      </c>
      <c r="O117" s="210">
        <f>+K117/J117</f>
        <v>0.33209964699208622</v>
      </c>
    </row>
    <row r="118" spans="1:15" x14ac:dyDescent="0.25">
      <c r="A118" s="160" t="s">
        <v>418</v>
      </c>
      <c r="B118" s="153"/>
      <c r="C118" s="153"/>
      <c r="D118" s="153"/>
      <c r="E118" s="154"/>
      <c r="F118" s="154"/>
      <c r="G118" s="154"/>
      <c r="H118" s="154"/>
      <c r="I118" s="154"/>
      <c r="J118" s="154"/>
    </row>
    <row r="119" spans="1:15" x14ac:dyDescent="0.25">
      <c r="A119" s="160" t="s">
        <v>419</v>
      </c>
      <c r="F119" s="3"/>
      <c r="G119" s="3"/>
      <c r="H119" s="3"/>
      <c r="I119" s="3"/>
      <c r="J119" s="3"/>
    </row>
  </sheetData>
  <mergeCells count="17">
    <mergeCell ref="L6:L7"/>
    <mergeCell ref="M6:O6"/>
    <mergeCell ref="A2:J2"/>
    <mergeCell ref="A3:J3"/>
    <mergeCell ref="A4:J4"/>
    <mergeCell ref="A6:A7"/>
    <mergeCell ref="B6:B7"/>
    <mergeCell ref="C6:C7"/>
    <mergeCell ref="D6:D7"/>
    <mergeCell ref="E6:E7"/>
    <mergeCell ref="F6:F7"/>
    <mergeCell ref="G6:G7"/>
    <mergeCell ref="A117:E117"/>
    <mergeCell ref="H6:H7"/>
    <mergeCell ref="I6:I7"/>
    <mergeCell ref="J6:J7"/>
    <mergeCell ref="K6:K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152A4-9FB6-4E5D-9810-FFE334649C71}">
  <sheetPr>
    <tabColor theme="0"/>
  </sheetPr>
  <dimension ref="A1:O309"/>
  <sheetViews>
    <sheetView zoomScale="87" zoomScaleNormal="87" workbookViewId="0">
      <selection activeCell="I10" sqref="I10"/>
    </sheetView>
  </sheetViews>
  <sheetFormatPr baseColWidth="10" defaultColWidth="11.42578125" defaultRowHeight="15.75" x14ac:dyDescent="0.25"/>
  <cols>
    <col min="1" max="1" width="31.85546875" style="211" customWidth="1"/>
    <col min="2" max="2" width="14.7109375" style="268" customWidth="1"/>
    <col min="3" max="3" width="11" style="211" customWidth="1"/>
    <col min="4" max="4" width="10.5703125" style="211" customWidth="1"/>
    <col min="5" max="5" width="49.28515625" style="269" customWidth="1"/>
    <col min="6" max="6" width="22" style="270" customWidth="1"/>
    <col min="7" max="7" width="26.140625" style="5" customWidth="1"/>
    <col min="8" max="8" width="21.140625" style="5" customWidth="1"/>
    <col min="9" max="9" width="29.42578125" style="5" customWidth="1"/>
    <col min="10" max="10" width="22.5703125" style="5" customWidth="1"/>
    <col min="11" max="11" width="20.85546875" style="211" customWidth="1"/>
    <col min="12" max="12" width="24.5703125" style="211" customWidth="1"/>
    <col min="13" max="13" width="22.5703125" style="211" customWidth="1"/>
    <col min="14" max="14" width="19.42578125" style="211" customWidth="1"/>
    <col min="15" max="15" width="21.28515625" style="211" customWidth="1"/>
    <col min="16" max="16384" width="11.42578125" style="211"/>
  </cols>
  <sheetData>
    <row r="1" spans="1:15" s="215" customFormat="1" ht="18.75" x14ac:dyDescent="0.25">
      <c r="A1" s="162"/>
      <c r="B1" s="162"/>
      <c r="C1" s="163"/>
      <c r="D1" s="163"/>
      <c r="E1" s="162"/>
      <c r="F1" s="162"/>
      <c r="G1" s="164"/>
      <c r="H1" s="165"/>
      <c r="I1" s="165"/>
      <c r="J1" s="165"/>
      <c r="K1" s="162"/>
      <c r="L1" s="162"/>
      <c r="M1" s="162"/>
      <c r="N1" s="162"/>
      <c r="O1" s="162"/>
    </row>
    <row r="2" spans="1:15" s="215" customFormat="1" ht="24.95" customHeight="1" x14ac:dyDescent="0.25">
      <c r="A2" s="400" t="s">
        <v>0</v>
      </c>
      <c r="B2" s="400"/>
      <c r="C2" s="400"/>
      <c r="D2" s="400"/>
      <c r="E2" s="400"/>
      <c r="F2" s="400"/>
      <c r="G2" s="400"/>
      <c r="H2" s="400"/>
      <c r="I2" s="400"/>
      <c r="J2" s="400"/>
      <c r="K2" s="162"/>
      <c r="L2" s="162"/>
      <c r="M2" s="162"/>
      <c r="N2" s="162"/>
      <c r="O2" s="162"/>
    </row>
    <row r="3" spans="1:15" ht="24.95" customHeight="1" x14ac:dyDescent="0.25">
      <c r="A3" s="401" t="s">
        <v>355</v>
      </c>
      <c r="B3" s="401"/>
      <c r="C3" s="401"/>
      <c r="D3" s="401"/>
      <c r="E3" s="401"/>
      <c r="F3" s="401"/>
      <c r="G3" s="401"/>
      <c r="H3" s="401"/>
      <c r="I3" s="401"/>
      <c r="J3" s="401"/>
      <c r="K3" s="164"/>
      <c r="L3" s="162"/>
      <c r="M3" s="162"/>
      <c r="N3" s="162"/>
      <c r="O3" s="162"/>
    </row>
    <row r="4" spans="1:15" ht="24.95" customHeight="1" x14ac:dyDescent="0.25">
      <c r="A4" s="402" t="s">
        <v>436</v>
      </c>
      <c r="B4" s="402"/>
      <c r="C4" s="402"/>
      <c r="D4" s="402"/>
      <c r="E4" s="402"/>
      <c r="F4" s="402"/>
      <c r="G4" s="402"/>
      <c r="H4" s="402"/>
      <c r="I4" s="402"/>
      <c r="J4" s="402"/>
      <c r="K4" s="162"/>
      <c r="L4" s="162"/>
      <c r="M4" s="162"/>
      <c r="N4" s="162"/>
      <c r="O4" s="162"/>
    </row>
    <row r="5" spans="1:15" ht="15.75" customHeight="1" thickBot="1" x14ac:dyDescent="0.3">
      <c r="A5" s="162"/>
      <c r="B5" s="162"/>
      <c r="C5" s="163"/>
      <c r="D5" s="163"/>
      <c r="E5" s="162"/>
      <c r="F5" s="162"/>
      <c r="G5" s="164"/>
      <c r="H5" s="167" t="s">
        <v>3</v>
      </c>
      <c r="I5" s="168" t="s">
        <v>4</v>
      </c>
      <c r="J5" s="169" t="s">
        <v>5</v>
      </c>
      <c r="K5" s="162"/>
      <c r="L5" s="162"/>
      <c r="M5" s="162"/>
      <c r="N5" s="162"/>
      <c r="O5" s="162"/>
    </row>
    <row r="6" spans="1:15" ht="29.25" customHeight="1" x14ac:dyDescent="0.25">
      <c r="A6" s="403" t="s">
        <v>6</v>
      </c>
      <c r="B6" s="405" t="s">
        <v>7</v>
      </c>
      <c r="C6" s="405" t="s">
        <v>8</v>
      </c>
      <c r="D6" s="405" t="s">
        <v>9</v>
      </c>
      <c r="E6" s="405" t="s">
        <v>10</v>
      </c>
      <c r="F6" s="394" t="s">
        <v>357</v>
      </c>
      <c r="G6" s="407" t="s">
        <v>358</v>
      </c>
      <c r="H6" s="394" t="s">
        <v>359</v>
      </c>
      <c r="I6" s="396" t="s">
        <v>14</v>
      </c>
      <c r="J6" s="394" t="s">
        <v>360</v>
      </c>
      <c r="K6" s="394" t="s">
        <v>361</v>
      </c>
      <c r="L6" s="394" t="s">
        <v>362</v>
      </c>
      <c r="M6" s="398" t="s">
        <v>363</v>
      </c>
      <c r="N6" s="398"/>
      <c r="O6" s="399"/>
    </row>
    <row r="7" spans="1:15" ht="84.75" customHeight="1" thickBot="1" x14ac:dyDescent="0.3">
      <c r="A7" s="404"/>
      <c r="B7" s="406"/>
      <c r="C7" s="406"/>
      <c r="D7" s="406"/>
      <c r="E7" s="406"/>
      <c r="F7" s="395"/>
      <c r="G7" s="408"/>
      <c r="H7" s="395"/>
      <c r="I7" s="397"/>
      <c r="J7" s="395"/>
      <c r="K7" s="395"/>
      <c r="L7" s="395"/>
      <c r="M7" s="170" t="s">
        <v>364</v>
      </c>
      <c r="N7" s="170" t="s">
        <v>365</v>
      </c>
      <c r="O7" s="171" t="s">
        <v>366</v>
      </c>
    </row>
    <row r="8" spans="1:15" s="226" customFormat="1" ht="28.5" customHeight="1" thickBot="1" x14ac:dyDescent="0.3">
      <c r="A8" s="23" t="s">
        <v>36</v>
      </c>
      <c r="B8" s="24" t="s">
        <v>37</v>
      </c>
      <c r="C8" s="24">
        <v>10</v>
      </c>
      <c r="D8" s="24" t="s">
        <v>38</v>
      </c>
      <c r="E8" s="223" t="s">
        <v>39</v>
      </c>
      <c r="F8" s="26">
        <f>+F9</f>
        <v>286813242.39999998</v>
      </c>
      <c r="G8" s="26">
        <f t="shared" ref="G8:L8" si="0">+G9</f>
        <v>0</v>
      </c>
      <c r="H8" s="26">
        <f t="shared" si="0"/>
        <v>286813242.39999998</v>
      </c>
      <c r="I8" s="289">
        <f t="shared" ref="I8:I71" si="1">+H8/$H$117</f>
        <v>3.9962567341803061E-3</v>
      </c>
      <c r="J8" s="26">
        <f t="shared" si="0"/>
        <v>277141134.24000001</v>
      </c>
      <c r="K8" s="26">
        <f t="shared" si="0"/>
        <v>174165299.63</v>
      </c>
      <c r="L8" s="26">
        <f t="shared" si="0"/>
        <v>103343794.60999998</v>
      </c>
      <c r="M8" s="290">
        <f>+J8/H8</f>
        <v>0.9662773305755844</v>
      </c>
      <c r="N8" s="290">
        <f>+K8/H8</f>
        <v>0.60724288102117285</v>
      </c>
      <c r="O8" s="291">
        <f>+K8/J8</f>
        <v>0.62843540027939515</v>
      </c>
    </row>
    <row r="9" spans="1:15" ht="27.75" customHeight="1" x14ac:dyDescent="0.25">
      <c r="A9" s="110" t="s">
        <v>100</v>
      </c>
      <c r="B9" s="111" t="s">
        <v>41</v>
      </c>
      <c r="C9" s="111">
        <v>20</v>
      </c>
      <c r="D9" s="111" t="s">
        <v>38</v>
      </c>
      <c r="E9" s="231" t="s">
        <v>101</v>
      </c>
      <c r="F9" s="254">
        <f>+F10+F15</f>
        <v>286813242.39999998</v>
      </c>
      <c r="G9" s="254">
        <f t="shared" ref="G9:L9" si="2">+G10+G15</f>
        <v>0</v>
      </c>
      <c r="H9" s="254">
        <f t="shared" si="2"/>
        <v>286813242.39999998</v>
      </c>
      <c r="I9" s="292">
        <f t="shared" si="1"/>
        <v>3.9962567341803061E-3</v>
      </c>
      <c r="J9" s="254">
        <f t="shared" si="2"/>
        <v>277141134.24000001</v>
      </c>
      <c r="K9" s="254">
        <f t="shared" si="2"/>
        <v>174165299.63</v>
      </c>
      <c r="L9" s="254">
        <f t="shared" si="2"/>
        <v>103343794.60999998</v>
      </c>
      <c r="M9" s="292">
        <f>+J9/H9</f>
        <v>0.9662773305755844</v>
      </c>
      <c r="N9" s="292">
        <f>+K9/H9</f>
        <v>0.60724288102117285</v>
      </c>
      <c r="O9" s="293">
        <f>+K9/J9</f>
        <v>0.62843540027939515</v>
      </c>
    </row>
    <row r="10" spans="1:15" ht="27.75" customHeight="1" x14ac:dyDescent="0.25">
      <c r="A10" s="113" t="s">
        <v>102</v>
      </c>
      <c r="B10" s="32" t="s">
        <v>41</v>
      </c>
      <c r="C10" s="32">
        <v>20</v>
      </c>
      <c r="D10" s="32" t="s">
        <v>38</v>
      </c>
      <c r="E10" s="234" t="s">
        <v>103</v>
      </c>
      <c r="F10" s="243">
        <f t="shared" ref="F10:L11" si="3">+F11</f>
        <v>19853097.380000003</v>
      </c>
      <c r="G10" s="243">
        <f t="shared" si="3"/>
        <v>0</v>
      </c>
      <c r="H10" s="243">
        <f t="shared" si="3"/>
        <v>19853097.380000003</v>
      </c>
      <c r="I10" s="294">
        <f t="shared" si="1"/>
        <v>2.7661928520202251E-4</v>
      </c>
      <c r="J10" s="243">
        <f t="shared" si="3"/>
        <v>19853097.380000003</v>
      </c>
      <c r="K10" s="243">
        <f t="shared" si="3"/>
        <v>11424256.380000001</v>
      </c>
      <c r="L10" s="243">
        <f t="shared" si="3"/>
        <v>8428841</v>
      </c>
      <c r="M10" s="294">
        <f t="shared" ref="M10:M73" si="4">+J10/H10</f>
        <v>1</v>
      </c>
      <c r="N10" s="294">
        <f t="shared" ref="N10:N73" si="5">+K10/H10</f>
        <v>0.57543949749165035</v>
      </c>
      <c r="O10" s="295">
        <f t="shared" ref="O10:O36" si="6">+K10/J10</f>
        <v>0.57543949749165035</v>
      </c>
    </row>
    <row r="11" spans="1:15" ht="27.75" customHeight="1" x14ac:dyDescent="0.25">
      <c r="A11" s="113" t="s">
        <v>104</v>
      </c>
      <c r="B11" s="32" t="s">
        <v>41</v>
      </c>
      <c r="C11" s="32">
        <v>20</v>
      </c>
      <c r="D11" s="32" t="s">
        <v>38</v>
      </c>
      <c r="E11" s="234" t="s">
        <v>105</v>
      </c>
      <c r="F11" s="242">
        <f>+F12</f>
        <v>19853097.380000003</v>
      </c>
      <c r="G11" s="242">
        <f t="shared" si="3"/>
        <v>0</v>
      </c>
      <c r="H11" s="242">
        <f t="shared" si="3"/>
        <v>19853097.380000003</v>
      </c>
      <c r="I11" s="294">
        <f t="shared" si="1"/>
        <v>2.7661928520202251E-4</v>
      </c>
      <c r="J11" s="242">
        <f t="shared" si="3"/>
        <v>19853097.380000003</v>
      </c>
      <c r="K11" s="242">
        <f t="shared" si="3"/>
        <v>11424256.380000001</v>
      </c>
      <c r="L11" s="242">
        <f t="shared" si="3"/>
        <v>8428841</v>
      </c>
      <c r="M11" s="294">
        <f t="shared" si="4"/>
        <v>1</v>
      </c>
      <c r="N11" s="294">
        <f t="shared" si="5"/>
        <v>0.57543949749165035</v>
      </c>
      <c r="O11" s="295">
        <f t="shared" si="6"/>
        <v>0.57543949749165035</v>
      </c>
    </row>
    <row r="12" spans="1:15" ht="27.75" customHeight="1" x14ac:dyDescent="0.25">
      <c r="A12" s="113" t="s">
        <v>110</v>
      </c>
      <c r="B12" s="32" t="s">
        <v>41</v>
      </c>
      <c r="C12" s="32">
        <v>20</v>
      </c>
      <c r="D12" s="32" t="s">
        <v>38</v>
      </c>
      <c r="E12" s="234" t="s">
        <v>111</v>
      </c>
      <c r="F12" s="242">
        <f>+F14+F13</f>
        <v>19853097.380000003</v>
      </c>
      <c r="G12" s="242">
        <f t="shared" ref="G12:L12" si="7">+G14+G13</f>
        <v>0</v>
      </c>
      <c r="H12" s="242">
        <f t="shared" si="7"/>
        <v>19853097.380000003</v>
      </c>
      <c r="I12" s="294">
        <f t="shared" si="1"/>
        <v>2.7661928520202251E-4</v>
      </c>
      <c r="J12" s="242">
        <f t="shared" si="7"/>
        <v>19853097.380000003</v>
      </c>
      <c r="K12" s="242">
        <f t="shared" si="7"/>
        <v>11424256.380000001</v>
      </c>
      <c r="L12" s="242">
        <f t="shared" si="7"/>
        <v>8428841</v>
      </c>
      <c r="M12" s="294">
        <f t="shared" si="4"/>
        <v>1</v>
      </c>
      <c r="N12" s="294">
        <f t="shared" si="5"/>
        <v>0.57543949749165035</v>
      </c>
      <c r="O12" s="295">
        <f t="shared" si="6"/>
        <v>0.57543949749165035</v>
      </c>
    </row>
    <row r="13" spans="1:15" ht="27.75" customHeight="1" x14ac:dyDescent="0.25">
      <c r="A13" s="114" t="s">
        <v>367</v>
      </c>
      <c r="B13" s="43" t="s">
        <v>41</v>
      </c>
      <c r="C13" s="43">
        <v>20</v>
      </c>
      <c r="D13" s="43" t="s">
        <v>38</v>
      </c>
      <c r="E13" s="237" t="s">
        <v>368</v>
      </c>
      <c r="F13" s="244">
        <v>8428841</v>
      </c>
      <c r="G13" s="244">
        <v>0</v>
      </c>
      <c r="H13" s="296">
        <f>+F13-G13</f>
        <v>8428841</v>
      </c>
      <c r="I13" s="297">
        <f t="shared" si="1"/>
        <v>1.1744162272887116E-4</v>
      </c>
      <c r="J13" s="244">
        <v>8428841</v>
      </c>
      <c r="K13" s="244">
        <v>0</v>
      </c>
      <c r="L13" s="296">
        <f>+J13-K13</f>
        <v>8428841</v>
      </c>
      <c r="M13" s="297">
        <f t="shared" si="4"/>
        <v>1</v>
      </c>
      <c r="N13" s="297">
        <f t="shared" si="5"/>
        <v>0</v>
      </c>
      <c r="O13" s="298">
        <f>+K13/J13</f>
        <v>0</v>
      </c>
    </row>
    <row r="14" spans="1:15" ht="27.75" customHeight="1" x14ac:dyDescent="0.25">
      <c r="A14" s="114" t="s">
        <v>369</v>
      </c>
      <c r="B14" s="43" t="s">
        <v>41</v>
      </c>
      <c r="C14" s="43">
        <v>20</v>
      </c>
      <c r="D14" s="43" t="s">
        <v>38</v>
      </c>
      <c r="E14" s="237" t="s">
        <v>145</v>
      </c>
      <c r="F14" s="244">
        <v>11424256.380000001</v>
      </c>
      <c r="G14" s="244">
        <v>0</v>
      </c>
      <c r="H14" s="296">
        <f>+F14-G14</f>
        <v>11424256.380000001</v>
      </c>
      <c r="I14" s="297">
        <f t="shared" si="1"/>
        <v>1.5917766247315133E-4</v>
      </c>
      <c r="J14" s="244">
        <v>11424256.380000001</v>
      </c>
      <c r="K14" s="244">
        <v>11424256.380000001</v>
      </c>
      <c r="L14" s="296">
        <f>+J14-K14</f>
        <v>0</v>
      </c>
      <c r="M14" s="297">
        <f t="shared" si="4"/>
        <v>1</v>
      </c>
      <c r="N14" s="297">
        <f t="shared" si="5"/>
        <v>1</v>
      </c>
      <c r="O14" s="298">
        <f t="shared" si="6"/>
        <v>1</v>
      </c>
    </row>
    <row r="15" spans="1:15" ht="30" customHeight="1" x14ac:dyDescent="0.25">
      <c r="A15" s="113" t="s">
        <v>114</v>
      </c>
      <c r="B15" s="32" t="s">
        <v>41</v>
      </c>
      <c r="C15" s="32">
        <v>20</v>
      </c>
      <c r="D15" s="32" t="s">
        <v>38</v>
      </c>
      <c r="E15" s="234" t="s">
        <v>115</v>
      </c>
      <c r="F15" s="243">
        <f>+F16+F33</f>
        <v>266960145.01999998</v>
      </c>
      <c r="G15" s="243">
        <f t="shared" ref="G15:L15" si="8">+G16+G33</f>
        <v>0</v>
      </c>
      <c r="H15" s="243">
        <f t="shared" si="8"/>
        <v>266960145.01999998</v>
      </c>
      <c r="I15" s="294">
        <f t="shared" si="1"/>
        <v>3.7196374489782843E-3</v>
      </c>
      <c r="J15" s="243">
        <f t="shared" si="8"/>
        <v>257288036.85999998</v>
      </c>
      <c r="K15" s="243">
        <f t="shared" si="8"/>
        <v>162741043.25</v>
      </c>
      <c r="L15" s="243">
        <f t="shared" si="8"/>
        <v>94914953.609999985</v>
      </c>
      <c r="M15" s="294">
        <f t="shared" si="4"/>
        <v>0.96376946768861183</v>
      </c>
      <c r="N15" s="294">
        <f t="shared" si="5"/>
        <v>0.60960801185438318</v>
      </c>
      <c r="O15" s="295">
        <f t="shared" si="6"/>
        <v>0.63252471912852082</v>
      </c>
    </row>
    <row r="16" spans="1:15" ht="24.75" customHeight="1" x14ac:dyDescent="0.25">
      <c r="A16" s="113" t="s">
        <v>116</v>
      </c>
      <c r="B16" s="32" t="s">
        <v>41</v>
      </c>
      <c r="C16" s="32">
        <v>20</v>
      </c>
      <c r="D16" s="32" t="s">
        <v>38</v>
      </c>
      <c r="E16" s="234" t="s">
        <v>117</v>
      </c>
      <c r="F16" s="242">
        <f>+F17+F20+F29</f>
        <v>178363939.63</v>
      </c>
      <c r="G16" s="242">
        <f t="shared" ref="G16:L16" si="9">+G17+G20+G29</f>
        <v>0</v>
      </c>
      <c r="H16" s="242">
        <f t="shared" si="9"/>
        <v>178363939.63</v>
      </c>
      <c r="I16" s="294">
        <f t="shared" si="1"/>
        <v>2.4851993893895506E-3</v>
      </c>
      <c r="J16" s="242">
        <f t="shared" si="9"/>
        <v>178315558.85999998</v>
      </c>
      <c r="K16" s="242">
        <f t="shared" si="9"/>
        <v>83952545.25</v>
      </c>
      <c r="L16" s="242">
        <f t="shared" si="9"/>
        <v>94363013.609999985</v>
      </c>
      <c r="M16" s="294">
        <f t="shared" si="4"/>
        <v>0.99972875251522042</v>
      </c>
      <c r="N16" s="294">
        <f t="shared" si="5"/>
        <v>0.47068115575464431</v>
      </c>
      <c r="O16" s="295">
        <f t="shared" si="6"/>
        <v>0.47080886147413109</v>
      </c>
    </row>
    <row r="17" spans="1:15" ht="54.75" customHeight="1" x14ac:dyDescent="0.25">
      <c r="A17" s="113" t="s">
        <v>118</v>
      </c>
      <c r="B17" s="32" t="s">
        <v>41</v>
      </c>
      <c r="C17" s="32">
        <v>20</v>
      </c>
      <c r="D17" s="32" t="s">
        <v>38</v>
      </c>
      <c r="E17" s="234" t="s">
        <v>119</v>
      </c>
      <c r="F17" s="242">
        <f>+F18+F19</f>
        <v>48200116</v>
      </c>
      <c r="G17" s="242">
        <f t="shared" ref="G17:L17" si="10">+G18+G19</f>
        <v>0</v>
      </c>
      <c r="H17" s="242">
        <f t="shared" si="10"/>
        <v>48200116</v>
      </c>
      <c r="I17" s="294">
        <f t="shared" si="1"/>
        <v>6.7158697604567772E-4</v>
      </c>
      <c r="J17" s="242">
        <f t="shared" si="10"/>
        <v>48200116</v>
      </c>
      <c r="K17" s="242">
        <f t="shared" si="10"/>
        <v>47901070</v>
      </c>
      <c r="L17" s="242">
        <f t="shared" si="10"/>
        <v>299046</v>
      </c>
      <c r="M17" s="294">
        <f t="shared" si="4"/>
        <v>1</v>
      </c>
      <c r="N17" s="294">
        <f t="shared" si="5"/>
        <v>0.99379574107249036</v>
      </c>
      <c r="O17" s="295">
        <f t="shared" si="6"/>
        <v>0.99379574107249036</v>
      </c>
    </row>
    <row r="18" spans="1:15" ht="36.75" customHeight="1" x14ac:dyDescent="0.25">
      <c r="A18" s="114" t="s">
        <v>122</v>
      </c>
      <c r="B18" s="43" t="s">
        <v>41</v>
      </c>
      <c r="C18" s="43">
        <v>20</v>
      </c>
      <c r="D18" s="43" t="s">
        <v>38</v>
      </c>
      <c r="E18" s="237" t="s">
        <v>123</v>
      </c>
      <c r="F18" s="244">
        <v>299046</v>
      </c>
      <c r="G18" s="244">
        <v>0</v>
      </c>
      <c r="H18" s="296">
        <f t="shared" ref="H18:H19" si="11">+F18-G18</f>
        <v>299046</v>
      </c>
      <c r="I18" s="299">
        <f t="shared" si="1"/>
        <v>4.1666994917305949E-6</v>
      </c>
      <c r="J18" s="244">
        <v>299046</v>
      </c>
      <c r="K18" s="244">
        <v>0</v>
      </c>
      <c r="L18" s="296">
        <f>+J18-K18</f>
        <v>299046</v>
      </c>
      <c r="M18" s="297">
        <f t="shared" si="4"/>
        <v>1</v>
      </c>
      <c r="N18" s="297">
        <f t="shared" si="5"/>
        <v>0</v>
      </c>
      <c r="O18" s="298">
        <f t="shared" si="6"/>
        <v>0</v>
      </c>
    </row>
    <row r="19" spans="1:15" ht="43.5" customHeight="1" x14ac:dyDescent="0.25">
      <c r="A19" s="114" t="s">
        <v>124</v>
      </c>
      <c r="B19" s="43" t="s">
        <v>41</v>
      </c>
      <c r="C19" s="43">
        <v>20</v>
      </c>
      <c r="D19" s="43" t="s">
        <v>38</v>
      </c>
      <c r="E19" s="237" t="s">
        <v>125</v>
      </c>
      <c r="F19" s="244">
        <v>47901070</v>
      </c>
      <c r="G19" s="244">
        <v>0</v>
      </c>
      <c r="H19" s="296">
        <f t="shared" si="11"/>
        <v>47901070</v>
      </c>
      <c r="I19" s="297">
        <f t="shared" si="1"/>
        <v>6.6742027655394712E-4</v>
      </c>
      <c r="J19" s="244">
        <v>47901070</v>
      </c>
      <c r="K19" s="244">
        <v>47901070</v>
      </c>
      <c r="L19" s="296">
        <f>+J19-K19</f>
        <v>0</v>
      </c>
      <c r="M19" s="297">
        <f t="shared" si="4"/>
        <v>1</v>
      </c>
      <c r="N19" s="297">
        <f t="shared" si="5"/>
        <v>1</v>
      </c>
      <c r="O19" s="298">
        <f t="shared" si="6"/>
        <v>1</v>
      </c>
    </row>
    <row r="20" spans="1:15" ht="51" customHeight="1" x14ac:dyDescent="0.25">
      <c r="A20" s="180" t="s">
        <v>126</v>
      </c>
      <c r="B20" s="32" t="s">
        <v>41</v>
      </c>
      <c r="C20" s="32">
        <v>20</v>
      </c>
      <c r="D20" s="32" t="s">
        <v>38</v>
      </c>
      <c r="E20" s="234" t="s">
        <v>127</v>
      </c>
      <c r="F20" s="242">
        <f t="shared" ref="F20:L20" si="12">+F21+F22+F23+F24+F25+F26+F27+F28</f>
        <v>116652094.84999999</v>
      </c>
      <c r="G20" s="242">
        <f t="shared" si="12"/>
        <v>0</v>
      </c>
      <c r="H20" s="242">
        <f t="shared" si="12"/>
        <v>116652094.84999999</v>
      </c>
      <c r="I20" s="294">
        <f t="shared" si="1"/>
        <v>1.6253493586966693E-3</v>
      </c>
      <c r="J20" s="242">
        <f t="shared" si="12"/>
        <v>116603726.25999999</v>
      </c>
      <c r="K20" s="242">
        <f t="shared" si="12"/>
        <v>23560821.469999999</v>
      </c>
      <c r="L20" s="242">
        <f t="shared" si="12"/>
        <v>93042904.789999992</v>
      </c>
      <c r="M20" s="294">
        <f t="shared" si="4"/>
        <v>0.99958536029668221</v>
      </c>
      <c r="N20" s="294">
        <f t="shared" si="5"/>
        <v>0.20197512526711389</v>
      </c>
      <c r="O20" s="295">
        <f t="shared" si="6"/>
        <v>0.20205890691232872</v>
      </c>
    </row>
    <row r="21" spans="1:15" ht="51" customHeight="1" x14ac:dyDescent="0.25">
      <c r="A21" s="181" t="s">
        <v>370</v>
      </c>
      <c r="B21" s="43" t="s">
        <v>41</v>
      </c>
      <c r="C21" s="43">
        <v>20</v>
      </c>
      <c r="D21" s="43" t="s">
        <v>38</v>
      </c>
      <c r="E21" s="237" t="s">
        <v>371</v>
      </c>
      <c r="F21" s="244">
        <v>723500</v>
      </c>
      <c r="G21" s="244">
        <v>0</v>
      </c>
      <c r="H21" s="296">
        <f t="shared" ref="H21:H28" si="13">+F21-G21</f>
        <v>723500</v>
      </c>
      <c r="I21" s="300">
        <f t="shared" si="1"/>
        <v>1.0080747049842117E-5</v>
      </c>
      <c r="J21" s="244">
        <v>723500</v>
      </c>
      <c r="K21" s="244">
        <v>723500</v>
      </c>
      <c r="L21" s="296">
        <f t="shared" ref="L21:L28" si="14">+J21-K21</f>
        <v>0</v>
      </c>
      <c r="M21" s="297">
        <f t="shared" si="4"/>
        <v>1</v>
      </c>
      <c r="N21" s="297">
        <f t="shared" si="5"/>
        <v>1</v>
      </c>
      <c r="O21" s="298">
        <f t="shared" si="6"/>
        <v>1</v>
      </c>
    </row>
    <row r="22" spans="1:15" ht="44.25" customHeight="1" x14ac:dyDescent="0.25">
      <c r="A22" s="181" t="s">
        <v>128</v>
      </c>
      <c r="B22" s="43" t="s">
        <v>41</v>
      </c>
      <c r="C22" s="43">
        <v>20</v>
      </c>
      <c r="D22" s="43" t="s">
        <v>38</v>
      </c>
      <c r="E22" s="237" t="s">
        <v>372</v>
      </c>
      <c r="F22" s="244">
        <v>84745994.700000003</v>
      </c>
      <c r="G22" s="244">
        <v>0</v>
      </c>
      <c r="H22" s="296">
        <f t="shared" si="13"/>
        <v>84745994.700000003</v>
      </c>
      <c r="I22" s="297">
        <f t="shared" si="1"/>
        <v>1.180791895035191E-3</v>
      </c>
      <c r="J22" s="244">
        <v>84745994.700000003</v>
      </c>
      <c r="K22" s="244">
        <v>281383.7</v>
      </c>
      <c r="L22" s="296">
        <f t="shared" si="14"/>
        <v>84464611</v>
      </c>
      <c r="M22" s="297">
        <f t="shared" si="4"/>
        <v>1</v>
      </c>
      <c r="N22" s="297">
        <f t="shared" si="5"/>
        <v>3.3203185707607252E-3</v>
      </c>
      <c r="O22" s="298">
        <f t="shared" si="6"/>
        <v>3.3203185707607252E-3</v>
      </c>
    </row>
    <row r="23" spans="1:15" ht="53.25" customHeight="1" x14ac:dyDescent="0.25">
      <c r="A23" s="181" t="s">
        <v>130</v>
      </c>
      <c r="B23" s="43" t="s">
        <v>41</v>
      </c>
      <c r="C23" s="43">
        <v>20</v>
      </c>
      <c r="D23" s="43" t="s">
        <v>38</v>
      </c>
      <c r="E23" s="237" t="s">
        <v>131</v>
      </c>
      <c r="F23" s="244">
        <v>517491.31</v>
      </c>
      <c r="G23" s="244">
        <v>0</v>
      </c>
      <c r="H23" s="296">
        <f t="shared" si="13"/>
        <v>517491.31</v>
      </c>
      <c r="I23" s="300">
        <f t="shared" si="1"/>
        <v>7.2103648881844263E-6</v>
      </c>
      <c r="J23" s="244">
        <v>469122.72</v>
      </c>
      <c r="K23" s="244">
        <v>469122.72</v>
      </c>
      <c r="L23" s="296">
        <f t="shared" si="14"/>
        <v>0</v>
      </c>
      <c r="M23" s="297">
        <f t="shared" si="4"/>
        <v>0.90653255607326044</v>
      </c>
      <c r="N23" s="297">
        <f t="shared" si="5"/>
        <v>0.90653255607326044</v>
      </c>
      <c r="O23" s="298">
        <f t="shared" si="6"/>
        <v>1</v>
      </c>
    </row>
    <row r="24" spans="1:15" ht="38.25" customHeight="1" x14ac:dyDescent="0.25">
      <c r="A24" s="181" t="s">
        <v>373</v>
      </c>
      <c r="B24" s="43" t="s">
        <v>41</v>
      </c>
      <c r="C24" s="43">
        <v>20</v>
      </c>
      <c r="D24" s="43" t="s">
        <v>38</v>
      </c>
      <c r="E24" s="237" t="s">
        <v>374</v>
      </c>
      <c r="F24" s="244">
        <v>392250</v>
      </c>
      <c r="G24" s="244">
        <v>0</v>
      </c>
      <c r="H24" s="296">
        <f t="shared" si="13"/>
        <v>392250</v>
      </c>
      <c r="I24" s="300">
        <f t="shared" si="1"/>
        <v>5.4653393646172364E-6</v>
      </c>
      <c r="J24" s="244">
        <v>392250</v>
      </c>
      <c r="K24" s="244">
        <v>392250</v>
      </c>
      <c r="L24" s="296">
        <f t="shared" si="14"/>
        <v>0</v>
      </c>
      <c r="M24" s="297">
        <f t="shared" si="4"/>
        <v>1</v>
      </c>
      <c r="N24" s="297">
        <f t="shared" si="5"/>
        <v>1</v>
      </c>
      <c r="O24" s="298">
        <f t="shared" si="6"/>
        <v>1</v>
      </c>
    </row>
    <row r="25" spans="1:15" ht="50.25" customHeight="1" x14ac:dyDescent="0.25">
      <c r="A25" s="181" t="s">
        <v>132</v>
      </c>
      <c r="B25" s="43" t="s">
        <v>41</v>
      </c>
      <c r="C25" s="43">
        <v>20</v>
      </c>
      <c r="D25" s="43" t="s">
        <v>38</v>
      </c>
      <c r="E25" s="237" t="s">
        <v>133</v>
      </c>
      <c r="F25" s="244">
        <v>673081</v>
      </c>
      <c r="G25" s="244">
        <v>0</v>
      </c>
      <c r="H25" s="296">
        <f t="shared" si="13"/>
        <v>673081</v>
      </c>
      <c r="I25" s="300">
        <f t="shared" si="1"/>
        <v>9.3782436835587855E-6</v>
      </c>
      <c r="J25" s="244">
        <v>673081</v>
      </c>
      <c r="K25" s="244">
        <v>0</v>
      </c>
      <c r="L25" s="296">
        <f t="shared" si="14"/>
        <v>673081</v>
      </c>
      <c r="M25" s="297">
        <f t="shared" si="4"/>
        <v>1</v>
      </c>
      <c r="N25" s="297">
        <f t="shared" si="5"/>
        <v>0</v>
      </c>
      <c r="O25" s="298">
        <f t="shared" si="6"/>
        <v>0</v>
      </c>
    </row>
    <row r="26" spans="1:15" ht="38.25" customHeight="1" x14ac:dyDescent="0.25">
      <c r="A26" s="181" t="s">
        <v>134</v>
      </c>
      <c r="B26" s="43" t="s">
        <v>41</v>
      </c>
      <c r="C26" s="43">
        <v>20</v>
      </c>
      <c r="D26" s="43" t="s">
        <v>38</v>
      </c>
      <c r="E26" s="237" t="s">
        <v>135</v>
      </c>
      <c r="F26" s="244">
        <v>1943643.64</v>
      </c>
      <c r="G26" s="244">
        <v>0</v>
      </c>
      <c r="H26" s="296">
        <f t="shared" si="13"/>
        <v>1943643.64</v>
      </c>
      <c r="I26" s="300">
        <f t="shared" si="1"/>
        <v>2.7081382017794599E-5</v>
      </c>
      <c r="J26" s="244">
        <v>1943643.64</v>
      </c>
      <c r="K26" s="244">
        <v>1324837.6399999999</v>
      </c>
      <c r="L26" s="296">
        <f t="shared" si="14"/>
        <v>618806</v>
      </c>
      <c r="M26" s="297">
        <f t="shared" si="4"/>
        <v>1</v>
      </c>
      <c r="N26" s="297">
        <f t="shared" si="5"/>
        <v>0.6816257943251367</v>
      </c>
      <c r="O26" s="298">
        <f t="shared" si="6"/>
        <v>0.6816257943251367</v>
      </c>
    </row>
    <row r="27" spans="1:15" ht="38.25" customHeight="1" x14ac:dyDescent="0.25">
      <c r="A27" s="181" t="s">
        <v>136</v>
      </c>
      <c r="B27" s="43" t="s">
        <v>41</v>
      </c>
      <c r="C27" s="43">
        <v>20</v>
      </c>
      <c r="D27" s="43" t="s">
        <v>38</v>
      </c>
      <c r="E27" s="237" t="s">
        <v>137</v>
      </c>
      <c r="F27" s="244">
        <v>8936575.4100000001</v>
      </c>
      <c r="G27" s="244">
        <v>0</v>
      </c>
      <c r="H27" s="296">
        <f t="shared" si="13"/>
        <v>8936575.4100000001</v>
      </c>
      <c r="I27" s="297">
        <f t="shared" si="1"/>
        <v>1.2451604174160209E-4</v>
      </c>
      <c r="J27" s="244">
        <v>8936575.4100000001</v>
      </c>
      <c r="K27" s="244">
        <v>8936575.4100000001</v>
      </c>
      <c r="L27" s="296">
        <f t="shared" si="14"/>
        <v>0</v>
      </c>
      <c r="M27" s="297">
        <f t="shared" si="4"/>
        <v>1</v>
      </c>
      <c r="N27" s="297">
        <f t="shared" si="5"/>
        <v>1</v>
      </c>
      <c r="O27" s="298">
        <f t="shared" si="6"/>
        <v>1</v>
      </c>
    </row>
    <row r="28" spans="1:15" ht="37.5" customHeight="1" x14ac:dyDescent="0.25">
      <c r="A28" s="181" t="s">
        <v>138</v>
      </c>
      <c r="B28" s="43" t="s">
        <v>41</v>
      </c>
      <c r="C28" s="43">
        <v>20</v>
      </c>
      <c r="D28" s="43" t="s">
        <v>38</v>
      </c>
      <c r="E28" s="237" t="s">
        <v>139</v>
      </c>
      <c r="F28" s="244">
        <v>18719558.789999999</v>
      </c>
      <c r="G28" s="244">
        <v>0</v>
      </c>
      <c r="H28" s="296">
        <f t="shared" si="13"/>
        <v>18719558.789999999</v>
      </c>
      <c r="I28" s="297">
        <f t="shared" si="1"/>
        <v>2.6082534491587913E-4</v>
      </c>
      <c r="J28" s="244">
        <v>18719558.789999999</v>
      </c>
      <c r="K28" s="244">
        <v>11433152</v>
      </c>
      <c r="L28" s="296">
        <f t="shared" si="14"/>
        <v>7286406.7899999991</v>
      </c>
      <c r="M28" s="297">
        <f t="shared" si="4"/>
        <v>1</v>
      </c>
      <c r="N28" s="297">
        <f t="shared" si="5"/>
        <v>0.61075969408571729</v>
      </c>
      <c r="O28" s="298">
        <f t="shared" si="6"/>
        <v>0.61075969408571729</v>
      </c>
    </row>
    <row r="29" spans="1:15" ht="49.5" customHeight="1" x14ac:dyDescent="0.25">
      <c r="A29" s="113" t="s">
        <v>140</v>
      </c>
      <c r="B29" s="32" t="s">
        <v>41</v>
      </c>
      <c r="C29" s="32">
        <v>20</v>
      </c>
      <c r="D29" s="32" t="s">
        <v>38</v>
      </c>
      <c r="E29" s="234" t="s">
        <v>141</v>
      </c>
      <c r="F29" s="242">
        <f>+F30+F31+F32</f>
        <v>13511728.780000001</v>
      </c>
      <c r="G29" s="242">
        <f>+G30+G31+G32</f>
        <v>0</v>
      </c>
      <c r="H29" s="242">
        <f>+H30+H31+H32</f>
        <v>13511728.780000001</v>
      </c>
      <c r="I29" s="294">
        <f t="shared" si="1"/>
        <v>1.8826305464720366E-4</v>
      </c>
      <c r="J29" s="242">
        <f>+J30+J31+J32</f>
        <v>13511716.6</v>
      </c>
      <c r="K29" s="242">
        <f>+K30+K31+K32</f>
        <v>12490653.780000001</v>
      </c>
      <c r="L29" s="242">
        <f>+L30+L31+L32</f>
        <v>1021062.8199999994</v>
      </c>
      <c r="M29" s="294">
        <f t="shared" si="4"/>
        <v>0.9999990985609466</v>
      </c>
      <c r="N29" s="294">
        <f t="shared" si="5"/>
        <v>0.92443046951094887</v>
      </c>
      <c r="O29" s="295">
        <f t="shared" si="6"/>
        <v>0.92443130282942743</v>
      </c>
    </row>
    <row r="30" spans="1:15" ht="49.5" customHeight="1" x14ac:dyDescent="0.25">
      <c r="A30" s="114" t="s">
        <v>375</v>
      </c>
      <c r="B30" s="43" t="s">
        <v>41</v>
      </c>
      <c r="C30" s="43">
        <v>20</v>
      </c>
      <c r="D30" s="43" t="s">
        <v>38</v>
      </c>
      <c r="E30" s="237" t="s">
        <v>376</v>
      </c>
      <c r="F30" s="244">
        <v>6728300</v>
      </c>
      <c r="G30" s="244">
        <v>0</v>
      </c>
      <c r="H30" s="296">
        <f t="shared" ref="H30:H32" si="15">+F30-G30</f>
        <v>6728300</v>
      </c>
      <c r="I30" s="297">
        <f t="shared" si="1"/>
        <v>9.3747464236976804E-5</v>
      </c>
      <c r="J30" s="296">
        <v>6728300</v>
      </c>
      <c r="K30" s="244">
        <v>6728300</v>
      </c>
      <c r="L30" s="296">
        <f t="shared" ref="L30:L32" si="16">+J30-K30</f>
        <v>0</v>
      </c>
      <c r="M30" s="297">
        <f t="shared" si="4"/>
        <v>1</v>
      </c>
      <c r="N30" s="297">
        <f t="shared" si="5"/>
        <v>1</v>
      </c>
      <c r="O30" s="298">
        <f t="shared" si="6"/>
        <v>1</v>
      </c>
    </row>
    <row r="31" spans="1:15" ht="49.5" customHeight="1" x14ac:dyDescent="0.25">
      <c r="A31" s="114" t="s">
        <v>377</v>
      </c>
      <c r="B31" s="43" t="s">
        <v>41</v>
      </c>
      <c r="C31" s="43">
        <v>20</v>
      </c>
      <c r="D31" s="43" t="s">
        <v>38</v>
      </c>
      <c r="E31" s="237" t="s">
        <v>378</v>
      </c>
      <c r="F31" s="244">
        <v>6018745.7800000003</v>
      </c>
      <c r="G31" s="244">
        <v>0</v>
      </c>
      <c r="H31" s="296">
        <f t="shared" si="15"/>
        <v>6018745.7800000003</v>
      </c>
      <c r="I31" s="297">
        <f t="shared" si="1"/>
        <v>8.3861028010345117E-5</v>
      </c>
      <c r="J31" s="296">
        <v>6018733.5999999996</v>
      </c>
      <c r="K31" s="244">
        <v>5762353.7800000003</v>
      </c>
      <c r="L31" s="296">
        <f t="shared" si="16"/>
        <v>256379.81999999937</v>
      </c>
      <c r="M31" s="297">
        <f t="shared" si="4"/>
        <v>0.99999797632256859</v>
      </c>
      <c r="N31" s="297">
        <f t="shared" si="5"/>
        <v>0.95740109162743203</v>
      </c>
      <c r="O31" s="298">
        <f t="shared" si="6"/>
        <v>0.95740302910233488</v>
      </c>
    </row>
    <row r="32" spans="1:15" ht="36.75" customHeight="1" x14ac:dyDescent="0.25">
      <c r="A32" s="114" t="s">
        <v>144</v>
      </c>
      <c r="B32" s="43" t="s">
        <v>41</v>
      </c>
      <c r="C32" s="43">
        <v>20</v>
      </c>
      <c r="D32" s="43" t="s">
        <v>38</v>
      </c>
      <c r="E32" s="237" t="s">
        <v>145</v>
      </c>
      <c r="F32" s="244">
        <v>764683</v>
      </c>
      <c r="G32" s="244">
        <v>0</v>
      </c>
      <c r="H32" s="296">
        <f t="shared" si="15"/>
        <v>764683</v>
      </c>
      <c r="I32" s="300">
        <f t="shared" si="1"/>
        <v>1.0654562399881714E-5</v>
      </c>
      <c r="J32" s="296">
        <v>764683</v>
      </c>
      <c r="K32" s="244">
        <v>0</v>
      </c>
      <c r="L32" s="296">
        <f t="shared" si="16"/>
        <v>764683</v>
      </c>
      <c r="M32" s="297">
        <f t="shared" si="4"/>
        <v>1</v>
      </c>
      <c r="N32" s="297">
        <f t="shared" si="5"/>
        <v>0</v>
      </c>
      <c r="O32" s="298">
        <f t="shared" si="6"/>
        <v>0</v>
      </c>
    </row>
    <row r="33" spans="1:15" ht="37.5" customHeight="1" x14ac:dyDescent="0.25">
      <c r="A33" s="113" t="s">
        <v>148</v>
      </c>
      <c r="B33" s="32" t="s">
        <v>41</v>
      </c>
      <c r="C33" s="32">
        <v>20</v>
      </c>
      <c r="D33" s="32" t="s">
        <v>38</v>
      </c>
      <c r="E33" s="234" t="s">
        <v>149</v>
      </c>
      <c r="F33" s="242">
        <f>+F34+F37+F39+F44</f>
        <v>88596205.390000001</v>
      </c>
      <c r="G33" s="242">
        <f t="shared" ref="G33:L33" si="17">+G34+G37+G39+G44</f>
        <v>0</v>
      </c>
      <c r="H33" s="242">
        <f t="shared" si="17"/>
        <v>88596205.390000001</v>
      </c>
      <c r="I33" s="294">
        <f t="shared" si="1"/>
        <v>1.2344380595887337E-3</v>
      </c>
      <c r="J33" s="242">
        <f t="shared" si="17"/>
        <v>78972478</v>
      </c>
      <c r="K33" s="242">
        <f t="shared" si="17"/>
        <v>78788498</v>
      </c>
      <c r="L33" s="242">
        <f t="shared" si="17"/>
        <v>551940</v>
      </c>
      <c r="M33" s="294">
        <f t="shared" si="4"/>
        <v>0.8913753997969055</v>
      </c>
      <c r="N33" s="294">
        <f t="shared" si="5"/>
        <v>0.88929878715655453</v>
      </c>
      <c r="O33" s="295">
        <f t="shared" si="6"/>
        <v>0.99767032762983576</v>
      </c>
    </row>
    <row r="34" spans="1:15" ht="108.75" customHeight="1" x14ac:dyDescent="0.25">
      <c r="A34" s="113" t="s">
        <v>154</v>
      </c>
      <c r="B34" s="32" t="s">
        <v>41</v>
      </c>
      <c r="C34" s="32">
        <v>20</v>
      </c>
      <c r="D34" s="32" t="s">
        <v>38</v>
      </c>
      <c r="E34" s="234" t="s">
        <v>155</v>
      </c>
      <c r="F34" s="242">
        <f>+F36+F35</f>
        <v>1081267</v>
      </c>
      <c r="G34" s="242">
        <f t="shared" ref="G34:L34" si="18">+G36+G35</f>
        <v>0</v>
      </c>
      <c r="H34" s="242">
        <f t="shared" si="18"/>
        <v>1081267</v>
      </c>
      <c r="I34" s="301">
        <f t="shared" si="1"/>
        <v>1.506562421609072E-5</v>
      </c>
      <c r="J34" s="242">
        <f t="shared" si="18"/>
        <v>1081267</v>
      </c>
      <c r="K34" s="242">
        <f t="shared" si="18"/>
        <v>1081267</v>
      </c>
      <c r="L34" s="242">
        <f t="shared" si="18"/>
        <v>0</v>
      </c>
      <c r="M34" s="294">
        <f t="shared" si="4"/>
        <v>1</v>
      </c>
      <c r="N34" s="294">
        <f t="shared" si="5"/>
        <v>1</v>
      </c>
      <c r="O34" s="295">
        <f t="shared" si="6"/>
        <v>1</v>
      </c>
    </row>
    <row r="35" spans="1:15" ht="42" customHeight="1" x14ac:dyDescent="0.25">
      <c r="A35" s="114" t="s">
        <v>160</v>
      </c>
      <c r="B35" s="43" t="s">
        <v>41</v>
      </c>
      <c r="C35" s="43">
        <v>20</v>
      </c>
      <c r="D35" s="43" t="s">
        <v>38</v>
      </c>
      <c r="E35" s="237" t="s">
        <v>161</v>
      </c>
      <c r="F35" s="244">
        <v>495608</v>
      </c>
      <c r="G35" s="244">
        <v>0</v>
      </c>
      <c r="H35" s="296">
        <f t="shared" ref="H35:H36" si="19">+F35-G35</f>
        <v>495608</v>
      </c>
      <c r="I35" s="300">
        <f t="shared" si="1"/>
        <v>6.905458028857155E-6</v>
      </c>
      <c r="J35" s="296">
        <v>495608</v>
      </c>
      <c r="K35" s="244">
        <v>495608</v>
      </c>
      <c r="L35" s="296">
        <f t="shared" ref="L35:L36" si="20">+J35-K35</f>
        <v>0</v>
      </c>
      <c r="M35" s="297">
        <f t="shared" si="4"/>
        <v>1</v>
      </c>
      <c r="N35" s="297">
        <f t="shared" si="5"/>
        <v>1</v>
      </c>
      <c r="O35" s="298">
        <f t="shared" si="6"/>
        <v>1</v>
      </c>
    </row>
    <row r="36" spans="1:15" ht="42" customHeight="1" x14ac:dyDescent="0.25">
      <c r="A36" s="114" t="s">
        <v>162</v>
      </c>
      <c r="B36" s="43" t="s">
        <v>41</v>
      </c>
      <c r="C36" s="43">
        <v>20</v>
      </c>
      <c r="D36" s="43" t="s">
        <v>38</v>
      </c>
      <c r="E36" s="237" t="s">
        <v>163</v>
      </c>
      <c r="F36" s="244">
        <v>585659</v>
      </c>
      <c r="G36" s="244">
        <v>0</v>
      </c>
      <c r="H36" s="296">
        <f t="shared" si="19"/>
        <v>585659</v>
      </c>
      <c r="I36" s="300">
        <f t="shared" si="1"/>
        <v>8.1601661872335656E-6</v>
      </c>
      <c r="J36" s="296">
        <v>585659</v>
      </c>
      <c r="K36" s="244">
        <v>585659</v>
      </c>
      <c r="L36" s="296">
        <f t="shared" si="20"/>
        <v>0</v>
      </c>
      <c r="M36" s="297">
        <f t="shared" si="4"/>
        <v>1</v>
      </c>
      <c r="N36" s="297">
        <f t="shared" si="5"/>
        <v>1</v>
      </c>
      <c r="O36" s="298">
        <f t="shared" si="6"/>
        <v>1</v>
      </c>
    </row>
    <row r="37" spans="1:15" ht="51.75" customHeight="1" x14ac:dyDescent="0.25">
      <c r="A37" s="113" t="s">
        <v>168</v>
      </c>
      <c r="B37" s="32" t="s">
        <v>41</v>
      </c>
      <c r="C37" s="32">
        <v>20</v>
      </c>
      <c r="D37" s="32" t="s">
        <v>38</v>
      </c>
      <c r="E37" s="234" t="s">
        <v>169</v>
      </c>
      <c r="F37" s="242">
        <f>+F38</f>
        <v>1446138.39</v>
      </c>
      <c r="G37" s="242">
        <f t="shared" ref="G37:K37" si="21">+G38</f>
        <v>0</v>
      </c>
      <c r="H37" s="242">
        <f t="shared" si="21"/>
        <v>1446138.39</v>
      </c>
      <c r="I37" s="301">
        <f t="shared" si="1"/>
        <v>2.014948902371241E-5</v>
      </c>
      <c r="J37" s="242">
        <f t="shared" si="21"/>
        <v>0</v>
      </c>
      <c r="K37" s="242">
        <f t="shared" si="21"/>
        <v>0</v>
      </c>
      <c r="L37" s="242">
        <f t="shared" ref="L37" si="22">SUM(L38:L41)</f>
        <v>367960</v>
      </c>
      <c r="M37" s="294">
        <f t="shared" si="4"/>
        <v>0</v>
      </c>
      <c r="N37" s="294">
        <f t="shared" si="5"/>
        <v>0</v>
      </c>
      <c r="O37" s="295" t="s">
        <v>40</v>
      </c>
    </row>
    <row r="38" spans="1:15" ht="42" customHeight="1" x14ac:dyDescent="0.25">
      <c r="A38" s="114" t="s">
        <v>174</v>
      </c>
      <c r="B38" s="43" t="s">
        <v>41</v>
      </c>
      <c r="C38" s="43">
        <v>20</v>
      </c>
      <c r="D38" s="43" t="s">
        <v>38</v>
      </c>
      <c r="E38" s="237" t="s">
        <v>175</v>
      </c>
      <c r="F38" s="244">
        <v>1446138.39</v>
      </c>
      <c r="G38" s="296">
        <v>0</v>
      </c>
      <c r="H38" s="296">
        <f>+F38-G38</f>
        <v>1446138.39</v>
      </c>
      <c r="I38" s="300">
        <f t="shared" si="1"/>
        <v>2.014948902371241E-5</v>
      </c>
      <c r="J38" s="296">
        <v>0</v>
      </c>
      <c r="K38" s="244">
        <v>0</v>
      </c>
      <c r="L38" s="296">
        <f t="shared" ref="L38" si="23">+J38-K38</f>
        <v>0</v>
      </c>
      <c r="M38" s="297">
        <f t="shared" si="4"/>
        <v>0</v>
      </c>
      <c r="N38" s="297">
        <f t="shared" si="5"/>
        <v>0</v>
      </c>
      <c r="O38" s="295" t="s">
        <v>40</v>
      </c>
    </row>
    <row r="39" spans="1:15" ht="49.5" customHeight="1" x14ac:dyDescent="0.25">
      <c r="A39" s="113" t="s">
        <v>176</v>
      </c>
      <c r="B39" s="32" t="s">
        <v>41</v>
      </c>
      <c r="C39" s="32">
        <v>20</v>
      </c>
      <c r="D39" s="32" t="s">
        <v>38</v>
      </c>
      <c r="E39" s="234" t="s">
        <v>177</v>
      </c>
      <c r="F39" s="242">
        <f>SUM(F40:F43)</f>
        <v>86068107</v>
      </c>
      <c r="G39" s="242">
        <f t="shared" ref="G39:L39" si="24">SUM(G40:G43)</f>
        <v>0</v>
      </c>
      <c r="H39" s="242">
        <f t="shared" si="24"/>
        <v>86068107</v>
      </c>
      <c r="I39" s="294">
        <f t="shared" si="1"/>
        <v>1.1992132905677202E-3</v>
      </c>
      <c r="J39" s="242">
        <f t="shared" si="24"/>
        <v>77891211</v>
      </c>
      <c r="K39" s="242">
        <f t="shared" si="24"/>
        <v>77707231</v>
      </c>
      <c r="L39" s="242">
        <f t="shared" si="24"/>
        <v>183980</v>
      </c>
      <c r="M39" s="294">
        <f t="shared" si="4"/>
        <v>0.90499505234848487</v>
      </c>
      <c r="N39" s="294">
        <f t="shared" si="5"/>
        <v>0.90285744288531866</v>
      </c>
      <c r="O39" s="295">
        <f t="shared" ref="O39:O43" si="25">+K39/J39</f>
        <v>0.9976379876800221</v>
      </c>
    </row>
    <row r="40" spans="1:15" ht="41.25" customHeight="1" x14ac:dyDescent="0.25">
      <c r="A40" s="114" t="s">
        <v>178</v>
      </c>
      <c r="B40" s="43" t="s">
        <v>41</v>
      </c>
      <c r="C40" s="43">
        <v>20</v>
      </c>
      <c r="D40" s="43" t="s">
        <v>38</v>
      </c>
      <c r="E40" s="237" t="s">
        <v>179</v>
      </c>
      <c r="F40" s="244">
        <v>714884</v>
      </c>
      <c r="G40" s="296">
        <v>0</v>
      </c>
      <c r="H40" s="296">
        <f t="shared" ref="H40:H43" si="26">+F40-G40</f>
        <v>714884</v>
      </c>
      <c r="I40" s="300">
        <f t="shared" si="1"/>
        <v>9.9606976834545013E-6</v>
      </c>
      <c r="J40" s="296">
        <v>714884</v>
      </c>
      <c r="K40" s="296">
        <v>714884</v>
      </c>
      <c r="L40" s="296">
        <f t="shared" ref="L40:L43" si="27">+J40-K40</f>
        <v>0</v>
      </c>
      <c r="M40" s="297">
        <f t="shared" si="4"/>
        <v>1</v>
      </c>
      <c r="N40" s="297">
        <f t="shared" si="5"/>
        <v>1</v>
      </c>
      <c r="O40" s="298">
        <f t="shared" si="25"/>
        <v>1</v>
      </c>
    </row>
    <row r="41" spans="1:15" ht="69" customHeight="1" x14ac:dyDescent="0.25">
      <c r="A41" s="114" t="s">
        <v>180</v>
      </c>
      <c r="B41" s="43" t="s">
        <v>41</v>
      </c>
      <c r="C41" s="43">
        <v>20</v>
      </c>
      <c r="D41" s="43" t="s">
        <v>38</v>
      </c>
      <c r="E41" s="237" t="s">
        <v>181</v>
      </c>
      <c r="F41" s="244">
        <v>82895769</v>
      </c>
      <c r="G41" s="296">
        <v>0</v>
      </c>
      <c r="H41" s="296">
        <f t="shared" si="26"/>
        <v>82895769</v>
      </c>
      <c r="I41" s="297">
        <f t="shared" si="1"/>
        <v>1.1550121337818157E-3</v>
      </c>
      <c r="J41" s="296">
        <v>74718873</v>
      </c>
      <c r="K41" s="296">
        <v>74534893</v>
      </c>
      <c r="L41" s="296">
        <f t="shared" si="27"/>
        <v>183980</v>
      </c>
      <c r="M41" s="297">
        <f t="shared" si="4"/>
        <v>0.90135930821752797</v>
      </c>
      <c r="N41" s="297">
        <f t="shared" si="5"/>
        <v>0.89913989458255705</v>
      </c>
      <c r="O41" s="298">
        <f t="shared" si="25"/>
        <v>0.99753770376060147</v>
      </c>
    </row>
    <row r="42" spans="1:15" ht="32.25" customHeight="1" x14ac:dyDescent="0.25">
      <c r="A42" s="114" t="s">
        <v>184</v>
      </c>
      <c r="B42" s="43" t="s">
        <v>41</v>
      </c>
      <c r="C42" s="43">
        <v>20</v>
      </c>
      <c r="D42" s="43" t="s">
        <v>38</v>
      </c>
      <c r="E42" s="237" t="s">
        <v>185</v>
      </c>
      <c r="F42" s="244">
        <v>2193554</v>
      </c>
      <c r="G42" s="296">
        <v>0</v>
      </c>
      <c r="H42" s="296">
        <f t="shared" si="26"/>
        <v>2193554</v>
      </c>
      <c r="I42" s="300">
        <f t="shared" si="1"/>
        <v>3.0563459591111782E-5</v>
      </c>
      <c r="J42" s="296">
        <v>2193554</v>
      </c>
      <c r="K42" s="296">
        <v>2193554</v>
      </c>
      <c r="L42" s="296">
        <f t="shared" si="27"/>
        <v>0</v>
      </c>
      <c r="M42" s="297">
        <f t="shared" si="4"/>
        <v>1</v>
      </c>
      <c r="N42" s="297">
        <f t="shared" si="5"/>
        <v>1</v>
      </c>
      <c r="O42" s="298">
        <f t="shared" si="25"/>
        <v>1</v>
      </c>
    </row>
    <row r="43" spans="1:15" ht="50.25" customHeight="1" x14ac:dyDescent="0.25">
      <c r="A43" s="114" t="s">
        <v>186</v>
      </c>
      <c r="B43" s="43" t="s">
        <v>41</v>
      </c>
      <c r="C43" s="43">
        <v>20</v>
      </c>
      <c r="D43" s="43" t="s">
        <v>38</v>
      </c>
      <c r="E43" s="237" t="s">
        <v>379</v>
      </c>
      <c r="F43" s="244">
        <v>263900</v>
      </c>
      <c r="G43" s="296">
        <v>0</v>
      </c>
      <c r="H43" s="296">
        <f t="shared" si="26"/>
        <v>263900</v>
      </c>
      <c r="I43" s="300">
        <f t="shared" si="1"/>
        <v>3.6769995113384029E-6</v>
      </c>
      <c r="J43" s="296">
        <v>263900</v>
      </c>
      <c r="K43" s="296">
        <v>263900</v>
      </c>
      <c r="L43" s="296">
        <f t="shared" si="27"/>
        <v>0</v>
      </c>
      <c r="M43" s="297">
        <f t="shared" si="4"/>
        <v>1</v>
      </c>
      <c r="N43" s="297">
        <f t="shared" si="5"/>
        <v>1</v>
      </c>
      <c r="O43" s="298">
        <f t="shared" si="25"/>
        <v>1</v>
      </c>
    </row>
    <row r="44" spans="1:15" ht="41.25" customHeight="1" x14ac:dyDescent="0.25">
      <c r="A44" s="113" t="s">
        <v>190</v>
      </c>
      <c r="B44" s="32" t="s">
        <v>41</v>
      </c>
      <c r="C44" s="32">
        <v>20</v>
      </c>
      <c r="D44" s="32" t="s">
        <v>38</v>
      </c>
      <c r="E44" s="234" t="s">
        <v>191</v>
      </c>
      <c r="F44" s="242">
        <f>+F45</f>
        <v>693</v>
      </c>
      <c r="G44" s="242">
        <f t="shared" ref="G44:L44" si="28">+G45</f>
        <v>0</v>
      </c>
      <c r="H44" s="242">
        <f t="shared" si="28"/>
        <v>693</v>
      </c>
      <c r="I44" s="301">
        <f t="shared" si="1"/>
        <v>9.6557812101459396E-9</v>
      </c>
      <c r="J44" s="242">
        <f t="shared" si="28"/>
        <v>0</v>
      </c>
      <c r="K44" s="242">
        <f t="shared" si="28"/>
        <v>0</v>
      </c>
      <c r="L44" s="242">
        <f t="shared" si="28"/>
        <v>0</v>
      </c>
      <c r="M44" s="294">
        <f t="shared" si="4"/>
        <v>0</v>
      </c>
      <c r="N44" s="294">
        <f t="shared" si="5"/>
        <v>0</v>
      </c>
      <c r="O44" s="295" t="s">
        <v>40</v>
      </c>
    </row>
    <row r="45" spans="1:15" ht="36.75" customHeight="1" thickBot="1" x14ac:dyDescent="0.3">
      <c r="A45" s="184" t="s">
        <v>200</v>
      </c>
      <c r="B45" s="89" t="s">
        <v>41</v>
      </c>
      <c r="C45" s="89">
        <v>20</v>
      </c>
      <c r="D45" s="89" t="s">
        <v>38</v>
      </c>
      <c r="E45" s="302" t="s">
        <v>201</v>
      </c>
      <c r="F45" s="250">
        <v>693</v>
      </c>
      <c r="G45" s="303">
        <v>0</v>
      </c>
      <c r="H45" s="303">
        <f>+F45-G45</f>
        <v>693</v>
      </c>
      <c r="I45" s="304">
        <f t="shared" si="1"/>
        <v>9.6557812101459396E-9</v>
      </c>
      <c r="J45" s="303">
        <v>0</v>
      </c>
      <c r="K45" s="303">
        <v>0</v>
      </c>
      <c r="L45" s="303">
        <f>+J45-K45</f>
        <v>0</v>
      </c>
      <c r="M45" s="297">
        <f t="shared" si="4"/>
        <v>0</v>
      </c>
      <c r="N45" s="297">
        <f t="shared" si="5"/>
        <v>0</v>
      </c>
      <c r="O45" s="298" t="s">
        <v>40</v>
      </c>
    </row>
    <row r="46" spans="1:15" s="226" customFormat="1" ht="28.5" customHeight="1" thickBot="1" x14ac:dyDescent="0.3">
      <c r="A46" s="188" t="s">
        <v>250</v>
      </c>
      <c r="B46" s="189" t="s">
        <v>37</v>
      </c>
      <c r="C46" s="190">
        <v>10</v>
      </c>
      <c r="D46" s="189" t="s">
        <v>38</v>
      </c>
      <c r="E46" s="305" t="s">
        <v>251</v>
      </c>
      <c r="F46" s="192">
        <f>+F49+F55+F77+F87</f>
        <v>31613678626.549999</v>
      </c>
      <c r="G46" s="192">
        <f t="shared" ref="G46:L46" si="29">+G49+G55+G77+G87</f>
        <v>2695350</v>
      </c>
      <c r="H46" s="192">
        <f t="shared" si="29"/>
        <v>31610983276.549999</v>
      </c>
      <c r="I46" s="306">
        <f t="shared" si="1"/>
        <v>0.44044550989314429</v>
      </c>
      <c r="J46" s="192">
        <f>+J49+J55+J77+J87</f>
        <v>28736411660.830002</v>
      </c>
      <c r="K46" s="192">
        <f t="shared" si="29"/>
        <v>27817649808.830002</v>
      </c>
      <c r="L46" s="192">
        <f t="shared" si="29"/>
        <v>918761852</v>
      </c>
      <c r="M46" s="307">
        <f t="shared" si="4"/>
        <v>0.90906415056527379</v>
      </c>
      <c r="N46" s="307">
        <f t="shared" si="5"/>
        <v>0.87999951046970404</v>
      </c>
      <c r="O46" s="308">
        <f>+K46/J46</f>
        <v>0.96802795481760362</v>
      </c>
    </row>
    <row r="47" spans="1:15" s="226" customFormat="1" ht="28.5" customHeight="1" thickBot="1" x14ac:dyDescent="0.3">
      <c r="A47" s="23" t="s">
        <v>250</v>
      </c>
      <c r="B47" s="96" t="s">
        <v>37</v>
      </c>
      <c r="C47" s="97">
        <v>13</v>
      </c>
      <c r="D47" s="96" t="s">
        <v>38</v>
      </c>
      <c r="E47" s="223" t="s">
        <v>251</v>
      </c>
      <c r="F47" s="26">
        <f t="shared" ref="F47:L47" si="30">+F88</f>
        <v>4260844770</v>
      </c>
      <c r="G47" s="26">
        <f t="shared" si="30"/>
        <v>0</v>
      </c>
      <c r="H47" s="26">
        <f t="shared" si="30"/>
        <v>4260844770</v>
      </c>
      <c r="I47" s="289">
        <f t="shared" si="1"/>
        <v>5.9367654934364494E-2</v>
      </c>
      <c r="J47" s="26">
        <f t="shared" ref="J47" si="31">+J88</f>
        <v>1748200000</v>
      </c>
      <c r="K47" s="26">
        <f t="shared" si="30"/>
        <v>228200000</v>
      </c>
      <c r="L47" s="26">
        <f t="shared" si="30"/>
        <v>1520000000</v>
      </c>
      <c r="M47" s="290">
        <f t="shared" si="4"/>
        <v>0.4102942243540123</v>
      </c>
      <c r="N47" s="290">
        <f t="shared" si="5"/>
        <v>5.355745452327286E-2</v>
      </c>
      <c r="O47" s="308">
        <f t="shared" ref="O47:O78" si="32">+K47/J47</f>
        <v>0.13053426381420891</v>
      </c>
    </row>
    <row r="48" spans="1:15" s="226" customFormat="1" ht="28.5" customHeight="1" thickBot="1" x14ac:dyDescent="0.3">
      <c r="A48" s="99" t="s">
        <v>250</v>
      </c>
      <c r="B48" s="100" t="s">
        <v>41</v>
      </c>
      <c r="C48" s="101">
        <v>20</v>
      </c>
      <c r="D48" s="100" t="s">
        <v>38</v>
      </c>
      <c r="E48" s="228" t="s">
        <v>251</v>
      </c>
      <c r="F48" s="103">
        <f>+F65+F89</f>
        <v>35611833302.150002</v>
      </c>
      <c r="G48" s="103">
        <f t="shared" ref="G48:L48" si="33">+G65+G89</f>
        <v>0</v>
      </c>
      <c r="H48" s="103">
        <f t="shared" si="33"/>
        <v>35611833302.150002</v>
      </c>
      <c r="I48" s="309">
        <f t="shared" si="1"/>
        <v>0.49619057843831083</v>
      </c>
      <c r="J48" s="103">
        <f>+J65+J89</f>
        <v>9038380488.9099998</v>
      </c>
      <c r="K48" s="103">
        <f t="shared" si="33"/>
        <v>7491554594.9099998</v>
      </c>
      <c r="L48" s="103">
        <f t="shared" si="33"/>
        <v>1546825894</v>
      </c>
      <c r="M48" s="310">
        <f t="shared" si="4"/>
        <v>0.25380272934065218</v>
      </c>
      <c r="N48" s="310">
        <f t="shared" si="5"/>
        <v>0.21036700164654851</v>
      </c>
      <c r="O48" s="291">
        <f t="shared" si="32"/>
        <v>0.82886028134155898</v>
      </c>
    </row>
    <row r="49" spans="1:15" ht="24" customHeight="1" x14ac:dyDescent="0.25">
      <c r="A49" s="110" t="s">
        <v>252</v>
      </c>
      <c r="B49" s="111" t="s">
        <v>37</v>
      </c>
      <c r="C49" s="111">
        <v>10</v>
      </c>
      <c r="D49" s="111" t="s">
        <v>38</v>
      </c>
      <c r="E49" s="231" t="s">
        <v>253</v>
      </c>
      <c r="F49" s="254">
        <f t="shared" ref="F49:L50" si="34">+F50</f>
        <v>136260570.40000001</v>
      </c>
      <c r="G49" s="254">
        <f t="shared" si="34"/>
        <v>0</v>
      </c>
      <c r="H49" s="254">
        <f t="shared" si="34"/>
        <v>136260570.40000001</v>
      </c>
      <c r="I49" s="292">
        <f t="shared" si="1"/>
        <v>1.898560253033316E-3</v>
      </c>
      <c r="J49" s="254">
        <f t="shared" si="34"/>
        <v>136260570</v>
      </c>
      <c r="K49" s="254">
        <f t="shared" si="34"/>
        <v>74531031</v>
      </c>
      <c r="L49" s="254">
        <f t="shared" si="34"/>
        <v>61729539</v>
      </c>
      <c r="M49" s="292">
        <f t="shared" si="4"/>
        <v>0.99999999706444787</v>
      </c>
      <c r="N49" s="292">
        <f t="shared" si="5"/>
        <v>0.54697430651589285</v>
      </c>
      <c r="O49" s="293">
        <f t="shared" si="32"/>
        <v>0.54697430812156445</v>
      </c>
    </row>
    <row r="50" spans="1:15" ht="24" customHeight="1" x14ac:dyDescent="0.25">
      <c r="A50" s="113" t="s">
        <v>254</v>
      </c>
      <c r="B50" s="32" t="s">
        <v>37</v>
      </c>
      <c r="C50" s="32">
        <v>10</v>
      </c>
      <c r="D50" s="32" t="s">
        <v>38</v>
      </c>
      <c r="E50" s="234" t="s">
        <v>255</v>
      </c>
      <c r="F50" s="242">
        <f>+F51</f>
        <v>136260570.40000001</v>
      </c>
      <c r="G50" s="242">
        <f t="shared" si="34"/>
        <v>0</v>
      </c>
      <c r="H50" s="242">
        <f t="shared" si="34"/>
        <v>136260570.40000001</v>
      </c>
      <c r="I50" s="294">
        <f t="shared" si="1"/>
        <v>1.898560253033316E-3</v>
      </c>
      <c r="J50" s="242">
        <f>+J51</f>
        <v>136260570</v>
      </c>
      <c r="K50" s="242">
        <f t="shared" si="34"/>
        <v>74531031</v>
      </c>
      <c r="L50" s="242">
        <f t="shared" si="34"/>
        <v>61729539</v>
      </c>
      <c r="M50" s="294">
        <f t="shared" si="4"/>
        <v>0.99999999706444787</v>
      </c>
      <c r="N50" s="294">
        <f t="shared" si="5"/>
        <v>0.54697430651589285</v>
      </c>
      <c r="O50" s="295">
        <f t="shared" si="32"/>
        <v>0.54697430812156445</v>
      </c>
    </row>
    <row r="51" spans="1:15" ht="49.5" customHeight="1" x14ac:dyDescent="0.25">
      <c r="A51" s="199" t="s">
        <v>380</v>
      </c>
      <c r="B51" s="32" t="s">
        <v>37</v>
      </c>
      <c r="C51" s="32">
        <v>10</v>
      </c>
      <c r="D51" s="32" t="s">
        <v>38</v>
      </c>
      <c r="E51" s="234" t="s">
        <v>381</v>
      </c>
      <c r="F51" s="242">
        <f t="shared" ref="F51:L52" si="35">+F52</f>
        <v>136260570.40000001</v>
      </c>
      <c r="G51" s="242">
        <f t="shared" si="35"/>
        <v>0</v>
      </c>
      <c r="H51" s="242">
        <f t="shared" si="35"/>
        <v>136260570.40000001</v>
      </c>
      <c r="I51" s="294">
        <f t="shared" si="1"/>
        <v>1.898560253033316E-3</v>
      </c>
      <c r="J51" s="242">
        <f t="shared" si="35"/>
        <v>136260570</v>
      </c>
      <c r="K51" s="242">
        <f t="shared" si="35"/>
        <v>74531031</v>
      </c>
      <c r="L51" s="242">
        <f t="shared" si="35"/>
        <v>61729539</v>
      </c>
      <c r="M51" s="294">
        <f t="shared" si="4"/>
        <v>0.99999999706444787</v>
      </c>
      <c r="N51" s="294">
        <f t="shared" si="5"/>
        <v>0.54697430651589285</v>
      </c>
      <c r="O51" s="295">
        <f t="shared" si="32"/>
        <v>0.54697430812156445</v>
      </c>
    </row>
    <row r="52" spans="1:15" ht="49.5" customHeight="1" x14ac:dyDescent="0.25">
      <c r="A52" s="113" t="s">
        <v>382</v>
      </c>
      <c r="B52" s="32" t="s">
        <v>37</v>
      </c>
      <c r="C52" s="32">
        <v>10</v>
      </c>
      <c r="D52" s="32" t="s">
        <v>38</v>
      </c>
      <c r="E52" s="234" t="s">
        <v>381</v>
      </c>
      <c r="F52" s="242">
        <f t="shared" si="35"/>
        <v>136260570.40000001</v>
      </c>
      <c r="G52" s="242">
        <f t="shared" si="35"/>
        <v>0</v>
      </c>
      <c r="H52" s="242">
        <f t="shared" si="35"/>
        <v>136260570.40000001</v>
      </c>
      <c r="I52" s="294">
        <f t="shared" si="1"/>
        <v>1.898560253033316E-3</v>
      </c>
      <c r="J52" s="242">
        <f t="shared" si="35"/>
        <v>136260570</v>
      </c>
      <c r="K52" s="242">
        <f t="shared" si="35"/>
        <v>74531031</v>
      </c>
      <c r="L52" s="242">
        <f t="shared" si="35"/>
        <v>61729539</v>
      </c>
      <c r="M52" s="294">
        <f t="shared" si="4"/>
        <v>0.99999999706444787</v>
      </c>
      <c r="N52" s="294">
        <f t="shared" si="5"/>
        <v>0.54697430651589285</v>
      </c>
      <c r="O52" s="295">
        <f t="shared" si="32"/>
        <v>0.54697430812156445</v>
      </c>
    </row>
    <row r="53" spans="1:15" ht="49.5" customHeight="1" x14ac:dyDescent="0.25">
      <c r="A53" s="113" t="s">
        <v>383</v>
      </c>
      <c r="B53" s="32" t="s">
        <v>37</v>
      </c>
      <c r="C53" s="32">
        <v>10</v>
      </c>
      <c r="D53" s="32" t="s">
        <v>38</v>
      </c>
      <c r="E53" s="234" t="s">
        <v>384</v>
      </c>
      <c r="F53" s="242">
        <f t="shared" ref="F53:L53" si="36">SUM(F54:F54)</f>
        <v>136260570.40000001</v>
      </c>
      <c r="G53" s="242">
        <f t="shared" si="36"/>
        <v>0</v>
      </c>
      <c r="H53" s="242">
        <f t="shared" si="36"/>
        <v>136260570.40000001</v>
      </c>
      <c r="I53" s="294">
        <f t="shared" si="1"/>
        <v>1.898560253033316E-3</v>
      </c>
      <c r="J53" s="242">
        <f t="shared" si="36"/>
        <v>136260570</v>
      </c>
      <c r="K53" s="242">
        <f t="shared" si="36"/>
        <v>74531031</v>
      </c>
      <c r="L53" s="242">
        <f t="shared" si="36"/>
        <v>61729539</v>
      </c>
      <c r="M53" s="294">
        <f t="shared" si="4"/>
        <v>0.99999999706444787</v>
      </c>
      <c r="N53" s="294">
        <f t="shared" si="5"/>
        <v>0.54697430651589285</v>
      </c>
      <c r="O53" s="295">
        <f t="shared" si="32"/>
        <v>0.54697430812156445</v>
      </c>
    </row>
    <row r="54" spans="1:15" ht="30" customHeight="1" x14ac:dyDescent="0.25">
      <c r="A54" s="114" t="s">
        <v>385</v>
      </c>
      <c r="B54" s="43" t="s">
        <v>37</v>
      </c>
      <c r="C54" s="43">
        <v>10</v>
      </c>
      <c r="D54" s="43" t="s">
        <v>38</v>
      </c>
      <c r="E54" s="237" t="s">
        <v>268</v>
      </c>
      <c r="F54" s="255">
        <v>136260570.40000001</v>
      </c>
      <c r="G54" s="296">
        <v>0</v>
      </c>
      <c r="H54" s="296">
        <f>+F54-G54</f>
        <v>136260570.40000001</v>
      </c>
      <c r="I54" s="297">
        <f t="shared" si="1"/>
        <v>1.898560253033316E-3</v>
      </c>
      <c r="J54" s="296">
        <v>136260570</v>
      </c>
      <c r="K54" s="296">
        <v>74531031</v>
      </c>
      <c r="L54" s="296">
        <f>+J54-K54</f>
        <v>61729539</v>
      </c>
      <c r="M54" s="297">
        <f t="shared" si="4"/>
        <v>0.99999999706444787</v>
      </c>
      <c r="N54" s="297">
        <f t="shared" si="5"/>
        <v>0.54697430651589285</v>
      </c>
      <c r="O54" s="298">
        <f t="shared" si="32"/>
        <v>0.54697430812156445</v>
      </c>
    </row>
    <row r="55" spans="1:15" ht="35.25" customHeight="1" x14ac:dyDescent="0.25">
      <c r="A55" s="113" t="s">
        <v>258</v>
      </c>
      <c r="B55" s="32" t="s">
        <v>37</v>
      </c>
      <c r="C55" s="32">
        <v>10</v>
      </c>
      <c r="D55" s="32" t="s">
        <v>38</v>
      </c>
      <c r="E55" s="256" t="s">
        <v>259</v>
      </c>
      <c r="F55" s="242">
        <f t="shared" ref="F55:L55" si="37">+F56</f>
        <v>431039532.39999998</v>
      </c>
      <c r="G55" s="242">
        <f t="shared" si="37"/>
        <v>0</v>
      </c>
      <c r="H55" s="242">
        <f t="shared" si="37"/>
        <v>431039532.39999998</v>
      </c>
      <c r="I55" s="294">
        <f t="shared" si="1"/>
        <v>6.0058057976594683E-3</v>
      </c>
      <c r="J55" s="242">
        <f t="shared" si="37"/>
        <v>90643740.400000006</v>
      </c>
      <c r="K55" s="242">
        <f t="shared" si="37"/>
        <v>81789482.400000006</v>
      </c>
      <c r="L55" s="242">
        <f t="shared" si="37"/>
        <v>8854258</v>
      </c>
      <c r="M55" s="294">
        <f t="shared" si="4"/>
        <v>0.21029101413344056</v>
      </c>
      <c r="N55" s="294">
        <f t="shared" si="5"/>
        <v>0.18974937622217969</v>
      </c>
      <c r="O55" s="295">
        <f t="shared" si="32"/>
        <v>0.90231804247124825</v>
      </c>
    </row>
    <row r="56" spans="1:15" ht="33" customHeight="1" x14ac:dyDescent="0.25">
      <c r="A56" s="113" t="s">
        <v>260</v>
      </c>
      <c r="B56" s="32" t="s">
        <v>37</v>
      </c>
      <c r="C56" s="32">
        <v>10</v>
      </c>
      <c r="D56" s="32" t="s">
        <v>38</v>
      </c>
      <c r="E56" s="234" t="s">
        <v>255</v>
      </c>
      <c r="F56" s="242">
        <f t="shared" ref="F56:L56" si="38">+F57+F61</f>
        <v>431039532.39999998</v>
      </c>
      <c r="G56" s="242">
        <f t="shared" si="38"/>
        <v>0</v>
      </c>
      <c r="H56" s="242">
        <f t="shared" si="38"/>
        <v>431039532.39999998</v>
      </c>
      <c r="I56" s="294">
        <f t="shared" si="1"/>
        <v>6.0058057976594683E-3</v>
      </c>
      <c r="J56" s="242">
        <f t="shared" si="38"/>
        <v>90643740.400000006</v>
      </c>
      <c r="K56" s="242">
        <f t="shared" si="38"/>
        <v>81789482.400000006</v>
      </c>
      <c r="L56" s="242">
        <f t="shared" si="38"/>
        <v>8854258</v>
      </c>
      <c r="M56" s="294">
        <f t="shared" si="4"/>
        <v>0.21029101413344056</v>
      </c>
      <c r="N56" s="294">
        <f t="shared" si="5"/>
        <v>0.18974937622217969</v>
      </c>
      <c r="O56" s="295">
        <f t="shared" si="32"/>
        <v>0.90231804247124825</v>
      </c>
    </row>
    <row r="57" spans="1:15" ht="51.75" customHeight="1" x14ac:dyDescent="0.25">
      <c r="A57" s="113" t="s">
        <v>261</v>
      </c>
      <c r="B57" s="32" t="s">
        <v>37</v>
      </c>
      <c r="C57" s="32">
        <v>10</v>
      </c>
      <c r="D57" s="32" t="s">
        <v>38</v>
      </c>
      <c r="E57" s="234" t="s">
        <v>262</v>
      </c>
      <c r="F57" s="242">
        <f t="shared" ref="F57:L59" si="39">+F58</f>
        <v>22421581</v>
      </c>
      <c r="G57" s="242">
        <f t="shared" si="39"/>
        <v>0</v>
      </c>
      <c r="H57" s="242">
        <f t="shared" si="39"/>
        <v>22421581</v>
      </c>
      <c r="I57" s="294">
        <f t="shared" si="1"/>
        <v>3.1240675399937259E-4</v>
      </c>
      <c r="J57" s="242">
        <f t="shared" si="39"/>
        <v>22330572</v>
      </c>
      <c r="K57" s="242">
        <f t="shared" si="39"/>
        <v>13476314</v>
      </c>
      <c r="L57" s="242">
        <f t="shared" si="39"/>
        <v>8854258</v>
      </c>
      <c r="M57" s="294">
        <f t="shared" si="4"/>
        <v>0.99594100879862124</v>
      </c>
      <c r="N57" s="294">
        <f t="shared" si="5"/>
        <v>0.60104209422163402</v>
      </c>
      <c r="O57" s="295">
        <f t="shared" si="32"/>
        <v>0.60349166156603606</v>
      </c>
    </row>
    <row r="58" spans="1:15" ht="51.75" customHeight="1" x14ac:dyDescent="0.25">
      <c r="A58" s="113" t="s">
        <v>386</v>
      </c>
      <c r="B58" s="32" t="s">
        <v>37</v>
      </c>
      <c r="C58" s="32">
        <v>10</v>
      </c>
      <c r="D58" s="32" t="s">
        <v>38</v>
      </c>
      <c r="E58" s="234" t="s">
        <v>262</v>
      </c>
      <c r="F58" s="242">
        <f t="shared" si="39"/>
        <v>22421581</v>
      </c>
      <c r="G58" s="242">
        <f t="shared" si="39"/>
        <v>0</v>
      </c>
      <c r="H58" s="242">
        <f t="shared" si="39"/>
        <v>22421581</v>
      </c>
      <c r="I58" s="294">
        <f t="shared" si="1"/>
        <v>3.1240675399937259E-4</v>
      </c>
      <c r="J58" s="242">
        <f t="shared" si="39"/>
        <v>22330572</v>
      </c>
      <c r="K58" s="242">
        <f t="shared" si="39"/>
        <v>13476314</v>
      </c>
      <c r="L58" s="242">
        <f t="shared" si="39"/>
        <v>8854258</v>
      </c>
      <c r="M58" s="294">
        <f t="shared" si="4"/>
        <v>0.99594100879862124</v>
      </c>
      <c r="N58" s="294">
        <f t="shared" si="5"/>
        <v>0.60104209422163402</v>
      </c>
      <c r="O58" s="295">
        <f t="shared" si="32"/>
        <v>0.60349166156603606</v>
      </c>
    </row>
    <row r="59" spans="1:15" ht="29.25" customHeight="1" x14ac:dyDescent="0.25">
      <c r="A59" s="113" t="s">
        <v>387</v>
      </c>
      <c r="B59" s="32" t="s">
        <v>37</v>
      </c>
      <c r="C59" s="32">
        <v>10</v>
      </c>
      <c r="D59" s="32" t="s">
        <v>38</v>
      </c>
      <c r="E59" s="256" t="s">
        <v>266</v>
      </c>
      <c r="F59" s="242">
        <f t="shared" si="39"/>
        <v>22421581</v>
      </c>
      <c r="G59" s="242">
        <f t="shared" si="39"/>
        <v>0</v>
      </c>
      <c r="H59" s="242">
        <f t="shared" si="39"/>
        <v>22421581</v>
      </c>
      <c r="I59" s="294">
        <f t="shared" si="1"/>
        <v>3.1240675399937259E-4</v>
      </c>
      <c r="J59" s="242">
        <f t="shared" si="39"/>
        <v>22330572</v>
      </c>
      <c r="K59" s="242">
        <f t="shared" si="39"/>
        <v>13476314</v>
      </c>
      <c r="L59" s="242">
        <f t="shared" si="39"/>
        <v>8854258</v>
      </c>
      <c r="M59" s="294">
        <f t="shared" si="4"/>
        <v>0.99594100879862124</v>
      </c>
      <c r="N59" s="294">
        <f t="shared" si="5"/>
        <v>0.60104209422163402</v>
      </c>
      <c r="O59" s="295">
        <f t="shared" si="32"/>
        <v>0.60349166156603606</v>
      </c>
    </row>
    <row r="60" spans="1:15" ht="30" customHeight="1" x14ac:dyDescent="0.25">
      <c r="A60" s="114" t="s">
        <v>388</v>
      </c>
      <c r="B60" s="43" t="s">
        <v>37</v>
      </c>
      <c r="C60" s="43">
        <v>10</v>
      </c>
      <c r="D60" s="43" t="s">
        <v>38</v>
      </c>
      <c r="E60" s="237" t="s">
        <v>268</v>
      </c>
      <c r="F60" s="244">
        <v>22421581</v>
      </c>
      <c r="G60" s="296">
        <v>0</v>
      </c>
      <c r="H60" s="296">
        <f>+F60-G60</f>
        <v>22421581</v>
      </c>
      <c r="I60" s="297">
        <f t="shared" si="1"/>
        <v>3.1240675399937259E-4</v>
      </c>
      <c r="J60" s="296">
        <v>22330572</v>
      </c>
      <c r="K60" s="296">
        <v>13476314</v>
      </c>
      <c r="L60" s="296">
        <f>+J60-K60</f>
        <v>8854258</v>
      </c>
      <c r="M60" s="297">
        <f t="shared" si="4"/>
        <v>0.99594100879862124</v>
      </c>
      <c r="N60" s="297">
        <f t="shared" si="5"/>
        <v>0.60104209422163402</v>
      </c>
      <c r="O60" s="298">
        <f t="shared" si="32"/>
        <v>0.60349166156603606</v>
      </c>
    </row>
    <row r="61" spans="1:15" ht="51.75" customHeight="1" x14ac:dyDescent="0.25">
      <c r="A61" s="113" t="s">
        <v>269</v>
      </c>
      <c r="B61" s="32" t="s">
        <v>37</v>
      </c>
      <c r="C61" s="32">
        <v>10</v>
      </c>
      <c r="D61" s="32" t="s">
        <v>38</v>
      </c>
      <c r="E61" s="234" t="s">
        <v>270</v>
      </c>
      <c r="F61" s="242">
        <f t="shared" ref="F61:L63" si="40">+F62</f>
        <v>408617951.39999998</v>
      </c>
      <c r="G61" s="242">
        <f t="shared" si="40"/>
        <v>0</v>
      </c>
      <c r="H61" s="242">
        <f t="shared" si="40"/>
        <v>408617951.39999998</v>
      </c>
      <c r="I61" s="294">
        <f t="shared" si="1"/>
        <v>5.6933990436600955E-3</v>
      </c>
      <c r="J61" s="242">
        <f t="shared" si="40"/>
        <v>68313168.400000006</v>
      </c>
      <c r="K61" s="242">
        <f t="shared" si="40"/>
        <v>68313168.400000006</v>
      </c>
      <c r="L61" s="242">
        <f t="shared" si="40"/>
        <v>0</v>
      </c>
      <c r="M61" s="294">
        <f t="shared" si="4"/>
        <v>0.16718102610506116</v>
      </c>
      <c r="N61" s="294">
        <f t="shared" si="5"/>
        <v>0.16718102610506116</v>
      </c>
      <c r="O61" s="295">
        <f t="shared" si="32"/>
        <v>1</v>
      </c>
    </row>
    <row r="62" spans="1:15" ht="51.75" customHeight="1" x14ac:dyDescent="0.25">
      <c r="A62" s="113" t="s">
        <v>389</v>
      </c>
      <c r="B62" s="32" t="s">
        <v>37</v>
      </c>
      <c r="C62" s="32">
        <v>10</v>
      </c>
      <c r="D62" s="32" t="s">
        <v>38</v>
      </c>
      <c r="E62" s="234" t="s">
        <v>390</v>
      </c>
      <c r="F62" s="242">
        <f t="shared" si="40"/>
        <v>408617951.39999998</v>
      </c>
      <c r="G62" s="242">
        <f t="shared" si="40"/>
        <v>0</v>
      </c>
      <c r="H62" s="242">
        <f t="shared" si="40"/>
        <v>408617951.39999998</v>
      </c>
      <c r="I62" s="294">
        <f t="shared" si="1"/>
        <v>5.6933990436600955E-3</v>
      </c>
      <c r="J62" s="242">
        <f t="shared" si="40"/>
        <v>68313168.400000006</v>
      </c>
      <c r="K62" s="242">
        <f t="shared" si="40"/>
        <v>68313168.400000006</v>
      </c>
      <c r="L62" s="242">
        <f t="shared" si="40"/>
        <v>0</v>
      </c>
      <c r="M62" s="294">
        <f t="shared" si="4"/>
        <v>0.16718102610506116</v>
      </c>
      <c r="N62" s="294">
        <f t="shared" si="5"/>
        <v>0.16718102610506116</v>
      </c>
      <c r="O62" s="295">
        <f t="shared" si="32"/>
        <v>1</v>
      </c>
    </row>
    <row r="63" spans="1:15" ht="29.25" customHeight="1" x14ac:dyDescent="0.25">
      <c r="A63" s="113" t="s">
        <v>391</v>
      </c>
      <c r="B63" s="32" t="s">
        <v>37</v>
      </c>
      <c r="C63" s="32">
        <v>10</v>
      </c>
      <c r="D63" s="32" t="s">
        <v>38</v>
      </c>
      <c r="E63" s="256" t="s">
        <v>266</v>
      </c>
      <c r="F63" s="242">
        <f t="shared" si="40"/>
        <v>408617951.39999998</v>
      </c>
      <c r="G63" s="242">
        <f t="shared" si="40"/>
        <v>0</v>
      </c>
      <c r="H63" s="242">
        <f t="shared" si="40"/>
        <v>408617951.39999998</v>
      </c>
      <c r="I63" s="294">
        <f t="shared" si="1"/>
        <v>5.6933990436600955E-3</v>
      </c>
      <c r="J63" s="242">
        <f t="shared" si="40"/>
        <v>68313168.400000006</v>
      </c>
      <c r="K63" s="242">
        <f t="shared" si="40"/>
        <v>68313168.400000006</v>
      </c>
      <c r="L63" s="242">
        <f t="shared" si="40"/>
        <v>0</v>
      </c>
      <c r="M63" s="294">
        <f t="shared" si="4"/>
        <v>0.16718102610506116</v>
      </c>
      <c r="N63" s="294">
        <f t="shared" si="5"/>
        <v>0.16718102610506116</v>
      </c>
      <c r="O63" s="295">
        <f t="shared" si="32"/>
        <v>1</v>
      </c>
    </row>
    <row r="64" spans="1:15" ht="30" customHeight="1" x14ac:dyDescent="0.25">
      <c r="A64" s="114" t="s">
        <v>392</v>
      </c>
      <c r="B64" s="43" t="s">
        <v>37</v>
      </c>
      <c r="C64" s="43">
        <v>10</v>
      </c>
      <c r="D64" s="43" t="s">
        <v>38</v>
      </c>
      <c r="E64" s="237" t="s">
        <v>268</v>
      </c>
      <c r="F64" s="244">
        <v>408617951.39999998</v>
      </c>
      <c r="G64" s="244">
        <v>0</v>
      </c>
      <c r="H64" s="296">
        <f>+F64-G64</f>
        <v>408617951.39999998</v>
      </c>
      <c r="I64" s="297">
        <f t="shared" si="1"/>
        <v>5.6933990436600955E-3</v>
      </c>
      <c r="J64" s="244">
        <v>68313168.400000006</v>
      </c>
      <c r="K64" s="244">
        <v>68313168.400000006</v>
      </c>
      <c r="L64" s="296">
        <f>+J64-K64</f>
        <v>0</v>
      </c>
      <c r="M64" s="297">
        <f t="shared" si="4"/>
        <v>0.16718102610506116</v>
      </c>
      <c r="N64" s="297">
        <f t="shared" si="5"/>
        <v>0.16718102610506116</v>
      </c>
      <c r="O64" s="298">
        <f t="shared" si="32"/>
        <v>1</v>
      </c>
    </row>
    <row r="65" spans="1:15" ht="29.25" customHeight="1" x14ac:dyDescent="0.25">
      <c r="A65" s="113" t="s">
        <v>274</v>
      </c>
      <c r="B65" s="32" t="s">
        <v>41</v>
      </c>
      <c r="C65" s="32">
        <v>20</v>
      </c>
      <c r="D65" s="32" t="s">
        <v>38</v>
      </c>
      <c r="E65" s="234" t="s">
        <v>275</v>
      </c>
      <c r="F65" s="242">
        <f>+F66</f>
        <v>23533691800.150002</v>
      </c>
      <c r="G65" s="242">
        <f t="shared" ref="G65:L65" si="41">+G66</f>
        <v>0</v>
      </c>
      <c r="H65" s="242">
        <f t="shared" si="41"/>
        <v>23533691800.150002</v>
      </c>
      <c r="I65" s="294">
        <f t="shared" si="1"/>
        <v>0.32790213432792775</v>
      </c>
      <c r="J65" s="242">
        <f t="shared" si="41"/>
        <v>3015238986.9099998</v>
      </c>
      <c r="K65" s="242">
        <f t="shared" si="41"/>
        <v>2724808118.9099998</v>
      </c>
      <c r="L65" s="242">
        <f t="shared" si="41"/>
        <v>290430868</v>
      </c>
      <c r="M65" s="294">
        <f t="shared" si="4"/>
        <v>0.12812435093123728</v>
      </c>
      <c r="N65" s="294">
        <f t="shared" si="5"/>
        <v>0.11578328389992054</v>
      </c>
      <c r="O65" s="295">
        <f t="shared" si="32"/>
        <v>0.90367898887589271</v>
      </c>
    </row>
    <row r="66" spans="1:15" ht="29.25" customHeight="1" x14ac:dyDescent="0.25">
      <c r="A66" s="113" t="s">
        <v>276</v>
      </c>
      <c r="B66" s="32" t="s">
        <v>41</v>
      </c>
      <c r="C66" s="32">
        <v>20</v>
      </c>
      <c r="D66" s="32" t="s">
        <v>38</v>
      </c>
      <c r="E66" s="234" t="s">
        <v>255</v>
      </c>
      <c r="F66" s="242">
        <f>+F67+F73</f>
        <v>23533691800.150002</v>
      </c>
      <c r="G66" s="242">
        <f t="shared" ref="G66:L66" si="42">+G67+G73</f>
        <v>0</v>
      </c>
      <c r="H66" s="242">
        <f t="shared" si="42"/>
        <v>23533691800.150002</v>
      </c>
      <c r="I66" s="294">
        <f t="shared" si="1"/>
        <v>0.32790213432792775</v>
      </c>
      <c r="J66" s="242">
        <f t="shared" si="42"/>
        <v>3015238986.9099998</v>
      </c>
      <c r="K66" s="242">
        <f t="shared" si="42"/>
        <v>2724808118.9099998</v>
      </c>
      <c r="L66" s="242">
        <f t="shared" si="42"/>
        <v>290430868</v>
      </c>
      <c r="M66" s="294">
        <f t="shared" si="4"/>
        <v>0.12812435093123728</v>
      </c>
      <c r="N66" s="294">
        <f t="shared" si="5"/>
        <v>0.11578328389992054</v>
      </c>
      <c r="O66" s="295">
        <f t="shared" si="32"/>
        <v>0.90367898887589271</v>
      </c>
    </row>
    <row r="67" spans="1:15" ht="49.5" customHeight="1" x14ac:dyDescent="0.25">
      <c r="A67" s="113" t="s">
        <v>277</v>
      </c>
      <c r="B67" s="32" t="s">
        <v>41</v>
      </c>
      <c r="C67" s="32">
        <v>20</v>
      </c>
      <c r="D67" s="32" t="s">
        <v>38</v>
      </c>
      <c r="E67" s="256" t="s">
        <v>278</v>
      </c>
      <c r="F67" s="242">
        <f>+F68</f>
        <v>23515648068.150002</v>
      </c>
      <c r="G67" s="242">
        <f t="shared" ref="G67:L67" si="43">+G68</f>
        <v>0</v>
      </c>
      <c r="H67" s="242">
        <f t="shared" si="43"/>
        <v>23515648068.150002</v>
      </c>
      <c r="I67" s="294">
        <f t="shared" si="1"/>
        <v>0.32765072548462831</v>
      </c>
      <c r="J67" s="242">
        <f t="shared" si="43"/>
        <v>2997195254.9099998</v>
      </c>
      <c r="K67" s="242">
        <f t="shared" si="43"/>
        <v>2713687259.9099998</v>
      </c>
      <c r="L67" s="242">
        <f t="shared" si="43"/>
        <v>283507995</v>
      </c>
      <c r="M67" s="294">
        <f t="shared" si="4"/>
        <v>0.12745535424853771</v>
      </c>
      <c r="N67" s="294">
        <f t="shared" si="5"/>
        <v>0.11539921213506613</v>
      </c>
      <c r="O67" s="295">
        <f t="shared" si="32"/>
        <v>0.9054089003592416</v>
      </c>
    </row>
    <row r="68" spans="1:15" ht="49.5" customHeight="1" x14ac:dyDescent="0.25">
      <c r="A68" s="113" t="s">
        <v>393</v>
      </c>
      <c r="B68" s="32" t="s">
        <v>41</v>
      </c>
      <c r="C68" s="32">
        <v>20</v>
      </c>
      <c r="D68" s="32" t="s">
        <v>38</v>
      </c>
      <c r="E68" s="234" t="s">
        <v>278</v>
      </c>
      <c r="F68" s="242">
        <f>+F69+F71</f>
        <v>23515648068.150002</v>
      </c>
      <c r="G68" s="242">
        <f t="shared" ref="G68:L68" si="44">+G69+G71</f>
        <v>0</v>
      </c>
      <c r="H68" s="242">
        <f t="shared" si="44"/>
        <v>23515648068.150002</v>
      </c>
      <c r="I68" s="294">
        <f t="shared" si="1"/>
        <v>0.32765072548462831</v>
      </c>
      <c r="J68" s="242">
        <f t="shared" si="44"/>
        <v>2997195254.9099998</v>
      </c>
      <c r="K68" s="242">
        <f t="shared" si="44"/>
        <v>2713687259.9099998</v>
      </c>
      <c r="L68" s="242">
        <f t="shared" si="44"/>
        <v>283507995</v>
      </c>
      <c r="M68" s="294">
        <f t="shared" si="4"/>
        <v>0.12745535424853771</v>
      </c>
      <c r="N68" s="294">
        <f t="shared" si="5"/>
        <v>0.11539921213506613</v>
      </c>
      <c r="O68" s="295">
        <f t="shared" si="32"/>
        <v>0.9054089003592416</v>
      </c>
    </row>
    <row r="69" spans="1:15" ht="36.75" customHeight="1" x14ac:dyDescent="0.25">
      <c r="A69" s="113" t="s">
        <v>394</v>
      </c>
      <c r="B69" s="32" t="s">
        <v>41</v>
      </c>
      <c r="C69" s="32">
        <v>20</v>
      </c>
      <c r="D69" s="32" t="s">
        <v>38</v>
      </c>
      <c r="E69" s="234" t="s">
        <v>282</v>
      </c>
      <c r="F69" s="242">
        <f t="shared" ref="F69:L69" si="45">+F70</f>
        <v>21234647769.150002</v>
      </c>
      <c r="G69" s="242">
        <f t="shared" si="45"/>
        <v>0</v>
      </c>
      <c r="H69" s="242">
        <f t="shared" si="45"/>
        <v>21234647769.150002</v>
      </c>
      <c r="I69" s="294">
        <f t="shared" si="1"/>
        <v>0.29586884983178352</v>
      </c>
      <c r="J69" s="242">
        <f t="shared" si="45"/>
        <v>2401207500.9099998</v>
      </c>
      <c r="K69" s="242">
        <f t="shared" si="45"/>
        <v>2401207500.9099998</v>
      </c>
      <c r="L69" s="242">
        <f t="shared" si="45"/>
        <v>0</v>
      </c>
      <c r="M69" s="294">
        <f t="shared" si="4"/>
        <v>0.11307969536459693</v>
      </c>
      <c r="N69" s="294">
        <f t="shared" si="5"/>
        <v>0.11307969536459693</v>
      </c>
      <c r="O69" s="295">
        <f t="shared" si="32"/>
        <v>1</v>
      </c>
    </row>
    <row r="70" spans="1:15" ht="30" customHeight="1" x14ac:dyDescent="0.25">
      <c r="A70" s="114" t="s">
        <v>395</v>
      </c>
      <c r="B70" s="43" t="s">
        <v>41</v>
      </c>
      <c r="C70" s="43">
        <v>20</v>
      </c>
      <c r="D70" s="43" t="s">
        <v>38</v>
      </c>
      <c r="E70" s="237" t="s">
        <v>268</v>
      </c>
      <c r="F70" s="244">
        <v>21234647769.150002</v>
      </c>
      <c r="G70" s="296">
        <v>0</v>
      </c>
      <c r="H70" s="296">
        <f>+F70-G70</f>
        <v>21234647769.150002</v>
      </c>
      <c r="I70" s="297">
        <f t="shared" si="1"/>
        <v>0.29586884983178352</v>
      </c>
      <c r="J70" s="296">
        <v>2401207500.9099998</v>
      </c>
      <c r="K70" s="296">
        <v>2401207500.9099998</v>
      </c>
      <c r="L70" s="296">
        <f>+J70-K70</f>
        <v>0</v>
      </c>
      <c r="M70" s="297">
        <f t="shared" si="4"/>
        <v>0.11307969536459693</v>
      </c>
      <c r="N70" s="297">
        <f t="shared" si="5"/>
        <v>0.11307969536459693</v>
      </c>
      <c r="O70" s="298">
        <f t="shared" si="32"/>
        <v>1</v>
      </c>
    </row>
    <row r="71" spans="1:15" ht="36.75" customHeight="1" x14ac:dyDescent="0.25">
      <c r="A71" s="113" t="s">
        <v>396</v>
      </c>
      <c r="B71" s="32" t="s">
        <v>41</v>
      </c>
      <c r="C71" s="32">
        <v>20</v>
      </c>
      <c r="D71" s="32" t="s">
        <v>38</v>
      </c>
      <c r="E71" s="234" t="s">
        <v>285</v>
      </c>
      <c r="F71" s="242">
        <f t="shared" ref="F71:L71" si="46">+F72</f>
        <v>2281000299</v>
      </c>
      <c r="G71" s="242">
        <f t="shared" si="46"/>
        <v>0</v>
      </c>
      <c r="H71" s="242">
        <f t="shared" si="46"/>
        <v>2281000299</v>
      </c>
      <c r="I71" s="294">
        <f t="shared" si="1"/>
        <v>3.1781875652844835E-2</v>
      </c>
      <c r="J71" s="242">
        <f t="shared" si="46"/>
        <v>595987754</v>
      </c>
      <c r="K71" s="242">
        <f t="shared" si="46"/>
        <v>312479759</v>
      </c>
      <c r="L71" s="242">
        <f t="shared" si="46"/>
        <v>283507995</v>
      </c>
      <c r="M71" s="294">
        <f t="shared" si="4"/>
        <v>0.26128350542579215</v>
      </c>
      <c r="N71" s="294">
        <f t="shared" si="5"/>
        <v>0.1369924235156797</v>
      </c>
      <c r="O71" s="295">
        <f t="shared" si="32"/>
        <v>0.52430567054906296</v>
      </c>
    </row>
    <row r="72" spans="1:15" ht="30" customHeight="1" x14ac:dyDescent="0.25">
      <c r="A72" s="114" t="s">
        <v>397</v>
      </c>
      <c r="B72" s="43" t="s">
        <v>41</v>
      </c>
      <c r="C72" s="43">
        <v>20</v>
      </c>
      <c r="D72" s="43" t="s">
        <v>38</v>
      </c>
      <c r="E72" s="237" t="s">
        <v>268</v>
      </c>
      <c r="F72" s="244">
        <v>2281000299</v>
      </c>
      <c r="G72" s="296">
        <v>0</v>
      </c>
      <c r="H72" s="296">
        <f>+F72-G72</f>
        <v>2281000299</v>
      </c>
      <c r="I72" s="297">
        <f t="shared" ref="I72:I116" si="47">+H72/$H$117</f>
        <v>3.1781875652844835E-2</v>
      </c>
      <c r="J72" s="296">
        <v>595987754</v>
      </c>
      <c r="K72" s="296">
        <v>312479759</v>
      </c>
      <c r="L72" s="296">
        <f>+J72-K72</f>
        <v>283507995</v>
      </c>
      <c r="M72" s="297">
        <f t="shared" si="4"/>
        <v>0.26128350542579215</v>
      </c>
      <c r="N72" s="297">
        <f t="shared" si="5"/>
        <v>0.1369924235156797</v>
      </c>
      <c r="O72" s="298">
        <f t="shared" si="32"/>
        <v>0.52430567054906296</v>
      </c>
    </row>
    <row r="73" spans="1:15" ht="39" customHeight="1" x14ac:dyDescent="0.25">
      <c r="A73" s="113" t="s">
        <v>287</v>
      </c>
      <c r="B73" s="32" t="s">
        <v>41</v>
      </c>
      <c r="C73" s="32">
        <v>20</v>
      </c>
      <c r="D73" s="32" t="s">
        <v>38</v>
      </c>
      <c r="E73" s="234" t="s">
        <v>288</v>
      </c>
      <c r="F73" s="242">
        <f t="shared" ref="F73:L75" si="48">+F74</f>
        <v>18043732</v>
      </c>
      <c r="G73" s="242">
        <f t="shared" si="48"/>
        <v>0</v>
      </c>
      <c r="H73" s="242">
        <f t="shared" si="48"/>
        <v>18043732</v>
      </c>
      <c r="I73" s="294">
        <f t="shared" si="47"/>
        <v>2.5140884329943582E-4</v>
      </c>
      <c r="J73" s="242">
        <f t="shared" si="48"/>
        <v>18043732</v>
      </c>
      <c r="K73" s="242">
        <f t="shared" si="48"/>
        <v>11120859</v>
      </c>
      <c r="L73" s="242">
        <f t="shared" si="48"/>
        <v>6922873</v>
      </c>
      <c r="M73" s="294">
        <f t="shared" si="4"/>
        <v>1</v>
      </c>
      <c r="N73" s="294">
        <f t="shared" si="5"/>
        <v>0.61632809664874211</v>
      </c>
      <c r="O73" s="295">
        <f t="shared" si="32"/>
        <v>0.61632809664874211</v>
      </c>
    </row>
    <row r="74" spans="1:15" ht="39" customHeight="1" x14ac:dyDescent="0.25">
      <c r="A74" s="113" t="s">
        <v>398</v>
      </c>
      <c r="B74" s="32" t="s">
        <v>41</v>
      </c>
      <c r="C74" s="32">
        <v>20</v>
      </c>
      <c r="D74" s="32" t="s">
        <v>38</v>
      </c>
      <c r="E74" s="234" t="s">
        <v>288</v>
      </c>
      <c r="F74" s="242">
        <f t="shared" si="48"/>
        <v>18043732</v>
      </c>
      <c r="G74" s="242">
        <f t="shared" si="48"/>
        <v>0</v>
      </c>
      <c r="H74" s="242">
        <f t="shared" si="48"/>
        <v>18043732</v>
      </c>
      <c r="I74" s="294">
        <f t="shared" si="47"/>
        <v>2.5140884329943582E-4</v>
      </c>
      <c r="J74" s="242">
        <f t="shared" si="48"/>
        <v>18043732</v>
      </c>
      <c r="K74" s="242">
        <f t="shared" si="48"/>
        <v>11120859</v>
      </c>
      <c r="L74" s="242">
        <f t="shared" si="48"/>
        <v>6922873</v>
      </c>
      <c r="M74" s="294">
        <f t="shared" ref="M74:M117" si="49">+J74/H74</f>
        <v>1</v>
      </c>
      <c r="N74" s="294">
        <f t="shared" ref="N74:N117" si="50">+K74/H74</f>
        <v>0.61632809664874211</v>
      </c>
      <c r="O74" s="295">
        <f t="shared" si="32"/>
        <v>0.61632809664874211</v>
      </c>
    </row>
    <row r="75" spans="1:15" ht="39" customHeight="1" x14ac:dyDescent="0.25">
      <c r="A75" s="113" t="s">
        <v>399</v>
      </c>
      <c r="B75" s="32" t="s">
        <v>41</v>
      </c>
      <c r="C75" s="32">
        <v>20</v>
      </c>
      <c r="D75" s="32" t="s">
        <v>38</v>
      </c>
      <c r="E75" s="234" t="s">
        <v>266</v>
      </c>
      <c r="F75" s="235">
        <f t="shared" si="48"/>
        <v>18043732</v>
      </c>
      <c r="G75" s="235">
        <f t="shared" si="48"/>
        <v>0</v>
      </c>
      <c r="H75" s="235">
        <f t="shared" si="48"/>
        <v>18043732</v>
      </c>
      <c r="I75" s="294">
        <f t="shared" si="47"/>
        <v>2.5140884329943582E-4</v>
      </c>
      <c r="J75" s="235">
        <f t="shared" si="48"/>
        <v>18043732</v>
      </c>
      <c r="K75" s="235">
        <f t="shared" si="48"/>
        <v>11120859</v>
      </c>
      <c r="L75" s="235">
        <f t="shared" si="48"/>
        <v>6922873</v>
      </c>
      <c r="M75" s="294">
        <f t="shared" si="49"/>
        <v>1</v>
      </c>
      <c r="N75" s="294">
        <f t="shared" si="50"/>
        <v>0.61632809664874211</v>
      </c>
      <c r="O75" s="295">
        <f t="shared" si="32"/>
        <v>0.61632809664874211</v>
      </c>
    </row>
    <row r="76" spans="1:15" ht="30" customHeight="1" x14ac:dyDescent="0.25">
      <c r="A76" s="114" t="s">
        <v>400</v>
      </c>
      <c r="B76" s="43" t="s">
        <v>41</v>
      </c>
      <c r="C76" s="43">
        <v>20</v>
      </c>
      <c r="D76" s="43" t="s">
        <v>38</v>
      </c>
      <c r="E76" s="237" t="s">
        <v>268</v>
      </c>
      <c r="F76" s="244">
        <v>18043732</v>
      </c>
      <c r="G76" s="296">
        <v>0</v>
      </c>
      <c r="H76" s="296">
        <f>+F76-G76</f>
        <v>18043732</v>
      </c>
      <c r="I76" s="297">
        <f t="shared" si="47"/>
        <v>2.5140884329943582E-4</v>
      </c>
      <c r="J76" s="296">
        <v>18043732</v>
      </c>
      <c r="K76" s="296">
        <v>11120859</v>
      </c>
      <c r="L76" s="296">
        <f>+J76-K76</f>
        <v>6922873</v>
      </c>
      <c r="M76" s="297">
        <f t="shared" si="49"/>
        <v>1</v>
      </c>
      <c r="N76" s="297">
        <f t="shared" si="50"/>
        <v>0.61632809664874211</v>
      </c>
      <c r="O76" s="298">
        <f t="shared" si="32"/>
        <v>0.61632809664874211</v>
      </c>
    </row>
    <row r="77" spans="1:15" ht="34.5" customHeight="1" x14ac:dyDescent="0.25">
      <c r="A77" s="113" t="s">
        <v>291</v>
      </c>
      <c r="B77" s="32" t="s">
        <v>37</v>
      </c>
      <c r="C77" s="32">
        <v>10</v>
      </c>
      <c r="D77" s="32" t="s">
        <v>38</v>
      </c>
      <c r="E77" s="234" t="s">
        <v>292</v>
      </c>
      <c r="F77" s="257">
        <f>+F78</f>
        <v>681932842</v>
      </c>
      <c r="G77" s="257">
        <f t="shared" ref="G77:L77" si="51">+G78</f>
        <v>2695350</v>
      </c>
      <c r="H77" s="257">
        <f t="shared" si="51"/>
        <v>679237492</v>
      </c>
      <c r="I77" s="294">
        <f t="shared" si="47"/>
        <v>9.4640239718329772E-3</v>
      </c>
      <c r="J77" s="257">
        <f t="shared" si="51"/>
        <v>34240573</v>
      </c>
      <c r="K77" s="257">
        <f t="shared" si="51"/>
        <v>14352802</v>
      </c>
      <c r="L77" s="257">
        <f t="shared" si="51"/>
        <v>19887771</v>
      </c>
      <c r="M77" s="294">
        <f t="shared" si="49"/>
        <v>5.0410310684086912E-2</v>
      </c>
      <c r="N77" s="294">
        <f t="shared" si="50"/>
        <v>2.1130756427679642E-2</v>
      </c>
      <c r="O77" s="295">
        <f t="shared" si="32"/>
        <v>0.41917528658179876</v>
      </c>
    </row>
    <row r="78" spans="1:15" ht="34.5" customHeight="1" x14ac:dyDescent="0.25">
      <c r="A78" s="113" t="s">
        <v>293</v>
      </c>
      <c r="B78" s="32" t="s">
        <v>37</v>
      </c>
      <c r="C78" s="32">
        <v>10</v>
      </c>
      <c r="D78" s="32" t="s">
        <v>38</v>
      </c>
      <c r="E78" s="256" t="s">
        <v>255</v>
      </c>
      <c r="F78" s="257">
        <f>+F79+F83</f>
        <v>681932842</v>
      </c>
      <c r="G78" s="257">
        <f t="shared" ref="G78:L78" si="52">+G79+G83</f>
        <v>2695350</v>
      </c>
      <c r="H78" s="257">
        <f t="shared" si="52"/>
        <v>679237492</v>
      </c>
      <c r="I78" s="294">
        <f t="shared" si="47"/>
        <v>9.4640239718329772E-3</v>
      </c>
      <c r="J78" s="257">
        <f t="shared" si="52"/>
        <v>34240573</v>
      </c>
      <c r="K78" s="257">
        <f t="shared" si="52"/>
        <v>14352802</v>
      </c>
      <c r="L78" s="257">
        <f t="shared" si="52"/>
        <v>19887771</v>
      </c>
      <c r="M78" s="294">
        <f t="shared" si="49"/>
        <v>5.0410310684086912E-2</v>
      </c>
      <c r="N78" s="294">
        <f t="shared" si="50"/>
        <v>2.1130756427679642E-2</v>
      </c>
      <c r="O78" s="295">
        <f t="shared" si="32"/>
        <v>0.41917528658179876</v>
      </c>
    </row>
    <row r="79" spans="1:15" ht="34.5" customHeight="1" x14ac:dyDescent="0.25">
      <c r="A79" s="113" t="s">
        <v>294</v>
      </c>
      <c r="B79" s="32" t="s">
        <v>37</v>
      </c>
      <c r="C79" s="32">
        <v>10</v>
      </c>
      <c r="D79" s="32" t="s">
        <v>38</v>
      </c>
      <c r="E79" s="234" t="s">
        <v>295</v>
      </c>
      <c r="F79" s="257">
        <f t="shared" ref="F79:L79" si="53">F80</f>
        <v>647692269</v>
      </c>
      <c r="G79" s="257">
        <f t="shared" si="53"/>
        <v>2695350</v>
      </c>
      <c r="H79" s="257">
        <f t="shared" si="53"/>
        <v>644996919</v>
      </c>
      <c r="I79" s="294">
        <f t="shared" si="47"/>
        <v>8.9869395830912292E-3</v>
      </c>
      <c r="J79" s="257">
        <f t="shared" si="53"/>
        <v>0</v>
      </c>
      <c r="K79" s="257">
        <f t="shared" si="53"/>
        <v>0</v>
      </c>
      <c r="L79" s="257">
        <f t="shared" si="53"/>
        <v>0</v>
      </c>
      <c r="M79" s="294">
        <f t="shared" si="49"/>
        <v>0</v>
      </c>
      <c r="N79" s="294">
        <f t="shared" si="50"/>
        <v>0</v>
      </c>
      <c r="O79" s="295" t="s">
        <v>40</v>
      </c>
    </row>
    <row r="80" spans="1:15" ht="43.5" customHeight="1" x14ac:dyDescent="0.25">
      <c r="A80" s="113" t="s">
        <v>401</v>
      </c>
      <c r="B80" s="32" t="s">
        <v>37</v>
      </c>
      <c r="C80" s="32">
        <v>10</v>
      </c>
      <c r="D80" s="32" t="s">
        <v>38</v>
      </c>
      <c r="E80" s="234" t="s">
        <v>295</v>
      </c>
      <c r="F80" s="257">
        <f t="shared" ref="F80:L81" si="54">+F81</f>
        <v>647692269</v>
      </c>
      <c r="G80" s="257">
        <f t="shared" si="54"/>
        <v>2695350</v>
      </c>
      <c r="H80" s="257">
        <f t="shared" si="54"/>
        <v>644996919</v>
      </c>
      <c r="I80" s="294">
        <f t="shared" si="47"/>
        <v>8.9869395830912292E-3</v>
      </c>
      <c r="J80" s="257">
        <f t="shared" si="54"/>
        <v>0</v>
      </c>
      <c r="K80" s="257">
        <f t="shared" si="54"/>
        <v>0</v>
      </c>
      <c r="L80" s="257">
        <f t="shared" si="54"/>
        <v>0</v>
      </c>
      <c r="M80" s="294">
        <f t="shared" si="49"/>
        <v>0</v>
      </c>
      <c r="N80" s="294">
        <f t="shared" si="50"/>
        <v>0</v>
      </c>
      <c r="O80" s="295" t="s">
        <v>40</v>
      </c>
    </row>
    <row r="81" spans="1:15" ht="33.75" customHeight="1" x14ac:dyDescent="0.25">
      <c r="A81" s="113" t="s">
        <v>402</v>
      </c>
      <c r="B81" s="32" t="s">
        <v>37</v>
      </c>
      <c r="C81" s="32">
        <v>10</v>
      </c>
      <c r="D81" s="32" t="s">
        <v>38</v>
      </c>
      <c r="E81" s="234" t="s">
        <v>298</v>
      </c>
      <c r="F81" s="257">
        <f t="shared" si="54"/>
        <v>647692269</v>
      </c>
      <c r="G81" s="257">
        <f t="shared" si="54"/>
        <v>2695350</v>
      </c>
      <c r="H81" s="257">
        <f t="shared" si="54"/>
        <v>644996919</v>
      </c>
      <c r="I81" s="294">
        <f t="shared" si="47"/>
        <v>8.9869395830912292E-3</v>
      </c>
      <c r="J81" s="257">
        <f t="shared" si="54"/>
        <v>0</v>
      </c>
      <c r="K81" s="257">
        <f t="shared" si="54"/>
        <v>0</v>
      </c>
      <c r="L81" s="257">
        <f t="shared" si="54"/>
        <v>0</v>
      </c>
      <c r="M81" s="294">
        <f t="shared" si="49"/>
        <v>0</v>
      </c>
      <c r="N81" s="294">
        <f t="shared" si="50"/>
        <v>0</v>
      </c>
      <c r="O81" s="295" t="s">
        <v>40</v>
      </c>
    </row>
    <row r="82" spans="1:15" ht="41.25" customHeight="1" x14ac:dyDescent="0.25">
      <c r="A82" s="114" t="s">
        <v>403</v>
      </c>
      <c r="B82" s="43" t="s">
        <v>37</v>
      </c>
      <c r="C82" s="43">
        <v>10</v>
      </c>
      <c r="D82" s="43" t="s">
        <v>38</v>
      </c>
      <c r="E82" s="237" t="s">
        <v>268</v>
      </c>
      <c r="F82" s="244">
        <v>647692269</v>
      </c>
      <c r="G82" s="296">
        <v>2695350</v>
      </c>
      <c r="H82" s="296">
        <f>+F82-G82</f>
        <v>644996919</v>
      </c>
      <c r="I82" s="297">
        <f t="shared" si="47"/>
        <v>8.9869395830912292E-3</v>
      </c>
      <c r="J82" s="296">
        <v>0</v>
      </c>
      <c r="K82" s="296">
        <v>0</v>
      </c>
      <c r="L82" s="296">
        <f>+J82-K82</f>
        <v>0</v>
      </c>
      <c r="M82" s="297">
        <f t="shared" si="49"/>
        <v>0</v>
      </c>
      <c r="N82" s="297">
        <f t="shared" si="50"/>
        <v>0</v>
      </c>
      <c r="O82" s="298" t="s">
        <v>40</v>
      </c>
    </row>
    <row r="83" spans="1:15" ht="49.5" customHeight="1" x14ac:dyDescent="0.25">
      <c r="A83" s="113" t="s">
        <v>300</v>
      </c>
      <c r="B83" s="32" t="s">
        <v>37</v>
      </c>
      <c r="C83" s="32">
        <v>10</v>
      </c>
      <c r="D83" s="32" t="s">
        <v>38</v>
      </c>
      <c r="E83" s="234" t="s">
        <v>301</v>
      </c>
      <c r="F83" s="242">
        <f t="shared" ref="F83:L85" si="55">+F84</f>
        <v>34240573</v>
      </c>
      <c r="G83" s="242">
        <f t="shared" si="55"/>
        <v>0</v>
      </c>
      <c r="H83" s="242">
        <f t="shared" si="55"/>
        <v>34240573</v>
      </c>
      <c r="I83" s="294">
        <f t="shared" si="47"/>
        <v>4.7708438874174654E-4</v>
      </c>
      <c r="J83" s="242">
        <f t="shared" si="55"/>
        <v>34240573</v>
      </c>
      <c r="K83" s="242">
        <f t="shared" si="55"/>
        <v>14352802</v>
      </c>
      <c r="L83" s="242">
        <f t="shared" si="55"/>
        <v>19887771</v>
      </c>
      <c r="M83" s="294">
        <f t="shared" si="49"/>
        <v>1</v>
      </c>
      <c r="N83" s="294">
        <f t="shared" si="50"/>
        <v>0.41917528658179876</v>
      </c>
      <c r="O83" s="295">
        <f t="shared" ref="O83:O116" si="56">+K83/J83</f>
        <v>0.41917528658179876</v>
      </c>
    </row>
    <row r="84" spans="1:15" ht="49.5" customHeight="1" x14ac:dyDescent="0.25">
      <c r="A84" s="113" t="s">
        <v>404</v>
      </c>
      <c r="B84" s="32" t="s">
        <v>37</v>
      </c>
      <c r="C84" s="32">
        <v>10</v>
      </c>
      <c r="D84" s="32" t="s">
        <v>38</v>
      </c>
      <c r="E84" s="234" t="s">
        <v>301</v>
      </c>
      <c r="F84" s="242">
        <f t="shared" si="55"/>
        <v>34240573</v>
      </c>
      <c r="G84" s="242">
        <f t="shared" si="55"/>
        <v>0</v>
      </c>
      <c r="H84" s="242">
        <f t="shared" si="55"/>
        <v>34240573</v>
      </c>
      <c r="I84" s="294">
        <f t="shared" si="47"/>
        <v>4.7708438874174654E-4</v>
      </c>
      <c r="J84" s="242">
        <f t="shared" si="55"/>
        <v>34240573</v>
      </c>
      <c r="K84" s="242">
        <f t="shared" si="55"/>
        <v>14352802</v>
      </c>
      <c r="L84" s="242">
        <f t="shared" si="55"/>
        <v>19887771</v>
      </c>
      <c r="M84" s="294">
        <f t="shared" si="49"/>
        <v>1</v>
      </c>
      <c r="N84" s="294">
        <f t="shared" si="50"/>
        <v>0.41917528658179876</v>
      </c>
      <c r="O84" s="295">
        <f t="shared" si="56"/>
        <v>0.41917528658179876</v>
      </c>
    </row>
    <row r="85" spans="1:15" ht="34.5" customHeight="1" x14ac:dyDescent="0.25">
      <c r="A85" s="113" t="s">
        <v>405</v>
      </c>
      <c r="B85" s="32" t="s">
        <v>37</v>
      </c>
      <c r="C85" s="32">
        <v>10</v>
      </c>
      <c r="D85" s="32" t="s">
        <v>38</v>
      </c>
      <c r="E85" s="234" t="s">
        <v>266</v>
      </c>
      <c r="F85" s="242">
        <f t="shared" si="55"/>
        <v>34240573</v>
      </c>
      <c r="G85" s="242">
        <f t="shared" si="55"/>
        <v>0</v>
      </c>
      <c r="H85" s="242">
        <f t="shared" si="55"/>
        <v>34240573</v>
      </c>
      <c r="I85" s="294">
        <f t="shared" si="47"/>
        <v>4.7708438874174654E-4</v>
      </c>
      <c r="J85" s="242">
        <f t="shared" si="55"/>
        <v>34240573</v>
      </c>
      <c r="K85" s="242">
        <f t="shared" si="55"/>
        <v>14352802</v>
      </c>
      <c r="L85" s="242">
        <f t="shared" si="55"/>
        <v>19887771</v>
      </c>
      <c r="M85" s="294">
        <f t="shared" si="49"/>
        <v>1</v>
      </c>
      <c r="N85" s="294">
        <f t="shared" si="50"/>
        <v>0.41917528658179876</v>
      </c>
      <c r="O85" s="295">
        <f t="shared" si="56"/>
        <v>0.41917528658179876</v>
      </c>
    </row>
    <row r="86" spans="1:15" ht="30" customHeight="1" x14ac:dyDescent="0.25">
      <c r="A86" s="114" t="s">
        <v>406</v>
      </c>
      <c r="B86" s="43" t="s">
        <v>37</v>
      </c>
      <c r="C86" s="43">
        <v>10</v>
      </c>
      <c r="D86" s="43" t="s">
        <v>38</v>
      </c>
      <c r="E86" s="237" t="s">
        <v>268</v>
      </c>
      <c r="F86" s="244">
        <v>34240573</v>
      </c>
      <c r="G86" s="296">
        <v>0</v>
      </c>
      <c r="H86" s="296">
        <f>+F86-G86</f>
        <v>34240573</v>
      </c>
      <c r="I86" s="297">
        <f t="shared" si="47"/>
        <v>4.7708438874174654E-4</v>
      </c>
      <c r="J86" s="296">
        <v>34240573</v>
      </c>
      <c r="K86" s="296">
        <v>14352802</v>
      </c>
      <c r="L86" s="296">
        <f>+J86-K86</f>
        <v>19887771</v>
      </c>
      <c r="M86" s="297">
        <f t="shared" si="49"/>
        <v>1</v>
      </c>
      <c r="N86" s="297">
        <f t="shared" si="50"/>
        <v>0.41917528658179876</v>
      </c>
      <c r="O86" s="298">
        <f t="shared" si="56"/>
        <v>0.41917528658179876</v>
      </c>
    </row>
    <row r="87" spans="1:15" ht="34.5" customHeight="1" x14ac:dyDescent="0.25">
      <c r="A87" s="201" t="s">
        <v>321</v>
      </c>
      <c r="B87" s="135" t="s">
        <v>37</v>
      </c>
      <c r="C87" s="32">
        <v>10</v>
      </c>
      <c r="D87" s="32" t="s">
        <v>38</v>
      </c>
      <c r="E87" s="256" t="s">
        <v>322</v>
      </c>
      <c r="F87" s="243">
        <f>+F90</f>
        <v>30364445681.75</v>
      </c>
      <c r="G87" s="243">
        <f t="shared" ref="G87:L87" si="57">+G90</f>
        <v>0</v>
      </c>
      <c r="H87" s="243">
        <f t="shared" si="57"/>
        <v>30364445681.75</v>
      </c>
      <c r="I87" s="294">
        <f t="shared" si="47"/>
        <v>0.42307711987061852</v>
      </c>
      <c r="J87" s="243">
        <f>+J90</f>
        <v>28475266777.43</v>
      </c>
      <c r="K87" s="243">
        <f t="shared" si="57"/>
        <v>27646976493.43</v>
      </c>
      <c r="L87" s="243">
        <f t="shared" si="57"/>
        <v>828290284</v>
      </c>
      <c r="M87" s="294">
        <f t="shared" si="49"/>
        <v>0.93778319142985522</v>
      </c>
      <c r="N87" s="294">
        <f t="shared" si="50"/>
        <v>0.91050489718133454</v>
      </c>
      <c r="O87" s="295">
        <f t="shared" si="56"/>
        <v>0.97091193945699861</v>
      </c>
    </row>
    <row r="88" spans="1:15" ht="34.5" customHeight="1" x14ac:dyDescent="0.25">
      <c r="A88" s="201" t="s">
        <v>321</v>
      </c>
      <c r="B88" s="135" t="s">
        <v>37</v>
      </c>
      <c r="C88" s="32">
        <v>13</v>
      </c>
      <c r="D88" s="32" t="s">
        <v>38</v>
      </c>
      <c r="E88" s="256" t="s">
        <v>322</v>
      </c>
      <c r="F88" s="243">
        <f t="shared" ref="F88:L89" si="58">+F91</f>
        <v>4260844770</v>
      </c>
      <c r="G88" s="243">
        <f t="shared" si="58"/>
        <v>0</v>
      </c>
      <c r="H88" s="243">
        <f t="shared" si="58"/>
        <v>4260844770</v>
      </c>
      <c r="I88" s="294">
        <f t="shared" si="47"/>
        <v>5.9367654934364494E-2</v>
      </c>
      <c r="J88" s="243">
        <f t="shared" si="58"/>
        <v>1748200000</v>
      </c>
      <c r="K88" s="243">
        <f t="shared" si="58"/>
        <v>228200000</v>
      </c>
      <c r="L88" s="243">
        <f t="shared" si="58"/>
        <v>1520000000</v>
      </c>
      <c r="M88" s="294">
        <f t="shared" si="49"/>
        <v>0.4102942243540123</v>
      </c>
      <c r="N88" s="294">
        <f t="shared" si="50"/>
        <v>5.355745452327286E-2</v>
      </c>
      <c r="O88" s="295">
        <f t="shared" si="56"/>
        <v>0.13053426381420891</v>
      </c>
    </row>
    <row r="89" spans="1:15" ht="34.5" customHeight="1" x14ac:dyDescent="0.25">
      <c r="A89" s="201" t="s">
        <v>321</v>
      </c>
      <c r="B89" s="135" t="s">
        <v>41</v>
      </c>
      <c r="C89" s="32">
        <v>20</v>
      </c>
      <c r="D89" s="32" t="s">
        <v>38</v>
      </c>
      <c r="E89" s="256" t="s">
        <v>322</v>
      </c>
      <c r="F89" s="257">
        <f t="shared" si="58"/>
        <v>12078141502</v>
      </c>
      <c r="G89" s="257">
        <f t="shared" si="58"/>
        <v>0</v>
      </c>
      <c r="H89" s="257">
        <f t="shared" si="58"/>
        <v>12078141502</v>
      </c>
      <c r="I89" s="294">
        <f t="shared" si="47"/>
        <v>0.16828844411038305</v>
      </c>
      <c r="J89" s="257">
        <f t="shared" si="58"/>
        <v>6023141502</v>
      </c>
      <c r="K89" s="257">
        <f t="shared" si="58"/>
        <v>4766746476</v>
      </c>
      <c r="L89" s="257">
        <f t="shared" si="58"/>
        <v>1256395026</v>
      </c>
      <c r="M89" s="294">
        <f t="shared" si="49"/>
        <v>0.49868115065572277</v>
      </c>
      <c r="N89" s="294">
        <f t="shared" si="50"/>
        <v>0.39465893616254472</v>
      </c>
      <c r="O89" s="295">
        <f t="shared" si="56"/>
        <v>0.79140536120846394</v>
      </c>
    </row>
    <row r="90" spans="1:15" ht="34.5" customHeight="1" x14ac:dyDescent="0.25">
      <c r="A90" s="201" t="s">
        <v>323</v>
      </c>
      <c r="B90" s="135" t="s">
        <v>37</v>
      </c>
      <c r="C90" s="32">
        <v>10</v>
      </c>
      <c r="D90" s="32" t="s">
        <v>38</v>
      </c>
      <c r="E90" s="256" t="s">
        <v>255</v>
      </c>
      <c r="F90" s="243">
        <f>+F93+F109+F113</f>
        <v>30364445681.75</v>
      </c>
      <c r="G90" s="243">
        <f t="shared" ref="G90:L90" si="59">+G93+G109+G113</f>
        <v>0</v>
      </c>
      <c r="H90" s="243">
        <f t="shared" si="59"/>
        <v>30364445681.75</v>
      </c>
      <c r="I90" s="294">
        <f t="shared" si="47"/>
        <v>0.42307711987061852</v>
      </c>
      <c r="J90" s="243">
        <f>+J93+J109+J113</f>
        <v>28475266777.43</v>
      </c>
      <c r="K90" s="243">
        <f t="shared" si="59"/>
        <v>27646976493.43</v>
      </c>
      <c r="L90" s="243">
        <f t="shared" si="59"/>
        <v>828290284</v>
      </c>
      <c r="M90" s="294">
        <f t="shared" si="49"/>
        <v>0.93778319142985522</v>
      </c>
      <c r="N90" s="294">
        <f t="shared" si="50"/>
        <v>0.91050489718133454</v>
      </c>
      <c r="O90" s="295">
        <f t="shared" si="56"/>
        <v>0.97091193945699861</v>
      </c>
    </row>
    <row r="91" spans="1:15" ht="34.5" customHeight="1" x14ac:dyDescent="0.25">
      <c r="A91" s="201" t="s">
        <v>323</v>
      </c>
      <c r="B91" s="135" t="s">
        <v>37</v>
      </c>
      <c r="C91" s="32">
        <v>13</v>
      </c>
      <c r="D91" s="32" t="s">
        <v>38</v>
      </c>
      <c r="E91" s="256" t="s">
        <v>255</v>
      </c>
      <c r="F91" s="243">
        <f t="shared" ref="F91:L95" si="60">+F94</f>
        <v>4260844770</v>
      </c>
      <c r="G91" s="243">
        <f t="shared" si="60"/>
        <v>0</v>
      </c>
      <c r="H91" s="243">
        <f t="shared" si="60"/>
        <v>4260844770</v>
      </c>
      <c r="I91" s="294">
        <f t="shared" si="47"/>
        <v>5.9367654934364494E-2</v>
      </c>
      <c r="J91" s="243">
        <f t="shared" si="60"/>
        <v>1748200000</v>
      </c>
      <c r="K91" s="243">
        <f t="shared" si="60"/>
        <v>228200000</v>
      </c>
      <c r="L91" s="243">
        <f t="shared" si="60"/>
        <v>1520000000</v>
      </c>
      <c r="M91" s="294">
        <f t="shared" si="49"/>
        <v>0.4102942243540123</v>
      </c>
      <c r="N91" s="294">
        <f t="shared" si="50"/>
        <v>5.355745452327286E-2</v>
      </c>
      <c r="O91" s="295">
        <f t="shared" si="56"/>
        <v>0.13053426381420891</v>
      </c>
    </row>
    <row r="92" spans="1:15" ht="34.5" customHeight="1" x14ac:dyDescent="0.25">
      <c r="A92" s="201" t="s">
        <v>323</v>
      </c>
      <c r="B92" s="135" t="s">
        <v>41</v>
      </c>
      <c r="C92" s="32">
        <v>20</v>
      </c>
      <c r="D92" s="32" t="s">
        <v>38</v>
      </c>
      <c r="E92" s="256" t="s">
        <v>255</v>
      </c>
      <c r="F92" s="243">
        <f t="shared" si="60"/>
        <v>12078141502</v>
      </c>
      <c r="G92" s="243">
        <f t="shared" si="60"/>
        <v>0</v>
      </c>
      <c r="H92" s="243">
        <f t="shared" si="60"/>
        <v>12078141502</v>
      </c>
      <c r="I92" s="294">
        <f t="shared" si="47"/>
        <v>0.16828844411038305</v>
      </c>
      <c r="J92" s="243">
        <f t="shared" si="60"/>
        <v>6023141502</v>
      </c>
      <c r="K92" s="243">
        <f t="shared" si="60"/>
        <v>4766746476</v>
      </c>
      <c r="L92" s="243">
        <f t="shared" si="60"/>
        <v>1256395026</v>
      </c>
      <c r="M92" s="294">
        <f t="shared" si="49"/>
        <v>0.49868115065572277</v>
      </c>
      <c r="N92" s="294">
        <f t="shared" si="50"/>
        <v>0.39465893616254472</v>
      </c>
      <c r="O92" s="295">
        <f t="shared" si="56"/>
        <v>0.79140536120846394</v>
      </c>
    </row>
    <row r="93" spans="1:15" ht="64.5" customHeight="1" x14ac:dyDescent="0.25">
      <c r="A93" s="199" t="s">
        <v>330</v>
      </c>
      <c r="B93" s="71" t="s">
        <v>37</v>
      </c>
      <c r="C93" s="32">
        <v>10</v>
      </c>
      <c r="D93" s="32" t="s">
        <v>38</v>
      </c>
      <c r="E93" s="256" t="s">
        <v>331</v>
      </c>
      <c r="F93" s="257">
        <f t="shared" si="60"/>
        <v>7294087687</v>
      </c>
      <c r="G93" s="257">
        <f t="shared" si="60"/>
        <v>0</v>
      </c>
      <c r="H93" s="257">
        <f t="shared" si="60"/>
        <v>7294087687</v>
      </c>
      <c r="I93" s="294">
        <f t="shared" si="47"/>
        <v>0.1016307573351969</v>
      </c>
      <c r="J93" s="257">
        <f>+J96</f>
        <v>5967284441</v>
      </c>
      <c r="K93" s="257">
        <f t="shared" si="60"/>
        <v>5536958846</v>
      </c>
      <c r="L93" s="257">
        <f t="shared" si="60"/>
        <v>430325595</v>
      </c>
      <c r="M93" s="294">
        <f t="shared" si="49"/>
        <v>0.81809880783792666</v>
      </c>
      <c r="N93" s="294">
        <f t="shared" si="50"/>
        <v>0.75910231458669331</v>
      </c>
      <c r="O93" s="295">
        <f t="shared" si="56"/>
        <v>0.92788585842442495</v>
      </c>
    </row>
    <row r="94" spans="1:15" ht="64.5" customHeight="1" x14ac:dyDescent="0.25">
      <c r="A94" s="199" t="s">
        <v>330</v>
      </c>
      <c r="B94" s="135" t="s">
        <v>37</v>
      </c>
      <c r="C94" s="32">
        <v>13</v>
      </c>
      <c r="D94" s="32" t="s">
        <v>38</v>
      </c>
      <c r="E94" s="256" t="s">
        <v>331</v>
      </c>
      <c r="F94" s="257">
        <f t="shared" si="60"/>
        <v>4260844770</v>
      </c>
      <c r="G94" s="257">
        <f t="shared" si="60"/>
        <v>0</v>
      </c>
      <c r="H94" s="257">
        <f t="shared" si="60"/>
        <v>4260844770</v>
      </c>
      <c r="I94" s="294">
        <f t="shared" si="47"/>
        <v>5.9367654934364494E-2</v>
      </c>
      <c r="J94" s="257">
        <f t="shared" si="60"/>
        <v>1748200000</v>
      </c>
      <c r="K94" s="257">
        <f t="shared" si="60"/>
        <v>228200000</v>
      </c>
      <c r="L94" s="257">
        <f t="shared" si="60"/>
        <v>1520000000</v>
      </c>
      <c r="M94" s="294">
        <f t="shared" si="49"/>
        <v>0.4102942243540123</v>
      </c>
      <c r="N94" s="294">
        <f t="shared" si="50"/>
        <v>5.355745452327286E-2</v>
      </c>
      <c r="O94" s="295">
        <f t="shared" si="56"/>
        <v>0.13053426381420891</v>
      </c>
    </row>
    <row r="95" spans="1:15" ht="64.5" customHeight="1" x14ac:dyDescent="0.25">
      <c r="A95" s="199" t="s">
        <v>330</v>
      </c>
      <c r="B95" s="135" t="s">
        <v>41</v>
      </c>
      <c r="C95" s="32">
        <v>20</v>
      </c>
      <c r="D95" s="32" t="s">
        <v>38</v>
      </c>
      <c r="E95" s="256" t="s">
        <v>331</v>
      </c>
      <c r="F95" s="257">
        <f t="shared" si="60"/>
        <v>12078141502</v>
      </c>
      <c r="G95" s="257">
        <f t="shared" si="60"/>
        <v>0</v>
      </c>
      <c r="H95" s="257">
        <f t="shared" si="60"/>
        <v>12078141502</v>
      </c>
      <c r="I95" s="294">
        <f t="shared" si="47"/>
        <v>0.16828844411038305</v>
      </c>
      <c r="J95" s="257">
        <f t="shared" si="60"/>
        <v>6023141502</v>
      </c>
      <c r="K95" s="257">
        <f t="shared" si="60"/>
        <v>4766746476</v>
      </c>
      <c r="L95" s="257">
        <f t="shared" si="60"/>
        <v>1256395026</v>
      </c>
      <c r="M95" s="294">
        <f t="shared" si="49"/>
        <v>0.49868115065572277</v>
      </c>
      <c r="N95" s="294">
        <f t="shared" si="50"/>
        <v>0.39465893616254472</v>
      </c>
      <c r="O95" s="295">
        <f t="shared" si="56"/>
        <v>0.79140536120846394</v>
      </c>
    </row>
    <row r="96" spans="1:15" ht="53.25" customHeight="1" x14ac:dyDescent="0.25">
      <c r="A96" s="199" t="s">
        <v>407</v>
      </c>
      <c r="B96" s="71" t="s">
        <v>37</v>
      </c>
      <c r="C96" s="32">
        <v>10</v>
      </c>
      <c r="D96" s="32" t="s">
        <v>38</v>
      </c>
      <c r="E96" s="256" t="s">
        <v>331</v>
      </c>
      <c r="F96" s="243">
        <f t="shared" ref="F96:L96" si="61">+F99+F101</f>
        <v>7294087687</v>
      </c>
      <c r="G96" s="243">
        <f t="shared" si="61"/>
        <v>0</v>
      </c>
      <c r="H96" s="243">
        <f t="shared" si="61"/>
        <v>7294087687</v>
      </c>
      <c r="I96" s="294">
        <f t="shared" si="47"/>
        <v>0.1016307573351969</v>
      </c>
      <c r="J96" s="243">
        <f>+J100+J101</f>
        <v>5967284441</v>
      </c>
      <c r="K96" s="243">
        <f t="shared" si="61"/>
        <v>5536958846</v>
      </c>
      <c r="L96" s="243">
        <f t="shared" si="61"/>
        <v>430325595</v>
      </c>
      <c r="M96" s="294">
        <f t="shared" si="49"/>
        <v>0.81809880783792666</v>
      </c>
      <c r="N96" s="294">
        <f t="shared" si="50"/>
        <v>0.75910231458669331</v>
      </c>
      <c r="O96" s="295">
        <f t="shared" si="56"/>
        <v>0.92788585842442495</v>
      </c>
    </row>
    <row r="97" spans="1:15" ht="53.25" customHeight="1" x14ac:dyDescent="0.25">
      <c r="A97" s="199" t="s">
        <v>407</v>
      </c>
      <c r="B97" s="135" t="s">
        <v>37</v>
      </c>
      <c r="C97" s="32">
        <v>13</v>
      </c>
      <c r="D97" s="32" t="s">
        <v>38</v>
      </c>
      <c r="E97" s="256" t="s">
        <v>331</v>
      </c>
      <c r="F97" s="243">
        <f>+F103</f>
        <v>4260844770</v>
      </c>
      <c r="G97" s="243">
        <f t="shared" ref="G97:L97" si="62">+G103</f>
        <v>0</v>
      </c>
      <c r="H97" s="243">
        <f t="shared" si="62"/>
        <v>4260844770</v>
      </c>
      <c r="I97" s="294">
        <f t="shared" si="47"/>
        <v>5.9367654934364494E-2</v>
      </c>
      <c r="J97" s="243">
        <f t="shared" si="62"/>
        <v>1748200000</v>
      </c>
      <c r="K97" s="243">
        <f t="shared" si="62"/>
        <v>228200000</v>
      </c>
      <c r="L97" s="243">
        <f t="shared" si="62"/>
        <v>1520000000</v>
      </c>
      <c r="M97" s="294">
        <f t="shared" si="49"/>
        <v>0.4102942243540123</v>
      </c>
      <c r="N97" s="294">
        <f t="shared" si="50"/>
        <v>5.355745452327286E-2</v>
      </c>
      <c r="O97" s="295">
        <f t="shared" si="56"/>
        <v>0.13053426381420891</v>
      </c>
    </row>
    <row r="98" spans="1:15" ht="53.25" customHeight="1" x14ac:dyDescent="0.25">
      <c r="A98" s="199" t="s">
        <v>407</v>
      </c>
      <c r="B98" s="135" t="s">
        <v>41</v>
      </c>
      <c r="C98" s="32">
        <v>20</v>
      </c>
      <c r="D98" s="32" t="s">
        <v>38</v>
      </c>
      <c r="E98" s="256" t="s">
        <v>331</v>
      </c>
      <c r="F98" s="243">
        <f t="shared" ref="F98:L98" si="63">+F105+F107</f>
        <v>12078141502</v>
      </c>
      <c r="G98" s="243">
        <f t="shared" si="63"/>
        <v>0</v>
      </c>
      <c r="H98" s="243">
        <f t="shared" si="63"/>
        <v>12078141502</v>
      </c>
      <c r="I98" s="294">
        <f t="shared" si="47"/>
        <v>0.16828844411038305</v>
      </c>
      <c r="J98" s="243">
        <f t="shared" si="63"/>
        <v>6023141502</v>
      </c>
      <c r="K98" s="243">
        <f t="shared" si="63"/>
        <v>4766746476</v>
      </c>
      <c r="L98" s="243">
        <f t="shared" si="63"/>
        <v>1256395026</v>
      </c>
      <c r="M98" s="294">
        <f t="shared" si="49"/>
        <v>0.49868115065572277</v>
      </c>
      <c r="N98" s="294">
        <f t="shared" si="50"/>
        <v>0.39465893616254472</v>
      </c>
      <c r="O98" s="295">
        <f t="shared" si="56"/>
        <v>0.79140536120846394</v>
      </c>
    </row>
    <row r="99" spans="1:15" ht="34.5" customHeight="1" x14ac:dyDescent="0.25">
      <c r="A99" s="199" t="s">
        <v>408</v>
      </c>
      <c r="B99" s="71" t="s">
        <v>37</v>
      </c>
      <c r="C99" s="32">
        <v>10</v>
      </c>
      <c r="D99" s="32" t="s">
        <v>38</v>
      </c>
      <c r="E99" s="234" t="s">
        <v>266</v>
      </c>
      <c r="F99" s="243">
        <f t="shared" ref="F99:L99" si="64">+F100</f>
        <v>7274218087</v>
      </c>
      <c r="G99" s="243">
        <f t="shared" si="64"/>
        <v>0</v>
      </c>
      <c r="H99" s="243">
        <f t="shared" si="64"/>
        <v>7274218087</v>
      </c>
      <c r="I99" s="294">
        <f t="shared" si="47"/>
        <v>0.10135390811393699</v>
      </c>
      <c r="J99" s="243">
        <f t="shared" si="64"/>
        <v>5947414841</v>
      </c>
      <c r="K99" s="243">
        <f t="shared" si="64"/>
        <v>5536958846</v>
      </c>
      <c r="L99" s="243">
        <f t="shared" si="64"/>
        <v>410455995</v>
      </c>
      <c r="M99" s="294">
        <f t="shared" si="49"/>
        <v>0.81760194289869115</v>
      </c>
      <c r="N99" s="294">
        <f t="shared" si="50"/>
        <v>0.76117581020773706</v>
      </c>
      <c r="O99" s="295">
        <f t="shared" si="56"/>
        <v>0.93098581384126455</v>
      </c>
    </row>
    <row r="100" spans="1:15" ht="32.25" customHeight="1" x14ac:dyDescent="0.25">
      <c r="A100" s="202" t="s">
        <v>409</v>
      </c>
      <c r="B100" s="124" t="s">
        <v>37</v>
      </c>
      <c r="C100" s="43">
        <v>10</v>
      </c>
      <c r="D100" s="43" t="s">
        <v>38</v>
      </c>
      <c r="E100" s="258" t="s">
        <v>268</v>
      </c>
      <c r="F100" s="244">
        <v>7274218087</v>
      </c>
      <c r="G100" s="296">
        <v>0</v>
      </c>
      <c r="H100" s="296">
        <f>+F100-G100</f>
        <v>7274218087</v>
      </c>
      <c r="I100" s="297">
        <f t="shared" si="47"/>
        <v>0.10135390811393699</v>
      </c>
      <c r="J100" s="296">
        <v>5947414841</v>
      </c>
      <c r="K100" s="296">
        <v>5536958846</v>
      </c>
      <c r="L100" s="296">
        <f>+J100-K100</f>
        <v>410455995</v>
      </c>
      <c r="M100" s="297">
        <f t="shared" si="49"/>
        <v>0.81760194289869115</v>
      </c>
      <c r="N100" s="297">
        <f t="shared" si="50"/>
        <v>0.76117581020773706</v>
      </c>
      <c r="O100" s="298">
        <f t="shared" si="56"/>
        <v>0.93098581384126455</v>
      </c>
    </row>
    <row r="101" spans="1:15" ht="30.75" customHeight="1" x14ac:dyDescent="0.25">
      <c r="A101" s="199" t="s">
        <v>410</v>
      </c>
      <c r="B101" s="71" t="s">
        <v>37</v>
      </c>
      <c r="C101" s="32">
        <v>10</v>
      </c>
      <c r="D101" s="32" t="s">
        <v>38</v>
      </c>
      <c r="E101" s="234" t="s">
        <v>336</v>
      </c>
      <c r="F101" s="242">
        <f t="shared" ref="F101:L101" si="65">+F102</f>
        <v>19869600</v>
      </c>
      <c r="G101" s="242">
        <f t="shared" si="65"/>
        <v>0</v>
      </c>
      <c r="H101" s="242">
        <f t="shared" si="65"/>
        <v>19869600</v>
      </c>
      <c r="I101" s="294">
        <f t="shared" si="47"/>
        <v>2.7684922125990728E-4</v>
      </c>
      <c r="J101" s="242">
        <f>+J102</f>
        <v>19869600</v>
      </c>
      <c r="K101" s="242">
        <f t="shared" si="65"/>
        <v>0</v>
      </c>
      <c r="L101" s="242">
        <f t="shared" si="65"/>
        <v>19869600</v>
      </c>
      <c r="M101" s="294">
        <f t="shared" si="49"/>
        <v>1</v>
      </c>
      <c r="N101" s="294">
        <f t="shared" si="50"/>
        <v>0</v>
      </c>
      <c r="O101" s="295">
        <f t="shared" si="56"/>
        <v>0</v>
      </c>
    </row>
    <row r="102" spans="1:15" ht="48" customHeight="1" x14ac:dyDescent="0.25">
      <c r="A102" s="202" t="s">
        <v>411</v>
      </c>
      <c r="B102" s="148" t="s">
        <v>37</v>
      </c>
      <c r="C102" s="43">
        <v>10</v>
      </c>
      <c r="D102" s="43" t="s">
        <v>38</v>
      </c>
      <c r="E102" s="258" t="s">
        <v>268</v>
      </c>
      <c r="F102" s="244">
        <v>19869600</v>
      </c>
      <c r="G102" s="296">
        <v>0</v>
      </c>
      <c r="H102" s="296">
        <f>+F102-G102</f>
        <v>19869600</v>
      </c>
      <c r="I102" s="297">
        <f t="shared" si="47"/>
        <v>2.7684922125990728E-4</v>
      </c>
      <c r="J102" s="296">
        <v>19869600</v>
      </c>
      <c r="K102" s="239">
        <v>0</v>
      </c>
      <c r="L102" s="296">
        <f>+J102-K102</f>
        <v>19869600</v>
      </c>
      <c r="M102" s="297">
        <f t="shared" si="49"/>
        <v>1</v>
      </c>
      <c r="N102" s="297">
        <f t="shared" si="50"/>
        <v>0</v>
      </c>
      <c r="O102" s="298">
        <f t="shared" si="56"/>
        <v>0</v>
      </c>
    </row>
    <row r="103" spans="1:15" ht="30.75" customHeight="1" x14ac:dyDescent="0.25">
      <c r="A103" s="199" t="s">
        <v>410</v>
      </c>
      <c r="B103" s="71" t="s">
        <v>37</v>
      </c>
      <c r="C103" s="32">
        <v>13</v>
      </c>
      <c r="D103" s="32" t="s">
        <v>38</v>
      </c>
      <c r="E103" s="234" t="s">
        <v>336</v>
      </c>
      <c r="F103" s="242">
        <f t="shared" ref="F103:L103" si="66">+F104</f>
        <v>4260844770</v>
      </c>
      <c r="G103" s="242">
        <f t="shared" si="66"/>
        <v>0</v>
      </c>
      <c r="H103" s="242">
        <f t="shared" si="66"/>
        <v>4260844770</v>
      </c>
      <c r="I103" s="294">
        <f t="shared" si="47"/>
        <v>5.9367654934364494E-2</v>
      </c>
      <c r="J103" s="242">
        <f t="shared" si="66"/>
        <v>1748200000</v>
      </c>
      <c r="K103" s="242">
        <f t="shared" si="66"/>
        <v>228200000</v>
      </c>
      <c r="L103" s="242">
        <f t="shared" si="66"/>
        <v>1520000000</v>
      </c>
      <c r="M103" s="294">
        <f t="shared" si="49"/>
        <v>0.4102942243540123</v>
      </c>
      <c r="N103" s="294">
        <f t="shared" si="50"/>
        <v>5.355745452327286E-2</v>
      </c>
      <c r="O103" s="295">
        <f t="shared" si="56"/>
        <v>0.13053426381420891</v>
      </c>
    </row>
    <row r="104" spans="1:15" ht="48" customHeight="1" x14ac:dyDescent="0.25">
      <c r="A104" s="202" t="s">
        <v>411</v>
      </c>
      <c r="B104" s="148" t="s">
        <v>37</v>
      </c>
      <c r="C104" s="43">
        <v>13</v>
      </c>
      <c r="D104" s="43" t="s">
        <v>38</v>
      </c>
      <c r="E104" s="258" t="s">
        <v>268</v>
      </c>
      <c r="F104" s="244">
        <v>4260844770</v>
      </c>
      <c r="G104" s="296">
        <v>0</v>
      </c>
      <c r="H104" s="296">
        <f>+F104-G104</f>
        <v>4260844770</v>
      </c>
      <c r="I104" s="297">
        <f t="shared" si="47"/>
        <v>5.9367654934364494E-2</v>
      </c>
      <c r="J104" s="296">
        <v>1748200000</v>
      </c>
      <c r="K104" s="239">
        <v>228200000</v>
      </c>
      <c r="L104" s="296">
        <f>+J104-K104</f>
        <v>1520000000</v>
      </c>
      <c r="M104" s="297">
        <f t="shared" si="49"/>
        <v>0.4102942243540123</v>
      </c>
      <c r="N104" s="297">
        <f t="shared" si="50"/>
        <v>5.355745452327286E-2</v>
      </c>
      <c r="O104" s="298">
        <f t="shared" si="56"/>
        <v>0.13053426381420891</v>
      </c>
    </row>
    <row r="105" spans="1:15" ht="34.5" customHeight="1" x14ac:dyDescent="0.25">
      <c r="A105" s="199" t="s">
        <v>408</v>
      </c>
      <c r="B105" s="71" t="s">
        <v>41</v>
      </c>
      <c r="C105" s="32">
        <v>20</v>
      </c>
      <c r="D105" s="32" t="s">
        <v>38</v>
      </c>
      <c r="E105" s="234" t="s">
        <v>266</v>
      </c>
      <c r="F105" s="243">
        <f t="shared" ref="F105:L105" si="67">+F106</f>
        <v>285192467</v>
      </c>
      <c r="G105" s="243">
        <f t="shared" si="67"/>
        <v>0</v>
      </c>
      <c r="H105" s="243">
        <f t="shared" si="67"/>
        <v>285192467</v>
      </c>
      <c r="I105" s="294">
        <f t="shared" si="47"/>
        <v>3.9736739742189985E-3</v>
      </c>
      <c r="J105" s="243">
        <f t="shared" si="67"/>
        <v>285192467</v>
      </c>
      <c r="K105" s="243">
        <f t="shared" si="67"/>
        <v>6996476</v>
      </c>
      <c r="L105" s="243">
        <f t="shared" si="67"/>
        <v>278195991</v>
      </c>
      <c r="M105" s="294">
        <f t="shared" si="49"/>
        <v>1</v>
      </c>
      <c r="N105" s="294">
        <f t="shared" si="50"/>
        <v>2.453247125913743E-2</v>
      </c>
      <c r="O105" s="295">
        <f t="shared" si="56"/>
        <v>2.453247125913743E-2</v>
      </c>
    </row>
    <row r="106" spans="1:15" ht="48" customHeight="1" x14ac:dyDescent="0.25">
      <c r="A106" s="202" t="s">
        <v>409</v>
      </c>
      <c r="B106" s="148" t="s">
        <v>41</v>
      </c>
      <c r="C106" s="43">
        <v>20</v>
      </c>
      <c r="D106" s="43" t="s">
        <v>38</v>
      </c>
      <c r="E106" s="258" t="s">
        <v>268</v>
      </c>
      <c r="F106" s="244">
        <v>285192467</v>
      </c>
      <c r="G106" s="296">
        <v>0</v>
      </c>
      <c r="H106" s="296">
        <f>+F106-G106</f>
        <v>285192467</v>
      </c>
      <c r="I106" s="297">
        <f t="shared" si="47"/>
        <v>3.9736739742189985E-3</v>
      </c>
      <c r="J106" s="296">
        <v>285192467</v>
      </c>
      <c r="K106" s="296">
        <v>6996476</v>
      </c>
      <c r="L106" s="296">
        <f>+J106-K106</f>
        <v>278195991</v>
      </c>
      <c r="M106" s="297">
        <f t="shared" si="49"/>
        <v>1</v>
      </c>
      <c r="N106" s="297">
        <f t="shared" si="50"/>
        <v>2.453247125913743E-2</v>
      </c>
      <c r="O106" s="298">
        <f t="shared" si="56"/>
        <v>2.453247125913743E-2</v>
      </c>
    </row>
    <row r="107" spans="1:15" ht="30.75" customHeight="1" x14ac:dyDescent="0.25">
      <c r="A107" s="199" t="s">
        <v>410</v>
      </c>
      <c r="B107" s="135" t="s">
        <v>41</v>
      </c>
      <c r="C107" s="32">
        <v>20</v>
      </c>
      <c r="D107" s="32" t="s">
        <v>38</v>
      </c>
      <c r="E107" s="234" t="s">
        <v>336</v>
      </c>
      <c r="F107" s="242">
        <f t="shared" ref="F107:L107" si="68">+F108</f>
        <v>11792949035</v>
      </c>
      <c r="G107" s="242">
        <f t="shared" si="68"/>
        <v>0</v>
      </c>
      <c r="H107" s="242">
        <f t="shared" si="68"/>
        <v>11792949035</v>
      </c>
      <c r="I107" s="294">
        <f t="shared" si="47"/>
        <v>0.16431477013616405</v>
      </c>
      <c r="J107" s="242">
        <f t="shared" si="68"/>
        <v>5737949035</v>
      </c>
      <c r="K107" s="242">
        <f t="shared" si="68"/>
        <v>4759750000</v>
      </c>
      <c r="L107" s="242">
        <f t="shared" si="68"/>
        <v>978199035</v>
      </c>
      <c r="M107" s="294">
        <f t="shared" si="49"/>
        <v>0.48655760471536713</v>
      </c>
      <c r="N107" s="294">
        <f t="shared" si="50"/>
        <v>0.40360981683832065</v>
      </c>
      <c r="O107" s="295">
        <f t="shared" si="56"/>
        <v>0.82952113568223773</v>
      </c>
    </row>
    <row r="108" spans="1:15" ht="48" customHeight="1" x14ac:dyDescent="0.25">
      <c r="A108" s="202" t="s">
        <v>411</v>
      </c>
      <c r="B108" s="148" t="s">
        <v>41</v>
      </c>
      <c r="C108" s="43">
        <v>20</v>
      </c>
      <c r="D108" s="43" t="s">
        <v>38</v>
      </c>
      <c r="E108" s="258" t="s">
        <v>268</v>
      </c>
      <c r="F108" s="244">
        <v>11792949035</v>
      </c>
      <c r="G108" s="296">
        <v>0</v>
      </c>
      <c r="H108" s="296">
        <f>+F108-G108</f>
        <v>11792949035</v>
      </c>
      <c r="I108" s="297">
        <f t="shared" si="47"/>
        <v>0.16431477013616405</v>
      </c>
      <c r="J108" s="296">
        <v>5737949035</v>
      </c>
      <c r="K108" s="296">
        <v>4759750000</v>
      </c>
      <c r="L108" s="296">
        <f>+J108-K108</f>
        <v>978199035</v>
      </c>
      <c r="M108" s="297">
        <f t="shared" si="49"/>
        <v>0.48655760471536713</v>
      </c>
      <c r="N108" s="297">
        <f t="shared" si="50"/>
        <v>0.40360981683832065</v>
      </c>
      <c r="O108" s="298">
        <f t="shared" si="56"/>
        <v>0.82952113568223773</v>
      </c>
    </row>
    <row r="109" spans="1:15" ht="66" customHeight="1" x14ac:dyDescent="0.25">
      <c r="A109" s="199" t="s">
        <v>338</v>
      </c>
      <c r="B109" s="135" t="s">
        <v>37</v>
      </c>
      <c r="C109" s="32">
        <v>10</v>
      </c>
      <c r="D109" s="32" t="s">
        <v>38</v>
      </c>
      <c r="E109" s="256" t="s">
        <v>339</v>
      </c>
      <c r="F109" s="243">
        <f t="shared" ref="F109:L111" si="69">+F110</f>
        <v>23022086103.75</v>
      </c>
      <c r="G109" s="243">
        <f t="shared" si="69"/>
        <v>0</v>
      </c>
      <c r="H109" s="243">
        <f t="shared" si="69"/>
        <v>23022086103.75</v>
      </c>
      <c r="I109" s="294">
        <f t="shared" si="47"/>
        <v>0.32077377549632208</v>
      </c>
      <c r="J109" s="243">
        <f t="shared" si="69"/>
        <v>22507713667.43</v>
      </c>
      <c r="K109" s="243">
        <f t="shared" si="69"/>
        <v>22109748978.43</v>
      </c>
      <c r="L109" s="243">
        <f t="shared" si="69"/>
        <v>397964689</v>
      </c>
      <c r="M109" s="294">
        <f t="shared" si="49"/>
        <v>0.97765743582045694</v>
      </c>
      <c r="N109" s="294">
        <f t="shared" si="50"/>
        <v>0.96037122260734697</v>
      </c>
      <c r="O109" s="295">
        <f t="shared" si="56"/>
        <v>0.98231874214856929</v>
      </c>
    </row>
    <row r="110" spans="1:15" ht="60.75" customHeight="1" x14ac:dyDescent="0.25">
      <c r="A110" s="199" t="s">
        <v>412</v>
      </c>
      <c r="B110" s="135" t="s">
        <v>37</v>
      </c>
      <c r="C110" s="32">
        <v>10</v>
      </c>
      <c r="D110" s="32" t="s">
        <v>38</v>
      </c>
      <c r="E110" s="256" t="s">
        <v>339</v>
      </c>
      <c r="F110" s="243">
        <f t="shared" si="69"/>
        <v>23022086103.75</v>
      </c>
      <c r="G110" s="243">
        <f t="shared" si="69"/>
        <v>0</v>
      </c>
      <c r="H110" s="243">
        <f t="shared" si="69"/>
        <v>23022086103.75</v>
      </c>
      <c r="I110" s="294">
        <f t="shared" si="47"/>
        <v>0.32077377549632208</v>
      </c>
      <c r="J110" s="243">
        <f t="shared" si="69"/>
        <v>22507713667.43</v>
      </c>
      <c r="K110" s="243">
        <f t="shared" si="69"/>
        <v>22109748978.43</v>
      </c>
      <c r="L110" s="243">
        <f t="shared" si="69"/>
        <v>397964689</v>
      </c>
      <c r="M110" s="294">
        <f t="shared" si="49"/>
        <v>0.97765743582045694</v>
      </c>
      <c r="N110" s="294">
        <f t="shared" si="50"/>
        <v>0.96037122260734697</v>
      </c>
      <c r="O110" s="295">
        <f t="shared" si="56"/>
        <v>0.98231874214856929</v>
      </c>
    </row>
    <row r="111" spans="1:15" ht="35.25" customHeight="1" x14ac:dyDescent="0.25">
      <c r="A111" s="199" t="s">
        <v>413</v>
      </c>
      <c r="B111" s="135" t="s">
        <v>37</v>
      </c>
      <c r="C111" s="32">
        <v>10</v>
      </c>
      <c r="D111" s="32" t="s">
        <v>38</v>
      </c>
      <c r="E111" s="256" t="s">
        <v>342</v>
      </c>
      <c r="F111" s="243">
        <f t="shared" si="69"/>
        <v>23022086103.75</v>
      </c>
      <c r="G111" s="243">
        <f t="shared" si="69"/>
        <v>0</v>
      </c>
      <c r="H111" s="243">
        <f t="shared" si="69"/>
        <v>23022086103.75</v>
      </c>
      <c r="I111" s="294">
        <f t="shared" si="47"/>
        <v>0.32077377549632208</v>
      </c>
      <c r="J111" s="243">
        <f t="shared" si="69"/>
        <v>22507713667.43</v>
      </c>
      <c r="K111" s="243">
        <f t="shared" si="69"/>
        <v>22109748978.43</v>
      </c>
      <c r="L111" s="243">
        <f t="shared" si="69"/>
        <v>397964689</v>
      </c>
      <c r="M111" s="294">
        <f t="shared" si="49"/>
        <v>0.97765743582045694</v>
      </c>
      <c r="N111" s="294">
        <f t="shared" si="50"/>
        <v>0.96037122260734697</v>
      </c>
      <c r="O111" s="295">
        <f t="shared" si="56"/>
        <v>0.98231874214856929</v>
      </c>
    </row>
    <row r="112" spans="1:15" ht="48.75" customHeight="1" x14ac:dyDescent="0.25">
      <c r="A112" s="114" t="s">
        <v>414</v>
      </c>
      <c r="B112" s="148" t="s">
        <v>37</v>
      </c>
      <c r="C112" s="43">
        <v>10</v>
      </c>
      <c r="D112" s="43" t="s">
        <v>38</v>
      </c>
      <c r="E112" s="258" t="s">
        <v>268</v>
      </c>
      <c r="F112" s="244">
        <v>23022086103.75</v>
      </c>
      <c r="G112" s="296">
        <v>0</v>
      </c>
      <c r="H112" s="296">
        <f>+F112-G112</f>
        <v>23022086103.75</v>
      </c>
      <c r="I112" s="297">
        <f t="shared" si="47"/>
        <v>0.32077377549632208</v>
      </c>
      <c r="J112" s="296">
        <v>22507713667.43</v>
      </c>
      <c r="K112" s="296">
        <v>22109748978.43</v>
      </c>
      <c r="L112" s="296">
        <f>+J112-K112</f>
        <v>397964689</v>
      </c>
      <c r="M112" s="297">
        <f t="shared" si="49"/>
        <v>0.97765743582045694</v>
      </c>
      <c r="N112" s="297">
        <f t="shared" si="50"/>
        <v>0.96037122260734697</v>
      </c>
      <c r="O112" s="298">
        <f t="shared" si="56"/>
        <v>0.98231874214856929</v>
      </c>
    </row>
    <row r="113" spans="1:15" ht="72" customHeight="1" x14ac:dyDescent="0.25">
      <c r="A113" s="199" t="s">
        <v>344</v>
      </c>
      <c r="B113" s="135" t="s">
        <v>37</v>
      </c>
      <c r="C113" s="32">
        <v>10</v>
      </c>
      <c r="D113" s="32" t="s">
        <v>38</v>
      </c>
      <c r="E113" s="256" t="s">
        <v>345</v>
      </c>
      <c r="F113" s="243">
        <f t="shared" ref="F113:L115" si="70">+F114</f>
        <v>48271891</v>
      </c>
      <c r="G113" s="243">
        <f t="shared" si="70"/>
        <v>0</v>
      </c>
      <c r="H113" s="243">
        <f t="shared" si="70"/>
        <v>48271891</v>
      </c>
      <c r="I113" s="294">
        <f t="shared" si="47"/>
        <v>6.7258703909958565E-4</v>
      </c>
      <c r="J113" s="243">
        <f t="shared" si="70"/>
        <v>268669</v>
      </c>
      <c r="K113" s="243">
        <f t="shared" si="70"/>
        <v>268669</v>
      </c>
      <c r="L113" s="243">
        <f t="shared" si="70"/>
        <v>0</v>
      </c>
      <c r="M113" s="294">
        <f t="shared" si="49"/>
        <v>5.5657442547672308E-3</v>
      </c>
      <c r="N113" s="294">
        <f t="shared" si="50"/>
        <v>5.5657442547672308E-3</v>
      </c>
      <c r="O113" s="295">
        <f t="shared" si="56"/>
        <v>1</v>
      </c>
    </row>
    <row r="114" spans="1:15" ht="49.5" customHeight="1" x14ac:dyDescent="0.25">
      <c r="A114" s="199" t="s">
        <v>415</v>
      </c>
      <c r="B114" s="135" t="s">
        <v>37</v>
      </c>
      <c r="C114" s="32">
        <v>10</v>
      </c>
      <c r="D114" s="32" t="s">
        <v>38</v>
      </c>
      <c r="E114" s="256" t="s">
        <v>345</v>
      </c>
      <c r="F114" s="243">
        <f t="shared" si="70"/>
        <v>48271891</v>
      </c>
      <c r="G114" s="243">
        <f t="shared" si="70"/>
        <v>0</v>
      </c>
      <c r="H114" s="243">
        <f t="shared" si="70"/>
        <v>48271891</v>
      </c>
      <c r="I114" s="294">
        <f t="shared" si="47"/>
        <v>6.7258703909958565E-4</v>
      </c>
      <c r="J114" s="243">
        <f t="shared" si="70"/>
        <v>268669</v>
      </c>
      <c r="K114" s="243">
        <f t="shared" si="70"/>
        <v>268669</v>
      </c>
      <c r="L114" s="243">
        <f t="shared" si="70"/>
        <v>0</v>
      </c>
      <c r="M114" s="294">
        <f t="shared" si="49"/>
        <v>5.5657442547672308E-3</v>
      </c>
      <c r="N114" s="294">
        <f t="shared" si="50"/>
        <v>5.5657442547672308E-3</v>
      </c>
      <c r="O114" s="295">
        <f t="shared" si="56"/>
        <v>1</v>
      </c>
    </row>
    <row r="115" spans="1:15" ht="35.25" customHeight="1" x14ac:dyDescent="0.25">
      <c r="A115" s="199" t="s">
        <v>416</v>
      </c>
      <c r="B115" s="135" t="s">
        <v>37</v>
      </c>
      <c r="C115" s="32">
        <v>10</v>
      </c>
      <c r="D115" s="32" t="s">
        <v>38</v>
      </c>
      <c r="E115" s="256" t="s">
        <v>348</v>
      </c>
      <c r="F115" s="243">
        <f t="shared" si="70"/>
        <v>48271891</v>
      </c>
      <c r="G115" s="243">
        <f t="shared" si="70"/>
        <v>0</v>
      </c>
      <c r="H115" s="243">
        <f t="shared" si="70"/>
        <v>48271891</v>
      </c>
      <c r="I115" s="294">
        <f t="shared" si="47"/>
        <v>6.7258703909958565E-4</v>
      </c>
      <c r="J115" s="243">
        <f t="shared" si="70"/>
        <v>268669</v>
      </c>
      <c r="K115" s="243">
        <f t="shared" si="70"/>
        <v>268669</v>
      </c>
      <c r="L115" s="243">
        <f t="shared" si="70"/>
        <v>0</v>
      </c>
      <c r="M115" s="294">
        <f t="shared" si="49"/>
        <v>5.5657442547672308E-3</v>
      </c>
      <c r="N115" s="294">
        <f t="shared" si="50"/>
        <v>5.5657442547672308E-3</v>
      </c>
      <c r="O115" s="295">
        <f t="shared" si="56"/>
        <v>1</v>
      </c>
    </row>
    <row r="116" spans="1:15" ht="42.75" customHeight="1" thickBot="1" x14ac:dyDescent="0.3">
      <c r="A116" s="184" t="s">
        <v>417</v>
      </c>
      <c r="B116" s="204" t="s">
        <v>37</v>
      </c>
      <c r="C116" s="89">
        <v>10</v>
      </c>
      <c r="D116" s="89" t="s">
        <v>38</v>
      </c>
      <c r="E116" s="259" t="s">
        <v>268</v>
      </c>
      <c r="F116" s="250">
        <v>48271891</v>
      </c>
      <c r="G116" s="303">
        <v>0</v>
      </c>
      <c r="H116" s="303">
        <f>+F116-G116</f>
        <v>48271891</v>
      </c>
      <c r="I116" s="311">
        <f t="shared" si="47"/>
        <v>6.7258703909958565E-4</v>
      </c>
      <c r="J116" s="303">
        <v>268669</v>
      </c>
      <c r="K116" s="251">
        <v>268669</v>
      </c>
      <c r="L116" s="303">
        <f>+J116-K116</f>
        <v>0</v>
      </c>
      <c r="M116" s="311">
        <f t="shared" si="49"/>
        <v>5.5657442547672308E-3</v>
      </c>
      <c r="N116" s="311">
        <f t="shared" si="50"/>
        <v>5.5657442547672308E-3</v>
      </c>
      <c r="O116" s="298">
        <f t="shared" si="56"/>
        <v>1</v>
      </c>
    </row>
    <row r="117" spans="1:15" s="264" customFormat="1" ht="33" customHeight="1" thickBot="1" x14ac:dyDescent="0.3">
      <c r="A117" s="409" t="s">
        <v>350</v>
      </c>
      <c r="B117" s="410"/>
      <c r="C117" s="410"/>
      <c r="D117" s="410"/>
      <c r="E117" s="410"/>
      <c r="F117" s="207">
        <f>+F8+F46+F47+F48</f>
        <v>71773169941.100006</v>
      </c>
      <c r="G117" s="207">
        <f t="shared" ref="G117:L117" si="71">+G8+G46+G47+G48</f>
        <v>2695350</v>
      </c>
      <c r="H117" s="207">
        <f t="shared" si="71"/>
        <v>71770474591.100006</v>
      </c>
      <c r="I117" s="208">
        <f t="shared" si="71"/>
        <v>0.99999999999999989</v>
      </c>
      <c r="J117" s="207">
        <f>+J8+J46+J47+J48</f>
        <v>39800133283.980003</v>
      </c>
      <c r="K117" s="207">
        <f t="shared" si="71"/>
        <v>35711569703.370003</v>
      </c>
      <c r="L117" s="207">
        <f t="shared" si="71"/>
        <v>4088931540.6100001</v>
      </c>
      <c r="M117" s="209">
        <f t="shared" si="49"/>
        <v>0.55454744462447059</v>
      </c>
      <c r="N117" s="209">
        <f t="shared" si="50"/>
        <v>0.49758023625774467</v>
      </c>
      <c r="O117" s="210">
        <f>+K117/J117</f>
        <v>0.89727261586192497</v>
      </c>
    </row>
    <row r="118" spans="1:15" x14ac:dyDescent="0.25">
      <c r="A118" s="265" t="s">
        <v>437</v>
      </c>
      <c r="B118" s="266"/>
      <c r="C118" s="266"/>
      <c r="D118" s="266"/>
      <c r="E118" s="267"/>
      <c r="F118" s="267"/>
      <c r="G118" s="267"/>
      <c r="H118" s="267"/>
      <c r="I118" s="267"/>
      <c r="J118" s="267"/>
    </row>
    <row r="119" spans="1:15" x14ac:dyDescent="0.25">
      <c r="A119" s="265" t="s">
        <v>419</v>
      </c>
      <c r="F119" s="269"/>
      <c r="G119" s="269"/>
      <c r="H119" s="269"/>
      <c r="I119" s="269"/>
      <c r="J119" s="269"/>
    </row>
    <row r="120" spans="1:15" x14ac:dyDescent="0.25">
      <c r="J120" s="269"/>
    </row>
    <row r="121" spans="1:15" x14ac:dyDescent="0.25">
      <c r="J121" s="269"/>
    </row>
    <row r="308" spans="1:14" ht="16.5" thickBot="1" x14ac:dyDescent="0.3"/>
    <row r="309" spans="1:14" ht="19.5" thickBot="1" x14ac:dyDescent="0.3">
      <c r="A309" s="370" t="s">
        <v>352</v>
      </c>
      <c r="B309" s="371"/>
      <c r="C309" s="371"/>
      <c r="D309" s="371"/>
      <c r="E309" s="371"/>
      <c r="F309" s="371"/>
      <c r="G309" s="371"/>
      <c r="H309" s="371"/>
      <c r="I309" s="371"/>
      <c r="J309" s="371"/>
      <c r="K309" s="371"/>
      <c r="L309" s="371"/>
      <c r="M309" s="371"/>
      <c r="N309" s="372"/>
    </row>
  </sheetData>
  <mergeCells count="18">
    <mergeCell ref="A117:E117"/>
    <mergeCell ref="A309:N309"/>
    <mergeCell ref="H6:H7"/>
    <mergeCell ref="I6:I7"/>
    <mergeCell ref="J6:J7"/>
    <mergeCell ref="K6:K7"/>
    <mergeCell ref="L6:L7"/>
    <mergeCell ref="M6:O6"/>
    <mergeCell ref="A2:J2"/>
    <mergeCell ref="A3:J3"/>
    <mergeCell ref="A4:J4"/>
    <mergeCell ref="A6:A7"/>
    <mergeCell ref="B6:B7"/>
    <mergeCell ref="C6:C7"/>
    <mergeCell ref="D6:D7"/>
    <mergeCell ref="E6:E7"/>
    <mergeCell ref="F6:F7"/>
    <mergeCell ref="G6:G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3B2E4-F54C-4773-A4D4-24B718DDECC7}">
  <sheetPr>
    <tabColor theme="0"/>
  </sheetPr>
  <dimension ref="A1:O309"/>
  <sheetViews>
    <sheetView zoomScale="77" zoomScaleNormal="77" workbookViewId="0">
      <selection activeCell="A118" sqref="A118"/>
    </sheetView>
  </sheetViews>
  <sheetFormatPr baseColWidth="10" defaultColWidth="11.42578125" defaultRowHeight="15.75" x14ac:dyDescent="0.25"/>
  <cols>
    <col min="1" max="1" width="31.85546875" style="211" customWidth="1"/>
    <col min="2" max="2" width="14.7109375" style="268" customWidth="1"/>
    <col min="3" max="3" width="11" style="211" customWidth="1"/>
    <col min="4" max="4" width="10.5703125" style="211" customWidth="1"/>
    <col min="5" max="5" width="49.28515625" style="269" customWidth="1"/>
    <col min="6" max="6" width="22" style="270" customWidth="1"/>
    <col min="7" max="7" width="26.140625" style="5" customWidth="1"/>
    <col min="8" max="8" width="21.140625" style="5" customWidth="1"/>
    <col min="9" max="9" width="29.42578125" style="5" customWidth="1"/>
    <col min="10" max="10" width="22.5703125" style="5" customWidth="1"/>
    <col min="11" max="11" width="20.85546875" style="211" customWidth="1"/>
    <col min="12" max="12" width="24.5703125" style="211" customWidth="1"/>
    <col min="13" max="13" width="22.5703125" style="211" customWidth="1"/>
    <col min="14" max="14" width="19.42578125" style="211" customWidth="1"/>
    <col min="15" max="15" width="21.28515625" style="211" customWidth="1"/>
    <col min="16" max="16384" width="11.42578125" style="211"/>
  </cols>
  <sheetData>
    <row r="1" spans="1:15" s="215" customFormat="1" ht="18.75" x14ac:dyDescent="0.25">
      <c r="A1" s="162"/>
      <c r="B1" s="162"/>
      <c r="C1" s="163"/>
      <c r="D1" s="163"/>
      <c r="E1" s="162"/>
      <c r="F1" s="162"/>
      <c r="G1" s="164"/>
      <c r="H1" s="165"/>
      <c r="I1" s="165"/>
      <c r="J1" s="165"/>
      <c r="K1" s="162"/>
      <c r="L1" s="162"/>
      <c r="M1" s="162"/>
      <c r="N1" s="162"/>
      <c r="O1" s="162"/>
    </row>
    <row r="2" spans="1:15" s="215" customFormat="1" ht="24.95" customHeight="1" x14ac:dyDescent="0.25">
      <c r="A2" s="400" t="s">
        <v>0</v>
      </c>
      <c r="B2" s="400"/>
      <c r="C2" s="400"/>
      <c r="D2" s="400"/>
      <c r="E2" s="400"/>
      <c r="F2" s="400"/>
      <c r="G2" s="400"/>
      <c r="H2" s="400"/>
      <c r="I2" s="400"/>
      <c r="J2" s="400"/>
      <c r="K2" s="162"/>
      <c r="L2" s="162"/>
      <c r="M2" s="162"/>
      <c r="N2" s="162"/>
      <c r="O2" s="162"/>
    </row>
    <row r="3" spans="1:15" ht="24.95" customHeight="1" x14ac:dyDescent="0.25">
      <c r="A3" s="401" t="s">
        <v>355</v>
      </c>
      <c r="B3" s="401"/>
      <c r="C3" s="401"/>
      <c r="D3" s="401"/>
      <c r="E3" s="401"/>
      <c r="F3" s="401"/>
      <c r="G3" s="401"/>
      <c r="H3" s="401"/>
      <c r="I3" s="401"/>
      <c r="J3" s="401"/>
      <c r="K3" s="164"/>
      <c r="L3" s="162"/>
      <c r="M3" s="162"/>
      <c r="N3" s="162"/>
      <c r="O3" s="162"/>
    </row>
    <row r="4" spans="1:15" ht="24.95" customHeight="1" x14ac:dyDescent="0.25">
      <c r="A4" s="402" t="s">
        <v>622</v>
      </c>
      <c r="B4" s="402"/>
      <c r="C4" s="402"/>
      <c r="D4" s="402"/>
      <c r="E4" s="402"/>
      <c r="F4" s="402"/>
      <c r="G4" s="402"/>
      <c r="H4" s="402"/>
      <c r="I4" s="402"/>
      <c r="J4" s="402"/>
      <c r="K4" s="162"/>
      <c r="L4" s="162"/>
      <c r="M4" s="162"/>
      <c r="N4" s="162"/>
      <c r="O4" s="162"/>
    </row>
    <row r="5" spans="1:15" ht="15.75" customHeight="1" thickBot="1" x14ac:dyDescent="0.3">
      <c r="A5" s="162"/>
      <c r="B5" s="162"/>
      <c r="C5" s="163"/>
      <c r="D5" s="163"/>
      <c r="E5" s="162"/>
      <c r="F5" s="162"/>
      <c r="G5" s="164"/>
      <c r="H5" s="167" t="s">
        <v>3</v>
      </c>
      <c r="I5" s="168" t="s">
        <v>4</v>
      </c>
      <c r="J5" s="169" t="s">
        <v>5</v>
      </c>
      <c r="K5" s="162"/>
      <c r="L5" s="162"/>
      <c r="M5" s="162"/>
      <c r="N5" s="162"/>
      <c r="O5" s="162"/>
    </row>
    <row r="6" spans="1:15" ht="29.25" customHeight="1" x14ac:dyDescent="0.25">
      <c r="A6" s="403" t="s">
        <v>6</v>
      </c>
      <c r="B6" s="405" t="s">
        <v>7</v>
      </c>
      <c r="C6" s="405" t="s">
        <v>8</v>
      </c>
      <c r="D6" s="405" t="s">
        <v>9</v>
      </c>
      <c r="E6" s="405" t="s">
        <v>10</v>
      </c>
      <c r="F6" s="394" t="s">
        <v>357</v>
      </c>
      <c r="G6" s="407" t="s">
        <v>358</v>
      </c>
      <c r="H6" s="394" t="s">
        <v>359</v>
      </c>
      <c r="I6" s="396" t="s">
        <v>14</v>
      </c>
      <c r="J6" s="394" t="s">
        <v>360</v>
      </c>
      <c r="K6" s="394" t="s">
        <v>361</v>
      </c>
      <c r="L6" s="394" t="s">
        <v>362</v>
      </c>
      <c r="M6" s="398" t="s">
        <v>363</v>
      </c>
      <c r="N6" s="398"/>
      <c r="O6" s="399"/>
    </row>
    <row r="7" spans="1:15" ht="84.75" customHeight="1" thickBot="1" x14ac:dyDescent="0.3">
      <c r="A7" s="404"/>
      <c r="B7" s="406"/>
      <c r="C7" s="406"/>
      <c r="D7" s="406"/>
      <c r="E7" s="406"/>
      <c r="F7" s="395"/>
      <c r="G7" s="408"/>
      <c r="H7" s="395"/>
      <c r="I7" s="397"/>
      <c r="J7" s="395"/>
      <c r="K7" s="395"/>
      <c r="L7" s="395"/>
      <c r="M7" s="170" t="s">
        <v>364</v>
      </c>
      <c r="N7" s="170" t="s">
        <v>365</v>
      </c>
      <c r="O7" s="171" t="s">
        <v>366</v>
      </c>
    </row>
    <row r="8" spans="1:15" s="226" customFormat="1" ht="28.5" customHeight="1" thickBot="1" x14ac:dyDescent="0.3">
      <c r="A8" s="23" t="s">
        <v>36</v>
      </c>
      <c r="B8" s="24" t="s">
        <v>37</v>
      </c>
      <c r="C8" s="24">
        <v>10</v>
      </c>
      <c r="D8" s="24" t="s">
        <v>38</v>
      </c>
      <c r="E8" s="223" t="s">
        <v>39</v>
      </c>
      <c r="F8" s="26">
        <f>+F9</f>
        <v>286813242.39999998</v>
      </c>
      <c r="G8" s="26">
        <f t="shared" ref="G8:L8" si="0">+G9</f>
        <v>0</v>
      </c>
      <c r="H8" s="26">
        <f t="shared" si="0"/>
        <v>286813242.39999998</v>
      </c>
      <c r="I8" s="289">
        <f t="shared" ref="I8:I71" si="1">+H8/$H$117</f>
        <v>3.9962567341803061E-3</v>
      </c>
      <c r="J8" s="26">
        <f t="shared" si="0"/>
        <v>277864203.44</v>
      </c>
      <c r="K8" s="26">
        <f t="shared" si="0"/>
        <v>277680223.44</v>
      </c>
      <c r="L8" s="26">
        <f t="shared" si="0"/>
        <v>183980</v>
      </c>
      <c r="M8" s="290">
        <f>+J8/H8</f>
        <v>0.96879837595671636</v>
      </c>
      <c r="N8" s="290">
        <f>+K8/H8</f>
        <v>0.96815691324578823</v>
      </c>
      <c r="O8" s="291">
        <f>+K8/J8</f>
        <v>0.99933787800759399</v>
      </c>
    </row>
    <row r="9" spans="1:15" ht="27.75" customHeight="1" x14ac:dyDescent="0.25">
      <c r="A9" s="110" t="s">
        <v>100</v>
      </c>
      <c r="B9" s="111" t="s">
        <v>41</v>
      </c>
      <c r="C9" s="111">
        <v>20</v>
      </c>
      <c r="D9" s="111" t="s">
        <v>38</v>
      </c>
      <c r="E9" s="231" t="s">
        <v>101</v>
      </c>
      <c r="F9" s="254">
        <f>+F10+F15</f>
        <v>286813242.39999998</v>
      </c>
      <c r="G9" s="254">
        <f t="shared" ref="G9:L9" si="2">+G10+G15</f>
        <v>0</v>
      </c>
      <c r="H9" s="254">
        <f t="shared" si="2"/>
        <v>286813242.39999998</v>
      </c>
      <c r="I9" s="292">
        <f t="shared" si="1"/>
        <v>3.9962567341803061E-3</v>
      </c>
      <c r="J9" s="254">
        <f t="shared" si="2"/>
        <v>277864203.44</v>
      </c>
      <c r="K9" s="254">
        <f t="shared" si="2"/>
        <v>277680223.44</v>
      </c>
      <c r="L9" s="254">
        <f t="shared" si="2"/>
        <v>183980</v>
      </c>
      <c r="M9" s="292">
        <f>+J9/H9</f>
        <v>0.96879837595671636</v>
      </c>
      <c r="N9" s="292">
        <f>+K9/H9</f>
        <v>0.96815691324578823</v>
      </c>
      <c r="O9" s="293">
        <f>+K9/J9</f>
        <v>0.99933787800759399</v>
      </c>
    </row>
    <row r="10" spans="1:15" ht="27.75" customHeight="1" x14ac:dyDescent="0.25">
      <c r="A10" s="113" t="s">
        <v>102</v>
      </c>
      <c r="B10" s="32" t="s">
        <v>41</v>
      </c>
      <c r="C10" s="32">
        <v>20</v>
      </c>
      <c r="D10" s="32" t="s">
        <v>38</v>
      </c>
      <c r="E10" s="234" t="s">
        <v>103</v>
      </c>
      <c r="F10" s="243">
        <f t="shared" ref="F10:L11" si="3">+F11</f>
        <v>19853097.380000003</v>
      </c>
      <c r="G10" s="243">
        <f t="shared" si="3"/>
        <v>0</v>
      </c>
      <c r="H10" s="243">
        <f t="shared" si="3"/>
        <v>19853097.380000003</v>
      </c>
      <c r="I10" s="294">
        <f t="shared" si="1"/>
        <v>2.7661928520202251E-4</v>
      </c>
      <c r="J10" s="243">
        <f t="shared" si="3"/>
        <v>19853097.380000003</v>
      </c>
      <c r="K10" s="243">
        <f t="shared" si="3"/>
        <v>19853097.380000003</v>
      </c>
      <c r="L10" s="243">
        <f t="shared" si="3"/>
        <v>0</v>
      </c>
      <c r="M10" s="294">
        <f t="shared" ref="M10:M73" si="4">+J10/H10</f>
        <v>1</v>
      </c>
      <c r="N10" s="294">
        <f t="shared" ref="N10:N73" si="5">+K10/H10</f>
        <v>1</v>
      </c>
      <c r="O10" s="295">
        <f t="shared" ref="O10:O43" si="6">+K10/J10</f>
        <v>1</v>
      </c>
    </row>
    <row r="11" spans="1:15" ht="27.75" customHeight="1" x14ac:dyDescent="0.25">
      <c r="A11" s="113" t="s">
        <v>104</v>
      </c>
      <c r="B11" s="32" t="s">
        <v>41</v>
      </c>
      <c r="C11" s="32">
        <v>20</v>
      </c>
      <c r="D11" s="32" t="s">
        <v>38</v>
      </c>
      <c r="E11" s="234" t="s">
        <v>105</v>
      </c>
      <c r="F11" s="242">
        <f>+F12</f>
        <v>19853097.380000003</v>
      </c>
      <c r="G11" s="242">
        <f t="shared" si="3"/>
        <v>0</v>
      </c>
      <c r="H11" s="242">
        <f t="shared" si="3"/>
        <v>19853097.380000003</v>
      </c>
      <c r="I11" s="294">
        <f t="shared" si="1"/>
        <v>2.7661928520202251E-4</v>
      </c>
      <c r="J11" s="242">
        <f t="shared" si="3"/>
        <v>19853097.380000003</v>
      </c>
      <c r="K11" s="242">
        <f t="shared" si="3"/>
        <v>19853097.380000003</v>
      </c>
      <c r="L11" s="242">
        <f t="shared" si="3"/>
        <v>0</v>
      </c>
      <c r="M11" s="294">
        <f t="shared" si="4"/>
        <v>1</v>
      </c>
      <c r="N11" s="294">
        <f t="shared" si="5"/>
        <v>1</v>
      </c>
      <c r="O11" s="295">
        <f t="shared" si="6"/>
        <v>1</v>
      </c>
    </row>
    <row r="12" spans="1:15" ht="27.75" customHeight="1" x14ac:dyDescent="0.25">
      <c r="A12" s="113" t="s">
        <v>110</v>
      </c>
      <c r="B12" s="32" t="s">
        <v>41</v>
      </c>
      <c r="C12" s="32">
        <v>20</v>
      </c>
      <c r="D12" s="32" t="s">
        <v>38</v>
      </c>
      <c r="E12" s="234" t="s">
        <v>111</v>
      </c>
      <c r="F12" s="242">
        <f>+F14+F13</f>
        <v>19853097.380000003</v>
      </c>
      <c r="G12" s="242">
        <f t="shared" ref="G12:L12" si="7">+G14+G13</f>
        <v>0</v>
      </c>
      <c r="H12" s="242">
        <f t="shared" si="7"/>
        <v>19853097.380000003</v>
      </c>
      <c r="I12" s="294">
        <f t="shared" si="1"/>
        <v>2.7661928520202251E-4</v>
      </c>
      <c r="J12" s="242">
        <f t="shared" si="7"/>
        <v>19853097.380000003</v>
      </c>
      <c r="K12" s="242">
        <f t="shared" si="7"/>
        <v>19853097.380000003</v>
      </c>
      <c r="L12" s="242">
        <f t="shared" si="7"/>
        <v>0</v>
      </c>
      <c r="M12" s="294">
        <f t="shared" si="4"/>
        <v>1</v>
      </c>
      <c r="N12" s="294">
        <f t="shared" si="5"/>
        <v>1</v>
      </c>
      <c r="O12" s="295">
        <f t="shared" si="6"/>
        <v>1</v>
      </c>
    </row>
    <row r="13" spans="1:15" ht="27.75" customHeight="1" x14ac:dyDescent="0.25">
      <c r="A13" s="114" t="s">
        <v>367</v>
      </c>
      <c r="B13" s="43" t="s">
        <v>41</v>
      </c>
      <c r="C13" s="43">
        <v>20</v>
      </c>
      <c r="D13" s="43" t="s">
        <v>38</v>
      </c>
      <c r="E13" s="237" t="s">
        <v>368</v>
      </c>
      <c r="F13" s="244">
        <v>8428841</v>
      </c>
      <c r="G13" s="244">
        <v>0</v>
      </c>
      <c r="H13" s="296">
        <f>+F13-G13</f>
        <v>8428841</v>
      </c>
      <c r="I13" s="297">
        <f t="shared" si="1"/>
        <v>1.1744162272887116E-4</v>
      </c>
      <c r="J13" s="244">
        <v>8428841</v>
      </c>
      <c r="K13" s="244">
        <v>8428841</v>
      </c>
      <c r="L13" s="296">
        <f>+J13-K13</f>
        <v>0</v>
      </c>
      <c r="M13" s="297">
        <f t="shared" si="4"/>
        <v>1</v>
      </c>
      <c r="N13" s="297">
        <f t="shared" si="5"/>
        <v>1</v>
      </c>
      <c r="O13" s="298">
        <f>+K13/J13</f>
        <v>1</v>
      </c>
    </row>
    <row r="14" spans="1:15" ht="27.75" customHeight="1" x14ac:dyDescent="0.25">
      <c r="A14" s="114" t="s">
        <v>369</v>
      </c>
      <c r="B14" s="43" t="s">
        <v>41</v>
      </c>
      <c r="C14" s="43">
        <v>20</v>
      </c>
      <c r="D14" s="43" t="s">
        <v>38</v>
      </c>
      <c r="E14" s="237" t="s">
        <v>145</v>
      </c>
      <c r="F14" s="244">
        <v>11424256.380000001</v>
      </c>
      <c r="G14" s="244">
        <v>0</v>
      </c>
      <c r="H14" s="296">
        <f>+F14-G14</f>
        <v>11424256.380000001</v>
      </c>
      <c r="I14" s="297">
        <f t="shared" si="1"/>
        <v>1.5917766247315133E-4</v>
      </c>
      <c r="J14" s="244">
        <v>11424256.380000001</v>
      </c>
      <c r="K14" s="244">
        <v>11424256.380000001</v>
      </c>
      <c r="L14" s="296">
        <f>+J14-K14</f>
        <v>0</v>
      </c>
      <c r="M14" s="297">
        <f t="shared" si="4"/>
        <v>1</v>
      </c>
      <c r="N14" s="297">
        <f t="shared" si="5"/>
        <v>1</v>
      </c>
      <c r="O14" s="298">
        <f t="shared" si="6"/>
        <v>1</v>
      </c>
    </row>
    <row r="15" spans="1:15" ht="30" customHeight="1" x14ac:dyDescent="0.25">
      <c r="A15" s="113" t="s">
        <v>114</v>
      </c>
      <c r="B15" s="32" t="s">
        <v>41</v>
      </c>
      <c r="C15" s="32">
        <v>20</v>
      </c>
      <c r="D15" s="32" t="s">
        <v>38</v>
      </c>
      <c r="E15" s="234" t="s">
        <v>115</v>
      </c>
      <c r="F15" s="243">
        <f>+F16+F33</f>
        <v>266960145.01999998</v>
      </c>
      <c r="G15" s="243">
        <f t="shared" ref="G15:L15" si="8">+G16+G33</f>
        <v>0</v>
      </c>
      <c r="H15" s="243">
        <f t="shared" si="8"/>
        <v>266960145.01999998</v>
      </c>
      <c r="I15" s="294">
        <f t="shared" si="1"/>
        <v>3.7196374489782843E-3</v>
      </c>
      <c r="J15" s="243">
        <f t="shared" si="8"/>
        <v>258011106.06</v>
      </c>
      <c r="K15" s="243">
        <f t="shared" si="8"/>
        <v>257827126.06</v>
      </c>
      <c r="L15" s="243">
        <f t="shared" si="8"/>
        <v>183980</v>
      </c>
      <c r="M15" s="294">
        <f t="shared" si="4"/>
        <v>0.96647799633413622</v>
      </c>
      <c r="N15" s="294">
        <f t="shared" si="5"/>
        <v>0.96578882979211833</v>
      </c>
      <c r="O15" s="295">
        <f t="shared" si="6"/>
        <v>0.99928692992015156</v>
      </c>
    </row>
    <row r="16" spans="1:15" ht="24.75" customHeight="1" x14ac:dyDescent="0.25">
      <c r="A16" s="113" t="s">
        <v>116</v>
      </c>
      <c r="B16" s="32" t="s">
        <v>41</v>
      </c>
      <c r="C16" s="32">
        <v>20</v>
      </c>
      <c r="D16" s="32" t="s">
        <v>38</v>
      </c>
      <c r="E16" s="234" t="s">
        <v>117</v>
      </c>
      <c r="F16" s="242">
        <f>+F17+F20+F29</f>
        <v>178363939.63</v>
      </c>
      <c r="G16" s="242">
        <f t="shared" ref="G16:L16" si="9">+G17+G20+G29</f>
        <v>0</v>
      </c>
      <c r="H16" s="242">
        <f t="shared" si="9"/>
        <v>178363939.63</v>
      </c>
      <c r="I16" s="294">
        <f t="shared" si="1"/>
        <v>2.4851993893895506E-3</v>
      </c>
      <c r="J16" s="242">
        <f t="shared" si="9"/>
        <v>178315558.85999998</v>
      </c>
      <c r="K16" s="242">
        <f t="shared" si="9"/>
        <v>178315558.85999998</v>
      </c>
      <c r="L16" s="242">
        <f t="shared" si="9"/>
        <v>0</v>
      </c>
      <c r="M16" s="294">
        <f t="shared" si="4"/>
        <v>0.99972875251522042</v>
      </c>
      <c r="N16" s="294">
        <f t="shared" si="5"/>
        <v>0.99972875251522042</v>
      </c>
      <c r="O16" s="295">
        <f t="shared" si="6"/>
        <v>1</v>
      </c>
    </row>
    <row r="17" spans="1:15" ht="54.75" customHeight="1" x14ac:dyDescent="0.25">
      <c r="A17" s="113" t="s">
        <v>118</v>
      </c>
      <c r="B17" s="32" t="s">
        <v>41</v>
      </c>
      <c r="C17" s="32">
        <v>20</v>
      </c>
      <c r="D17" s="32" t="s">
        <v>38</v>
      </c>
      <c r="E17" s="234" t="s">
        <v>119</v>
      </c>
      <c r="F17" s="242">
        <f>+F18+F19</f>
        <v>48200116</v>
      </c>
      <c r="G17" s="242">
        <f t="shared" ref="G17:L17" si="10">+G18+G19</f>
        <v>0</v>
      </c>
      <c r="H17" s="242">
        <f t="shared" si="10"/>
        <v>48200116</v>
      </c>
      <c r="I17" s="294">
        <f t="shared" si="1"/>
        <v>6.7158697604567772E-4</v>
      </c>
      <c r="J17" s="242">
        <f t="shared" si="10"/>
        <v>48200116</v>
      </c>
      <c r="K17" s="242">
        <f t="shared" si="10"/>
        <v>48200116</v>
      </c>
      <c r="L17" s="242">
        <f t="shared" si="10"/>
        <v>0</v>
      </c>
      <c r="M17" s="294">
        <f t="shared" si="4"/>
        <v>1</v>
      </c>
      <c r="N17" s="294">
        <f t="shared" si="5"/>
        <v>1</v>
      </c>
      <c r="O17" s="295">
        <f t="shared" si="6"/>
        <v>1</v>
      </c>
    </row>
    <row r="18" spans="1:15" ht="36.75" customHeight="1" x14ac:dyDescent="0.25">
      <c r="A18" s="114" t="s">
        <v>122</v>
      </c>
      <c r="B18" s="43" t="s">
        <v>41</v>
      </c>
      <c r="C18" s="43">
        <v>20</v>
      </c>
      <c r="D18" s="43" t="s">
        <v>38</v>
      </c>
      <c r="E18" s="237" t="s">
        <v>123</v>
      </c>
      <c r="F18" s="244">
        <v>299046</v>
      </c>
      <c r="G18" s="244">
        <v>0</v>
      </c>
      <c r="H18" s="296">
        <f t="shared" ref="H18:H19" si="11">+F18-G18</f>
        <v>299046</v>
      </c>
      <c r="I18" s="299">
        <f t="shared" si="1"/>
        <v>4.1666994917305949E-6</v>
      </c>
      <c r="J18" s="244">
        <v>299046</v>
      </c>
      <c r="K18" s="244">
        <v>299046</v>
      </c>
      <c r="L18" s="296">
        <f>+J18-K18</f>
        <v>0</v>
      </c>
      <c r="M18" s="297">
        <f t="shared" si="4"/>
        <v>1</v>
      </c>
      <c r="N18" s="297">
        <f t="shared" si="5"/>
        <v>1</v>
      </c>
      <c r="O18" s="298">
        <f t="shared" si="6"/>
        <v>1</v>
      </c>
    </row>
    <row r="19" spans="1:15" ht="43.5" customHeight="1" x14ac:dyDescent="0.25">
      <c r="A19" s="114" t="s">
        <v>124</v>
      </c>
      <c r="B19" s="43" t="s">
        <v>41</v>
      </c>
      <c r="C19" s="43">
        <v>20</v>
      </c>
      <c r="D19" s="43" t="s">
        <v>38</v>
      </c>
      <c r="E19" s="237" t="s">
        <v>125</v>
      </c>
      <c r="F19" s="244">
        <v>47901070</v>
      </c>
      <c r="G19" s="244">
        <v>0</v>
      </c>
      <c r="H19" s="296">
        <f t="shared" si="11"/>
        <v>47901070</v>
      </c>
      <c r="I19" s="297">
        <f t="shared" si="1"/>
        <v>6.6742027655394712E-4</v>
      </c>
      <c r="J19" s="244">
        <v>47901070</v>
      </c>
      <c r="K19" s="244">
        <v>47901070</v>
      </c>
      <c r="L19" s="296">
        <f>+J19-K19</f>
        <v>0</v>
      </c>
      <c r="M19" s="297">
        <f t="shared" si="4"/>
        <v>1</v>
      </c>
      <c r="N19" s="297">
        <f t="shared" si="5"/>
        <v>1</v>
      </c>
      <c r="O19" s="298">
        <f t="shared" si="6"/>
        <v>1</v>
      </c>
    </row>
    <row r="20" spans="1:15" ht="51" customHeight="1" x14ac:dyDescent="0.25">
      <c r="A20" s="180" t="s">
        <v>126</v>
      </c>
      <c r="B20" s="32" t="s">
        <v>41</v>
      </c>
      <c r="C20" s="32">
        <v>20</v>
      </c>
      <c r="D20" s="32" t="s">
        <v>38</v>
      </c>
      <c r="E20" s="234" t="s">
        <v>127</v>
      </c>
      <c r="F20" s="242">
        <f t="shared" ref="F20:L20" si="12">+F21+F22+F23+F24+F25+F26+F27+F28</f>
        <v>116652094.84999999</v>
      </c>
      <c r="G20" s="242">
        <f t="shared" si="12"/>
        <v>0</v>
      </c>
      <c r="H20" s="242">
        <f t="shared" si="12"/>
        <v>116652094.84999999</v>
      </c>
      <c r="I20" s="294">
        <f t="shared" si="1"/>
        <v>1.6253493586966693E-3</v>
      </c>
      <c r="J20" s="242">
        <f t="shared" si="12"/>
        <v>116603726.25999999</v>
      </c>
      <c r="K20" s="242">
        <f t="shared" si="12"/>
        <v>116603726.25999999</v>
      </c>
      <c r="L20" s="242">
        <f t="shared" si="12"/>
        <v>0</v>
      </c>
      <c r="M20" s="294">
        <f t="shared" si="4"/>
        <v>0.99958536029668221</v>
      </c>
      <c r="N20" s="294">
        <f t="shared" si="5"/>
        <v>0.99958536029668221</v>
      </c>
      <c r="O20" s="295">
        <f t="shared" si="6"/>
        <v>1</v>
      </c>
    </row>
    <row r="21" spans="1:15" ht="51" customHeight="1" x14ac:dyDescent="0.25">
      <c r="A21" s="181" t="s">
        <v>370</v>
      </c>
      <c r="B21" s="43" t="s">
        <v>41</v>
      </c>
      <c r="C21" s="43">
        <v>20</v>
      </c>
      <c r="D21" s="43" t="s">
        <v>38</v>
      </c>
      <c r="E21" s="237" t="s">
        <v>371</v>
      </c>
      <c r="F21" s="244">
        <v>723500</v>
      </c>
      <c r="G21" s="244">
        <v>0</v>
      </c>
      <c r="H21" s="296">
        <f t="shared" ref="H21:H28" si="13">+F21-G21</f>
        <v>723500</v>
      </c>
      <c r="I21" s="300">
        <f t="shared" si="1"/>
        <v>1.0080747049842117E-5</v>
      </c>
      <c r="J21" s="244">
        <v>723500</v>
      </c>
      <c r="K21" s="244">
        <v>723500</v>
      </c>
      <c r="L21" s="296">
        <f t="shared" ref="L21:L28" si="14">+J21-K21</f>
        <v>0</v>
      </c>
      <c r="M21" s="297">
        <f t="shared" si="4"/>
        <v>1</v>
      </c>
      <c r="N21" s="297">
        <f t="shared" si="5"/>
        <v>1</v>
      </c>
      <c r="O21" s="298">
        <f t="shared" si="6"/>
        <v>1</v>
      </c>
    </row>
    <row r="22" spans="1:15" ht="44.25" customHeight="1" x14ac:dyDescent="0.25">
      <c r="A22" s="181" t="s">
        <v>128</v>
      </c>
      <c r="B22" s="43" t="s">
        <v>41</v>
      </c>
      <c r="C22" s="43">
        <v>20</v>
      </c>
      <c r="D22" s="43" t="s">
        <v>38</v>
      </c>
      <c r="E22" s="237" t="s">
        <v>372</v>
      </c>
      <c r="F22" s="244">
        <v>84745994.700000003</v>
      </c>
      <c r="G22" s="244">
        <v>0</v>
      </c>
      <c r="H22" s="296">
        <f t="shared" si="13"/>
        <v>84745994.700000003</v>
      </c>
      <c r="I22" s="297">
        <f t="shared" si="1"/>
        <v>1.180791895035191E-3</v>
      </c>
      <c r="J22" s="244">
        <v>84745994.700000003</v>
      </c>
      <c r="K22" s="244">
        <v>84745994.700000003</v>
      </c>
      <c r="L22" s="296">
        <f t="shared" si="14"/>
        <v>0</v>
      </c>
      <c r="M22" s="297">
        <f t="shared" si="4"/>
        <v>1</v>
      </c>
      <c r="N22" s="297">
        <f t="shared" si="5"/>
        <v>1</v>
      </c>
      <c r="O22" s="298">
        <f t="shared" si="6"/>
        <v>1</v>
      </c>
    </row>
    <row r="23" spans="1:15" ht="53.25" customHeight="1" x14ac:dyDescent="0.25">
      <c r="A23" s="181" t="s">
        <v>130</v>
      </c>
      <c r="B23" s="43" t="s">
        <v>41</v>
      </c>
      <c r="C23" s="43">
        <v>20</v>
      </c>
      <c r="D23" s="43" t="s">
        <v>38</v>
      </c>
      <c r="E23" s="237" t="s">
        <v>131</v>
      </c>
      <c r="F23" s="244">
        <v>517491.31</v>
      </c>
      <c r="G23" s="244">
        <v>0</v>
      </c>
      <c r="H23" s="296">
        <f t="shared" si="13"/>
        <v>517491.31</v>
      </c>
      <c r="I23" s="300">
        <f t="shared" si="1"/>
        <v>7.2103648881844263E-6</v>
      </c>
      <c r="J23" s="244">
        <v>469122.72</v>
      </c>
      <c r="K23" s="244">
        <v>469122.72</v>
      </c>
      <c r="L23" s="296">
        <f t="shared" si="14"/>
        <v>0</v>
      </c>
      <c r="M23" s="297">
        <f t="shared" si="4"/>
        <v>0.90653255607326044</v>
      </c>
      <c r="N23" s="297">
        <f t="shared" si="5"/>
        <v>0.90653255607326044</v>
      </c>
      <c r="O23" s="298">
        <f t="shared" si="6"/>
        <v>1</v>
      </c>
    </row>
    <row r="24" spans="1:15" ht="38.25" customHeight="1" x14ac:dyDescent="0.25">
      <c r="A24" s="181" t="s">
        <v>373</v>
      </c>
      <c r="B24" s="43" t="s">
        <v>41</v>
      </c>
      <c r="C24" s="43">
        <v>20</v>
      </c>
      <c r="D24" s="43" t="s">
        <v>38</v>
      </c>
      <c r="E24" s="237" t="s">
        <v>374</v>
      </c>
      <c r="F24" s="244">
        <v>392250</v>
      </c>
      <c r="G24" s="244">
        <v>0</v>
      </c>
      <c r="H24" s="296">
        <f t="shared" si="13"/>
        <v>392250</v>
      </c>
      <c r="I24" s="300">
        <f t="shared" si="1"/>
        <v>5.4653393646172364E-6</v>
      </c>
      <c r="J24" s="244">
        <v>392250</v>
      </c>
      <c r="K24" s="244">
        <v>392250</v>
      </c>
      <c r="L24" s="296">
        <f t="shared" si="14"/>
        <v>0</v>
      </c>
      <c r="M24" s="297">
        <f t="shared" si="4"/>
        <v>1</v>
      </c>
      <c r="N24" s="297">
        <f t="shared" si="5"/>
        <v>1</v>
      </c>
      <c r="O24" s="298">
        <f t="shared" si="6"/>
        <v>1</v>
      </c>
    </row>
    <row r="25" spans="1:15" ht="50.25" customHeight="1" x14ac:dyDescent="0.25">
      <c r="A25" s="181" t="s">
        <v>132</v>
      </c>
      <c r="B25" s="43" t="s">
        <v>41</v>
      </c>
      <c r="C25" s="43">
        <v>20</v>
      </c>
      <c r="D25" s="43" t="s">
        <v>38</v>
      </c>
      <c r="E25" s="237" t="s">
        <v>133</v>
      </c>
      <c r="F25" s="244">
        <v>673081</v>
      </c>
      <c r="G25" s="244">
        <v>0</v>
      </c>
      <c r="H25" s="296">
        <f t="shared" si="13"/>
        <v>673081</v>
      </c>
      <c r="I25" s="300">
        <f t="shared" si="1"/>
        <v>9.3782436835587855E-6</v>
      </c>
      <c r="J25" s="244">
        <v>673081</v>
      </c>
      <c r="K25" s="244">
        <v>673081</v>
      </c>
      <c r="L25" s="296">
        <f t="shared" si="14"/>
        <v>0</v>
      </c>
      <c r="M25" s="297">
        <f t="shared" si="4"/>
        <v>1</v>
      </c>
      <c r="N25" s="297">
        <f t="shared" si="5"/>
        <v>1</v>
      </c>
      <c r="O25" s="298">
        <f t="shared" si="6"/>
        <v>1</v>
      </c>
    </row>
    <row r="26" spans="1:15" ht="38.25" customHeight="1" x14ac:dyDescent="0.25">
      <c r="A26" s="181" t="s">
        <v>134</v>
      </c>
      <c r="B26" s="43" t="s">
        <v>41</v>
      </c>
      <c r="C26" s="43">
        <v>20</v>
      </c>
      <c r="D26" s="43" t="s">
        <v>38</v>
      </c>
      <c r="E26" s="237" t="s">
        <v>135</v>
      </c>
      <c r="F26" s="244">
        <v>1943643.64</v>
      </c>
      <c r="G26" s="244">
        <v>0</v>
      </c>
      <c r="H26" s="296">
        <f t="shared" si="13"/>
        <v>1943643.64</v>
      </c>
      <c r="I26" s="300">
        <f t="shared" si="1"/>
        <v>2.7081382017794599E-5</v>
      </c>
      <c r="J26" s="244">
        <v>1943643.64</v>
      </c>
      <c r="K26" s="244">
        <v>1943643.64</v>
      </c>
      <c r="L26" s="296">
        <f t="shared" si="14"/>
        <v>0</v>
      </c>
      <c r="M26" s="297">
        <f t="shared" si="4"/>
        <v>1</v>
      </c>
      <c r="N26" s="297">
        <f t="shared" si="5"/>
        <v>1</v>
      </c>
      <c r="O26" s="298">
        <f t="shared" si="6"/>
        <v>1</v>
      </c>
    </row>
    <row r="27" spans="1:15" ht="38.25" customHeight="1" x14ac:dyDescent="0.25">
      <c r="A27" s="181" t="s">
        <v>136</v>
      </c>
      <c r="B27" s="43" t="s">
        <v>41</v>
      </c>
      <c r="C27" s="43">
        <v>20</v>
      </c>
      <c r="D27" s="43" t="s">
        <v>38</v>
      </c>
      <c r="E27" s="237" t="s">
        <v>137</v>
      </c>
      <c r="F27" s="244">
        <v>8936575.4100000001</v>
      </c>
      <c r="G27" s="244">
        <v>0</v>
      </c>
      <c r="H27" s="296">
        <f t="shared" si="13"/>
        <v>8936575.4100000001</v>
      </c>
      <c r="I27" s="297">
        <f t="shared" si="1"/>
        <v>1.2451604174160209E-4</v>
      </c>
      <c r="J27" s="244">
        <v>8936575.4100000001</v>
      </c>
      <c r="K27" s="244">
        <v>8936575.4100000001</v>
      </c>
      <c r="L27" s="296">
        <f t="shared" si="14"/>
        <v>0</v>
      </c>
      <c r="M27" s="297">
        <f t="shared" si="4"/>
        <v>1</v>
      </c>
      <c r="N27" s="297">
        <f t="shared" si="5"/>
        <v>1</v>
      </c>
      <c r="O27" s="298">
        <f t="shared" si="6"/>
        <v>1</v>
      </c>
    </row>
    <row r="28" spans="1:15" ht="37.5" customHeight="1" x14ac:dyDescent="0.25">
      <c r="A28" s="181" t="s">
        <v>138</v>
      </c>
      <c r="B28" s="43" t="s">
        <v>41</v>
      </c>
      <c r="C28" s="43">
        <v>20</v>
      </c>
      <c r="D28" s="43" t="s">
        <v>38</v>
      </c>
      <c r="E28" s="237" t="s">
        <v>139</v>
      </c>
      <c r="F28" s="244">
        <v>18719558.789999999</v>
      </c>
      <c r="G28" s="244">
        <v>0</v>
      </c>
      <c r="H28" s="296">
        <f t="shared" si="13"/>
        <v>18719558.789999999</v>
      </c>
      <c r="I28" s="297">
        <f t="shared" si="1"/>
        <v>2.6082534491587913E-4</v>
      </c>
      <c r="J28" s="244">
        <v>18719558.789999999</v>
      </c>
      <c r="K28" s="244">
        <v>18719558.789999999</v>
      </c>
      <c r="L28" s="296">
        <f t="shared" si="14"/>
        <v>0</v>
      </c>
      <c r="M28" s="297">
        <f t="shared" si="4"/>
        <v>1</v>
      </c>
      <c r="N28" s="297">
        <f t="shared" si="5"/>
        <v>1</v>
      </c>
      <c r="O28" s="298">
        <f t="shared" si="6"/>
        <v>1</v>
      </c>
    </row>
    <row r="29" spans="1:15" ht="49.5" customHeight="1" x14ac:dyDescent="0.25">
      <c r="A29" s="113" t="s">
        <v>140</v>
      </c>
      <c r="B29" s="32" t="s">
        <v>41</v>
      </c>
      <c r="C29" s="32">
        <v>20</v>
      </c>
      <c r="D29" s="32" t="s">
        <v>38</v>
      </c>
      <c r="E29" s="234" t="s">
        <v>141</v>
      </c>
      <c r="F29" s="242">
        <f>+F30+F31+F32</f>
        <v>13511728.780000001</v>
      </c>
      <c r="G29" s="242">
        <f>+G30+G31+G32</f>
        <v>0</v>
      </c>
      <c r="H29" s="242">
        <f>+H30+H31+H32</f>
        <v>13511728.780000001</v>
      </c>
      <c r="I29" s="294">
        <f t="shared" si="1"/>
        <v>1.8826305464720366E-4</v>
      </c>
      <c r="J29" s="242">
        <f>+J30+J31+J32</f>
        <v>13511716.6</v>
      </c>
      <c r="K29" s="242">
        <f>+K30+K31+K32</f>
        <v>13511716.6</v>
      </c>
      <c r="L29" s="242">
        <f>+L30+L31+L32</f>
        <v>0</v>
      </c>
      <c r="M29" s="294">
        <f t="shared" si="4"/>
        <v>0.9999990985609466</v>
      </c>
      <c r="N29" s="294">
        <f t="shared" si="5"/>
        <v>0.9999990985609466</v>
      </c>
      <c r="O29" s="295">
        <f t="shared" si="6"/>
        <v>1</v>
      </c>
    </row>
    <row r="30" spans="1:15" ht="49.5" customHeight="1" x14ac:dyDescent="0.25">
      <c r="A30" s="114" t="s">
        <v>375</v>
      </c>
      <c r="B30" s="43" t="s">
        <v>41</v>
      </c>
      <c r="C30" s="43">
        <v>20</v>
      </c>
      <c r="D30" s="43" t="s">
        <v>38</v>
      </c>
      <c r="E30" s="237" t="s">
        <v>376</v>
      </c>
      <c r="F30" s="244">
        <v>6728300</v>
      </c>
      <c r="G30" s="244">
        <v>0</v>
      </c>
      <c r="H30" s="296">
        <f t="shared" ref="H30:H32" si="15">+F30-G30</f>
        <v>6728300</v>
      </c>
      <c r="I30" s="297">
        <f t="shared" si="1"/>
        <v>9.3747464236976804E-5</v>
      </c>
      <c r="J30" s="296">
        <v>6728300</v>
      </c>
      <c r="K30" s="244">
        <v>6728300</v>
      </c>
      <c r="L30" s="296">
        <f t="shared" ref="L30:L32" si="16">+J30-K30</f>
        <v>0</v>
      </c>
      <c r="M30" s="297">
        <f t="shared" si="4"/>
        <v>1</v>
      </c>
      <c r="N30" s="297">
        <f t="shared" si="5"/>
        <v>1</v>
      </c>
      <c r="O30" s="298">
        <f t="shared" si="6"/>
        <v>1</v>
      </c>
    </row>
    <row r="31" spans="1:15" ht="49.5" customHeight="1" x14ac:dyDescent="0.25">
      <c r="A31" s="114" t="s">
        <v>377</v>
      </c>
      <c r="B31" s="43" t="s">
        <v>41</v>
      </c>
      <c r="C31" s="43">
        <v>20</v>
      </c>
      <c r="D31" s="43" t="s">
        <v>38</v>
      </c>
      <c r="E31" s="237" t="s">
        <v>378</v>
      </c>
      <c r="F31" s="244">
        <v>6018745.7800000003</v>
      </c>
      <c r="G31" s="244">
        <v>0</v>
      </c>
      <c r="H31" s="296">
        <f t="shared" si="15"/>
        <v>6018745.7800000003</v>
      </c>
      <c r="I31" s="297">
        <f t="shared" si="1"/>
        <v>8.3861028010345117E-5</v>
      </c>
      <c r="J31" s="296">
        <v>6018733.5999999996</v>
      </c>
      <c r="K31" s="244">
        <v>6018733.5999999996</v>
      </c>
      <c r="L31" s="296">
        <f t="shared" si="16"/>
        <v>0</v>
      </c>
      <c r="M31" s="297">
        <f t="shared" si="4"/>
        <v>0.99999797632256859</v>
      </c>
      <c r="N31" s="297">
        <f t="shared" si="5"/>
        <v>0.99999797632256859</v>
      </c>
      <c r="O31" s="298">
        <f t="shared" si="6"/>
        <v>1</v>
      </c>
    </row>
    <row r="32" spans="1:15" ht="36.75" customHeight="1" x14ac:dyDescent="0.25">
      <c r="A32" s="114" t="s">
        <v>144</v>
      </c>
      <c r="B32" s="43" t="s">
        <v>41</v>
      </c>
      <c r="C32" s="43">
        <v>20</v>
      </c>
      <c r="D32" s="43" t="s">
        <v>38</v>
      </c>
      <c r="E32" s="237" t="s">
        <v>145</v>
      </c>
      <c r="F32" s="244">
        <v>764683</v>
      </c>
      <c r="G32" s="244">
        <v>0</v>
      </c>
      <c r="H32" s="296">
        <f t="shared" si="15"/>
        <v>764683</v>
      </c>
      <c r="I32" s="300">
        <f t="shared" si="1"/>
        <v>1.0654562399881714E-5</v>
      </c>
      <c r="J32" s="296">
        <v>764683</v>
      </c>
      <c r="K32" s="244">
        <v>764683</v>
      </c>
      <c r="L32" s="296">
        <f t="shared" si="16"/>
        <v>0</v>
      </c>
      <c r="M32" s="297">
        <f t="shared" si="4"/>
        <v>1</v>
      </c>
      <c r="N32" s="297">
        <f t="shared" si="5"/>
        <v>1</v>
      </c>
      <c r="O32" s="298">
        <f t="shared" si="6"/>
        <v>1</v>
      </c>
    </row>
    <row r="33" spans="1:15" ht="37.5" customHeight="1" x14ac:dyDescent="0.25">
      <c r="A33" s="113" t="s">
        <v>148</v>
      </c>
      <c r="B33" s="32" t="s">
        <v>41</v>
      </c>
      <c r="C33" s="32">
        <v>20</v>
      </c>
      <c r="D33" s="32" t="s">
        <v>38</v>
      </c>
      <c r="E33" s="234" t="s">
        <v>149</v>
      </c>
      <c r="F33" s="242">
        <f>+F34+F37+F39+F44</f>
        <v>88596205.390000001</v>
      </c>
      <c r="G33" s="242">
        <f t="shared" ref="G33:L33" si="17">+G34+G37+G39+G44</f>
        <v>0</v>
      </c>
      <c r="H33" s="242">
        <f t="shared" si="17"/>
        <v>88596205.390000001</v>
      </c>
      <c r="I33" s="294">
        <f t="shared" si="1"/>
        <v>1.2344380595887337E-3</v>
      </c>
      <c r="J33" s="242">
        <f t="shared" si="17"/>
        <v>79695547.200000003</v>
      </c>
      <c r="K33" s="242">
        <f t="shared" si="17"/>
        <v>79511567.200000003</v>
      </c>
      <c r="L33" s="242">
        <f t="shared" si="17"/>
        <v>183980</v>
      </c>
      <c r="M33" s="294">
        <f t="shared" si="4"/>
        <v>0.89953680125667512</v>
      </c>
      <c r="N33" s="294">
        <f t="shared" si="5"/>
        <v>0.89746018861632426</v>
      </c>
      <c r="O33" s="295">
        <f t="shared" si="6"/>
        <v>0.99769146449878443</v>
      </c>
    </row>
    <row r="34" spans="1:15" ht="108.75" customHeight="1" x14ac:dyDescent="0.25">
      <c r="A34" s="113" t="s">
        <v>154</v>
      </c>
      <c r="B34" s="32" t="s">
        <v>41</v>
      </c>
      <c r="C34" s="32">
        <v>20</v>
      </c>
      <c r="D34" s="32" t="s">
        <v>38</v>
      </c>
      <c r="E34" s="234" t="s">
        <v>155</v>
      </c>
      <c r="F34" s="242">
        <f>+F36+F35</f>
        <v>1081267</v>
      </c>
      <c r="G34" s="242">
        <f t="shared" ref="G34:L34" si="18">+G36+G35</f>
        <v>0</v>
      </c>
      <c r="H34" s="242">
        <f t="shared" si="18"/>
        <v>1081267</v>
      </c>
      <c r="I34" s="301">
        <f t="shared" si="1"/>
        <v>1.506562421609072E-5</v>
      </c>
      <c r="J34" s="242">
        <f t="shared" si="18"/>
        <v>1081267</v>
      </c>
      <c r="K34" s="242">
        <f t="shared" si="18"/>
        <v>1081267</v>
      </c>
      <c r="L34" s="242">
        <f t="shared" si="18"/>
        <v>0</v>
      </c>
      <c r="M34" s="294">
        <f t="shared" si="4"/>
        <v>1</v>
      </c>
      <c r="N34" s="294">
        <f t="shared" si="5"/>
        <v>1</v>
      </c>
      <c r="O34" s="295">
        <f t="shared" si="6"/>
        <v>1</v>
      </c>
    </row>
    <row r="35" spans="1:15" ht="42" customHeight="1" x14ac:dyDescent="0.25">
      <c r="A35" s="114" t="s">
        <v>160</v>
      </c>
      <c r="B35" s="43" t="s">
        <v>41</v>
      </c>
      <c r="C35" s="43">
        <v>20</v>
      </c>
      <c r="D35" s="43" t="s">
        <v>38</v>
      </c>
      <c r="E35" s="237" t="s">
        <v>161</v>
      </c>
      <c r="F35" s="244">
        <v>495608</v>
      </c>
      <c r="G35" s="244">
        <v>0</v>
      </c>
      <c r="H35" s="296">
        <f t="shared" ref="H35:H36" si="19">+F35-G35</f>
        <v>495608</v>
      </c>
      <c r="I35" s="300">
        <f t="shared" si="1"/>
        <v>6.905458028857155E-6</v>
      </c>
      <c r="J35" s="296">
        <v>495608</v>
      </c>
      <c r="K35" s="244">
        <v>495608</v>
      </c>
      <c r="L35" s="296">
        <f t="shared" ref="L35:L36" si="20">+J35-K35</f>
        <v>0</v>
      </c>
      <c r="M35" s="297">
        <f t="shared" si="4"/>
        <v>1</v>
      </c>
      <c r="N35" s="297">
        <f t="shared" si="5"/>
        <v>1</v>
      </c>
      <c r="O35" s="298">
        <f t="shared" si="6"/>
        <v>1</v>
      </c>
    </row>
    <row r="36" spans="1:15" ht="42" customHeight="1" x14ac:dyDescent="0.25">
      <c r="A36" s="114" t="s">
        <v>162</v>
      </c>
      <c r="B36" s="43" t="s">
        <v>41</v>
      </c>
      <c r="C36" s="43">
        <v>20</v>
      </c>
      <c r="D36" s="43" t="s">
        <v>38</v>
      </c>
      <c r="E36" s="237" t="s">
        <v>163</v>
      </c>
      <c r="F36" s="244">
        <v>585659</v>
      </c>
      <c r="G36" s="244">
        <v>0</v>
      </c>
      <c r="H36" s="296">
        <f t="shared" si="19"/>
        <v>585659</v>
      </c>
      <c r="I36" s="300">
        <f t="shared" si="1"/>
        <v>8.1601661872335656E-6</v>
      </c>
      <c r="J36" s="296">
        <v>585659</v>
      </c>
      <c r="K36" s="244">
        <v>585659</v>
      </c>
      <c r="L36" s="296">
        <f t="shared" si="20"/>
        <v>0</v>
      </c>
      <c r="M36" s="297">
        <f t="shared" si="4"/>
        <v>1</v>
      </c>
      <c r="N36" s="297">
        <f t="shared" si="5"/>
        <v>1</v>
      </c>
      <c r="O36" s="298">
        <f t="shared" si="6"/>
        <v>1</v>
      </c>
    </row>
    <row r="37" spans="1:15" ht="51.75" customHeight="1" x14ac:dyDescent="0.25">
      <c r="A37" s="113" t="s">
        <v>168</v>
      </c>
      <c r="B37" s="32" t="s">
        <v>41</v>
      </c>
      <c r="C37" s="32">
        <v>20</v>
      </c>
      <c r="D37" s="32" t="s">
        <v>38</v>
      </c>
      <c r="E37" s="234" t="s">
        <v>169</v>
      </c>
      <c r="F37" s="242">
        <f>+F38</f>
        <v>1446138.39</v>
      </c>
      <c r="G37" s="242">
        <f t="shared" ref="G37:L37" si="21">+G38</f>
        <v>0</v>
      </c>
      <c r="H37" s="242">
        <f t="shared" si="21"/>
        <v>1446138.39</v>
      </c>
      <c r="I37" s="301">
        <f t="shared" si="1"/>
        <v>2.014948902371241E-5</v>
      </c>
      <c r="J37" s="242">
        <f t="shared" si="21"/>
        <v>723069.2</v>
      </c>
      <c r="K37" s="242">
        <f t="shared" si="21"/>
        <v>723069.2</v>
      </c>
      <c r="L37" s="242">
        <f t="shared" si="21"/>
        <v>0</v>
      </c>
      <c r="M37" s="294">
        <f t="shared" si="4"/>
        <v>0.50000000345748374</v>
      </c>
      <c r="N37" s="294">
        <f t="shared" si="5"/>
        <v>0.50000000345748374</v>
      </c>
      <c r="O37" s="295">
        <f t="shared" si="6"/>
        <v>1</v>
      </c>
    </row>
    <row r="38" spans="1:15" ht="42" customHeight="1" x14ac:dyDescent="0.25">
      <c r="A38" s="114" t="s">
        <v>174</v>
      </c>
      <c r="B38" s="43" t="s">
        <v>41</v>
      </c>
      <c r="C38" s="43">
        <v>20</v>
      </c>
      <c r="D38" s="43" t="s">
        <v>38</v>
      </c>
      <c r="E38" s="237" t="s">
        <v>175</v>
      </c>
      <c r="F38" s="244">
        <v>1446138.39</v>
      </c>
      <c r="G38" s="296">
        <v>0</v>
      </c>
      <c r="H38" s="296">
        <f>+F38-G38</f>
        <v>1446138.39</v>
      </c>
      <c r="I38" s="300">
        <f t="shared" si="1"/>
        <v>2.014948902371241E-5</v>
      </c>
      <c r="J38" s="296">
        <v>723069.2</v>
      </c>
      <c r="K38" s="244">
        <v>723069.2</v>
      </c>
      <c r="L38" s="296">
        <f t="shared" ref="L38" si="22">+J38-K38</f>
        <v>0</v>
      </c>
      <c r="M38" s="297">
        <f t="shared" si="4"/>
        <v>0.50000000345748374</v>
      </c>
      <c r="N38" s="297">
        <f t="shared" si="5"/>
        <v>0.50000000345748374</v>
      </c>
      <c r="O38" s="298">
        <f t="shared" si="6"/>
        <v>1</v>
      </c>
    </row>
    <row r="39" spans="1:15" ht="49.5" customHeight="1" x14ac:dyDescent="0.25">
      <c r="A39" s="113" t="s">
        <v>176</v>
      </c>
      <c r="B39" s="32" t="s">
        <v>41</v>
      </c>
      <c r="C39" s="32">
        <v>20</v>
      </c>
      <c r="D39" s="32" t="s">
        <v>38</v>
      </c>
      <c r="E39" s="234" t="s">
        <v>177</v>
      </c>
      <c r="F39" s="242">
        <f>SUM(F40:F43)</f>
        <v>86068107</v>
      </c>
      <c r="G39" s="242">
        <f t="shared" ref="G39:L39" si="23">SUM(G40:G43)</f>
        <v>0</v>
      </c>
      <c r="H39" s="242">
        <f t="shared" si="23"/>
        <v>86068107</v>
      </c>
      <c r="I39" s="294">
        <f t="shared" si="1"/>
        <v>1.1992132905677202E-3</v>
      </c>
      <c r="J39" s="242">
        <f t="shared" si="23"/>
        <v>77891211</v>
      </c>
      <c r="K39" s="242">
        <f t="shared" si="23"/>
        <v>77707231</v>
      </c>
      <c r="L39" s="242">
        <f t="shared" si="23"/>
        <v>183980</v>
      </c>
      <c r="M39" s="294">
        <f t="shared" si="4"/>
        <v>0.90499505234848487</v>
      </c>
      <c r="N39" s="294">
        <f t="shared" si="5"/>
        <v>0.90285744288531866</v>
      </c>
      <c r="O39" s="295">
        <f t="shared" si="6"/>
        <v>0.9976379876800221</v>
      </c>
    </row>
    <row r="40" spans="1:15" ht="41.25" customHeight="1" x14ac:dyDescent="0.25">
      <c r="A40" s="114" t="s">
        <v>178</v>
      </c>
      <c r="B40" s="43" t="s">
        <v>41</v>
      </c>
      <c r="C40" s="43">
        <v>20</v>
      </c>
      <c r="D40" s="43" t="s">
        <v>38</v>
      </c>
      <c r="E40" s="237" t="s">
        <v>179</v>
      </c>
      <c r="F40" s="244">
        <v>714884</v>
      </c>
      <c r="G40" s="296">
        <v>0</v>
      </c>
      <c r="H40" s="296">
        <f t="shared" ref="H40:H43" si="24">+F40-G40</f>
        <v>714884</v>
      </c>
      <c r="I40" s="300">
        <f t="shared" si="1"/>
        <v>9.9606976834545013E-6</v>
      </c>
      <c r="J40" s="296">
        <v>714884</v>
      </c>
      <c r="K40" s="296">
        <v>714884</v>
      </c>
      <c r="L40" s="296">
        <f t="shared" ref="L40:L43" si="25">+J40-K40</f>
        <v>0</v>
      </c>
      <c r="M40" s="297">
        <f t="shared" si="4"/>
        <v>1</v>
      </c>
      <c r="N40" s="297">
        <f t="shared" si="5"/>
        <v>1</v>
      </c>
      <c r="O40" s="298">
        <f t="shared" si="6"/>
        <v>1</v>
      </c>
    </row>
    <row r="41" spans="1:15" ht="69" customHeight="1" x14ac:dyDescent="0.25">
      <c r="A41" s="114" t="s">
        <v>180</v>
      </c>
      <c r="B41" s="43" t="s">
        <v>41</v>
      </c>
      <c r="C41" s="43">
        <v>20</v>
      </c>
      <c r="D41" s="43" t="s">
        <v>38</v>
      </c>
      <c r="E41" s="237" t="s">
        <v>181</v>
      </c>
      <c r="F41" s="244">
        <v>82895769</v>
      </c>
      <c r="G41" s="296">
        <v>0</v>
      </c>
      <c r="H41" s="296">
        <f t="shared" si="24"/>
        <v>82895769</v>
      </c>
      <c r="I41" s="297">
        <f t="shared" si="1"/>
        <v>1.1550121337818157E-3</v>
      </c>
      <c r="J41" s="296">
        <v>74718873</v>
      </c>
      <c r="K41" s="296">
        <v>74534893</v>
      </c>
      <c r="L41" s="296">
        <f t="shared" si="25"/>
        <v>183980</v>
      </c>
      <c r="M41" s="297">
        <f t="shared" si="4"/>
        <v>0.90135930821752797</v>
      </c>
      <c r="N41" s="297">
        <f t="shared" si="5"/>
        <v>0.89913989458255705</v>
      </c>
      <c r="O41" s="298">
        <f t="shared" si="6"/>
        <v>0.99753770376060147</v>
      </c>
    </row>
    <row r="42" spans="1:15" ht="32.25" customHeight="1" x14ac:dyDescent="0.25">
      <c r="A42" s="114" t="s">
        <v>184</v>
      </c>
      <c r="B42" s="43" t="s">
        <v>41</v>
      </c>
      <c r="C42" s="43">
        <v>20</v>
      </c>
      <c r="D42" s="43" t="s">
        <v>38</v>
      </c>
      <c r="E42" s="237" t="s">
        <v>185</v>
      </c>
      <c r="F42" s="244">
        <v>2193554</v>
      </c>
      <c r="G42" s="296">
        <v>0</v>
      </c>
      <c r="H42" s="296">
        <f t="shared" si="24"/>
        <v>2193554</v>
      </c>
      <c r="I42" s="300">
        <f t="shared" si="1"/>
        <v>3.0563459591111782E-5</v>
      </c>
      <c r="J42" s="296">
        <v>2193554</v>
      </c>
      <c r="K42" s="296">
        <v>2193554</v>
      </c>
      <c r="L42" s="296">
        <f t="shared" si="25"/>
        <v>0</v>
      </c>
      <c r="M42" s="297">
        <f t="shared" si="4"/>
        <v>1</v>
      </c>
      <c r="N42" s="297">
        <f t="shared" si="5"/>
        <v>1</v>
      </c>
      <c r="O42" s="298">
        <f t="shared" si="6"/>
        <v>1</v>
      </c>
    </row>
    <row r="43" spans="1:15" ht="50.25" customHeight="1" x14ac:dyDescent="0.25">
      <c r="A43" s="114" t="s">
        <v>186</v>
      </c>
      <c r="B43" s="43" t="s">
        <v>41</v>
      </c>
      <c r="C43" s="43">
        <v>20</v>
      </c>
      <c r="D43" s="43" t="s">
        <v>38</v>
      </c>
      <c r="E43" s="237" t="s">
        <v>379</v>
      </c>
      <c r="F43" s="244">
        <v>263900</v>
      </c>
      <c r="G43" s="296">
        <v>0</v>
      </c>
      <c r="H43" s="296">
        <f t="shared" si="24"/>
        <v>263900</v>
      </c>
      <c r="I43" s="300">
        <f t="shared" si="1"/>
        <v>3.6769995113384029E-6</v>
      </c>
      <c r="J43" s="296">
        <v>263900</v>
      </c>
      <c r="K43" s="296">
        <v>263900</v>
      </c>
      <c r="L43" s="296">
        <f t="shared" si="25"/>
        <v>0</v>
      </c>
      <c r="M43" s="297">
        <f t="shared" si="4"/>
        <v>1</v>
      </c>
      <c r="N43" s="297">
        <f t="shared" si="5"/>
        <v>1</v>
      </c>
      <c r="O43" s="298">
        <f t="shared" si="6"/>
        <v>1</v>
      </c>
    </row>
    <row r="44" spans="1:15" ht="41.25" customHeight="1" x14ac:dyDescent="0.25">
      <c r="A44" s="113" t="s">
        <v>190</v>
      </c>
      <c r="B44" s="32" t="s">
        <v>41</v>
      </c>
      <c r="C44" s="32">
        <v>20</v>
      </c>
      <c r="D44" s="32" t="s">
        <v>38</v>
      </c>
      <c r="E44" s="234" t="s">
        <v>191</v>
      </c>
      <c r="F44" s="242">
        <f>+F45</f>
        <v>693</v>
      </c>
      <c r="G44" s="242">
        <f t="shared" ref="G44:L44" si="26">+G45</f>
        <v>0</v>
      </c>
      <c r="H44" s="242">
        <f t="shared" si="26"/>
        <v>693</v>
      </c>
      <c r="I44" s="301">
        <f t="shared" si="1"/>
        <v>9.6557812101459396E-9</v>
      </c>
      <c r="J44" s="242">
        <f t="shared" si="26"/>
        <v>0</v>
      </c>
      <c r="K44" s="242">
        <f t="shared" si="26"/>
        <v>0</v>
      </c>
      <c r="L44" s="242">
        <f t="shared" si="26"/>
        <v>0</v>
      </c>
      <c r="M44" s="294">
        <f t="shared" si="4"/>
        <v>0</v>
      </c>
      <c r="N44" s="294">
        <f t="shared" si="5"/>
        <v>0</v>
      </c>
      <c r="O44" s="295" t="s">
        <v>40</v>
      </c>
    </row>
    <row r="45" spans="1:15" ht="36.75" customHeight="1" thickBot="1" x14ac:dyDescent="0.3">
      <c r="A45" s="184" t="s">
        <v>200</v>
      </c>
      <c r="B45" s="89" t="s">
        <v>41</v>
      </c>
      <c r="C45" s="89">
        <v>20</v>
      </c>
      <c r="D45" s="89" t="s">
        <v>38</v>
      </c>
      <c r="E45" s="302" t="s">
        <v>201</v>
      </c>
      <c r="F45" s="250">
        <v>693</v>
      </c>
      <c r="G45" s="303">
        <v>0</v>
      </c>
      <c r="H45" s="303">
        <f>+F45-G45</f>
        <v>693</v>
      </c>
      <c r="I45" s="304">
        <f t="shared" si="1"/>
        <v>9.6557812101459396E-9</v>
      </c>
      <c r="J45" s="303">
        <v>0</v>
      </c>
      <c r="K45" s="303">
        <v>0</v>
      </c>
      <c r="L45" s="303">
        <f>+J45-K45</f>
        <v>0</v>
      </c>
      <c r="M45" s="297">
        <f t="shared" si="4"/>
        <v>0</v>
      </c>
      <c r="N45" s="297">
        <f t="shared" si="5"/>
        <v>0</v>
      </c>
      <c r="O45" s="298" t="s">
        <v>40</v>
      </c>
    </row>
    <row r="46" spans="1:15" s="226" customFormat="1" ht="28.5" customHeight="1" thickBot="1" x14ac:dyDescent="0.3">
      <c r="A46" s="188" t="s">
        <v>250</v>
      </c>
      <c r="B46" s="189" t="s">
        <v>37</v>
      </c>
      <c r="C46" s="190">
        <v>10</v>
      </c>
      <c r="D46" s="189" t="s">
        <v>38</v>
      </c>
      <c r="E46" s="305" t="s">
        <v>251</v>
      </c>
      <c r="F46" s="192">
        <f>+F49+F55+F77+F87</f>
        <v>31613678626.549999</v>
      </c>
      <c r="G46" s="192">
        <f t="shared" ref="G46:L46" si="27">+G49+G55+G77+G87</f>
        <v>2695350</v>
      </c>
      <c r="H46" s="192">
        <f t="shared" si="27"/>
        <v>31610983276.549999</v>
      </c>
      <c r="I46" s="306">
        <f t="shared" si="1"/>
        <v>0.44044550989314429</v>
      </c>
      <c r="J46" s="192">
        <f>+J49+J55+J77+J87</f>
        <v>29473301326.810001</v>
      </c>
      <c r="K46" s="192">
        <f t="shared" si="27"/>
        <v>28734057765.830002</v>
      </c>
      <c r="L46" s="192">
        <f t="shared" si="27"/>
        <v>739243560.97999954</v>
      </c>
      <c r="M46" s="307">
        <f t="shared" si="4"/>
        <v>0.9323753414742465</v>
      </c>
      <c r="N46" s="307">
        <f t="shared" si="5"/>
        <v>0.90898968609893926</v>
      </c>
      <c r="O46" s="308">
        <f>+K46/J46</f>
        <v>0.97491819620805231</v>
      </c>
    </row>
    <row r="47" spans="1:15" s="226" customFormat="1" ht="28.5" customHeight="1" thickBot="1" x14ac:dyDescent="0.3">
      <c r="A47" s="23" t="s">
        <v>250</v>
      </c>
      <c r="B47" s="96" t="s">
        <v>37</v>
      </c>
      <c r="C47" s="97">
        <v>13</v>
      </c>
      <c r="D47" s="96" t="s">
        <v>38</v>
      </c>
      <c r="E47" s="223" t="s">
        <v>251</v>
      </c>
      <c r="F47" s="26">
        <f t="shared" ref="F47:L47" si="28">+F88</f>
        <v>4260844770</v>
      </c>
      <c r="G47" s="26">
        <f t="shared" si="28"/>
        <v>0</v>
      </c>
      <c r="H47" s="26">
        <f t="shared" si="28"/>
        <v>4260844770</v>
      </c>
      <c r="I47" s="289">
        <f t="shared" si="1"/>
        <v>5.9367654934364494E-2</v>
      </c>
      <c r="J47" s="26">
        <f t="shared" ref="J47" si="29">+J88</f>
        <v>1748200000</v>
      </c>
      <c r="K47" s="26">
        <f t="shared" si="28"/>
        <v>1748200000</v>
      </c>
      <c r="L47" s="26">
        <f t="shared" si="28"/>
        <v>0</v>
      </c>
      <c r="M47" s="290">
        <f t="shared" si="4"/>
        <v>0.4102942243540123</v>
      </c>
      <c r="N47" s="290">
        <f t="shared" si="5"/>
        <v>0.4102942243540123</v>
      </c>
      <c r="O47" s="308">
        <f t="shared" ref="O47:O78" si="30">+K47/J47</f>
        <v>1</v>
      </c>
    </row>
    <row r="48" spans="1:15" s="226" customFormat="1" ht="28.5" customHeight="1" thickBot="1" x14ac:dyDescent="0.3">
      <c r="A48" s="99" t="s">
        <v>250</v>
      </c>
      <c r="B48" s="100" t="s">
        <v>41</v>
      </c>
      <c r="C48" s="101">
        <v>20</v>
      </c>
      <c r="D48" s="100" t="s">
        <v>38</v>
      </c>
      <c r="E48" s="228" t="s">
        <v>251</v>
      </c>
      <c r="F48" s="103">
        <f>+F65+F89</f>
        <v>35611833302.150002</v>
      </c>
      <c r="G48" s="103">
        <f t="shared" ref="G48:L48" si="31">+G65+G89</f>
        <v>0</v>
      </c>
      <c r="H48" s="103">
        <f t="shared" si="31"/>
        <v>35611833302.150002</v>
      </c>
      <c r="I48" s="309">
        <f t="shared" si="1"/>
        <v>0.49619057843831083</v>
      </c>
      <c r="J48" s="103">
        <f>+J65+J89</f>
        <v>21234595485.260002</v>
      </c>
      <c r="K48" s="103">
        <f t="shared" si="31"/>
        <v>21234595485.260002</v>
      </c>
      <c r="L48" s="103">
        <f t="shared" si="31"/>
        <v>0</v>
      </c>
      <c r="M48" s="310">
        <f t="shared" si="4"/>
        <v>0.59627920037405102</v>
      </c>
      <c r="N48" s="310">
        <f t="shared" si="5"/>
        <v>0.59627920037405102</v>
      </c>
      <c r="O48" s="291">
        <f t="shared" si="30"/>
        <v>1</v>
      </c>
    </row>
    <row r="49" spans="1:15" ht="24" customHeight="1" x14ac:dyDescent="0.25">
      <c r="A49" s="110" t="s">
        <v>252</v>
      </c>
      <c r="B49" s="111" t="s">
        <v>37</v>
      </c>
      <c r="C49" s="111">
        <v>10</v>
      </c>
      <c r="D49" s="111" t="s">
        <v>38</v>
      </c>
      <c r="E49" s="231" t="s">
        <v>253</v>
      </c>
      <c r="F49" s="254">
        <f t="shared" ref="F49:L50" si="32">+F50</f>
        <v>136260570.40000001</v>
      </c>
      <c r="G49" s="254">
        <f t="shared" si="32"/>
        <v>0</v>
      </c>
      <c r="H49" s="254">
        <f t="shared" si="32"/>
        <v>136260570.40000001</v>
      </c>
      <c r="I49" s="292">
        <f t="shared" si="1"/>
        <v>1.898560253033316E-3</v>
      </c>
      <c r="J49" s="254">
        <f t="shared" si="32"/>
        <v>136260570</v>
      </c>
      <c r="K49" s="254">
        <f t="shared" si="32"/>
        <v>136260570</v>
      </c>
      <c r="L49" s="254">
        <f t="shared" si="32"/>
        <v>0</v>
      </c>
      <c r="M49" s="292">
        <f t="shared" si="4"/>
        <v>0.99999999706444787</v>
      </c>
      <c r="N49" s="292">
        <f t="shared" si="5"/>
        <v>0.99999999706444787</v>
      </c>
      <c r="O49" s="293">
        <f t="shared" si="30"/>
        <v>1</v>
      </c>
    </row>
    <row r="50" spans="1:15" ht="24" customHeight="1" x14ac:dyDescent="0.25">
      <c r="A50" s="113" t="s">
        <v>254</v>
      </c>
      <c r="B50" s="32" t="s">
        <v>37</v>
      </c>
      <c r="C50" s="32">
        <v>10</v>
      </c>
      <c r="D50" s="32" t="s">
        <v>38</v>
      </c>
      <c r="E50" s="234" t="s">
        <v>255</v>
      </c>
      <c r="F50" s="242">
        <f>+F51</f>
        <v>136260570.40000001</v>
      </c>
      <c r="G50" s="242">
        <f t="shared" si="32"/>
        <v>0</v>
      </c>
      <c r="H50" s="242">
        <f t="shared" si="32"/>
        <v>136260570.40000001</v>
      </c>
      <c r="I50" s="294">
        <f t="shared" si="1"/>
        <v>1.898560253033316E-3</v>
      </c>
      <c r="J50" s="242">
        <f>+J51</f>
        <v>136260570</v>
      </c>
      <c r="K50" s="242">
        <f t="shared" si="32"/>
        <v>136260570</v>
      </c>
      <c r="L50" s="242">
        <f t="shared" si="32"/>
        <v>0</v>
      </c>
      <c r="M50" s="294">
        <f t="shared" si="4"/>
        <v>0.99999999706444787</v>
      </c>
      <c r="N50" s="294">
        <f t="shared" si="5"/>
        <v>0.99999999706444787</v>
      </c>
      <c r="O50" s="295">
        <f t="shared" si="30"/>
        <v>1</v>
      </c>
    </row>
    <row r="51" spans="1:15" ht="49.5" customHeight="1" x14ac:dyDescent="0.25">
      <c r="A51" s="199" t="s">
        <v>380</v>
      </c>
      <c r="B51" s="32" t="s">
        <v>37</v>
      </c>
      <c r="C51" s="32">
        <v>10</v>
      </c>
      <c r="D51" s="32" t="s">
        <v>38</v>
      </c>
      <c r="E51" s="234" t="s">
        <v>381</v>
      </c>
      <c r="F51" s="242">
        <f t="shared" ref="F51:L52" si="33">+F52</f>
        <v>136260570.40000001</v>
      </c>
      <c r="G51" s="242">
        <f t="shared" si="33"/>
        <v>0</v>
      </c>
      <c r="H51" s="242">
        <f t="shared" si="33"/>
        <v>136260570.40000001</v>
      </c>
      <c r="I51" s="294">
        <f t="shared" si="1"/>
        <v>1.898560253033316E-3</v>
      </c>
      <c r="J51" s="242">
        <f t="shared" si="33"/>
        <v>136260570</v>
      </c>
      <c r="K51" s="242">
        <f t="shared" si="33"/>
        <v>136260570</v>
      </c>
      <c r="L51" s="242">
        <f t="shared" si="33"/>
        <v>0</v>
      </c>
      <c r="M51" s="294">
        <f t="shared" si="4"/>
        <v>0.99999999706444787</v>
      </c>
      <c r="N51" s="294">
        <f t="shared" si="5"/>
        <v>0.99999999706444787</v>
      </c>
      <c r="O51" s="295">
        <f t="shared" si="30"/>
        <v>1</v>
      </c>
    </row>
    <row r="52" spans="1:15" ht="49.5" customHeight="1" x14ac:dyDescent="0.25">
      <c r="A52" s="113" t="s">
        <v>382</v>
      </c>
      <c r="B52" s="32" t="s">
        <v>37</v>
      </c>
      <c r="C52" s="32">
        <v>10</v>
      </c>
      <c r="D52" s="32" t="s">
        <v>38</v>
      </c>
      <c r="E52" s="234" t="s">
        <v>381</v>
      </c>
      <c r="F52" s="242">
        <f t="shared" si="33"/>
        <v>136260570.40000001</v>
      </c>
      <c r="G52" s="242">
        <f t="shared" si="33"/>
        <v>0</v>
      </c>
      <c r="H52" s="242">
        <f t="shared" si="33"/>
        <v>136260570.40000001</v>
      </c>
      <c r="I52" s="294">
        <f t="shared" si="1"/>
        <v>1.898560253033316E-3</v>
      </c>
      <c r="J52" s="242">
        <f t="shared" si="33"/>
        <v>136260570</v>
      </c>
      <c r="K52" s="242">
        <f t="shared" si="33"/>
        <v>136260570</v>
      </c>
      <c r="L52" s="242">
        <f t="shared" si="33"/>
        <v>0</v>
      </c>
      <c r="M52" s="294">
        <f t="shared" si="4"/>
        <v>0.99999999706444787</v>
      </c>
      <c r="N52" s="294">
        <f t="shared" si="5"/>
        <v>0.99999999706444787</v>
      </c>
      <c r="O52" s="295">
        <f t="shared" si="30"/>
        <v>1</v>
      </c>
    </row>
    <row r="53" spans="1:15" ht="49.5" customHeight="1" x14ac:dyDescent="0.25">
      <c r="A53" s="113" t="s">
        <v>383</v>
      </c>
      <c r="B53" s="32" t="s">
        <v>37</v>
      </c>
      <c r="C53" s="32">
        <v>10</v>
      </c>
      <c r="D53" s="32" t="s">
        <v>38</v>
      </c>
      <c r="E53" s="234" t="s">
        <v>384</v>
      </c>
      <c r="F53" s="242">
        <f t="shared" ref="F53:L53" si="34">SUM(F54:F54)</f>
        <v>136260570.40000001</v>
      </c>
      <c r="G53" s="242">
        <f t="shared" si="34"/>
        <v>0</v>
      </c>
      <c r="H53" s="242">
        <f t="shared" si="34"/>
        <v>136260570.40000001</v>
      </c>
      <c r="I53" s="294">
        <f t="shared" si="1"/>
        <v>1.898560253033316E-3</v>
      </c>
      <c r="J53" s="242">
        <f t="shared" si="34"/>
        <v>136260570</v>
      </c>
      <c r="K53" s="242">
        <f t="shared" si="34"/>
        <v>136260570</v>
      </c>
      <c r="L53" s="242">
        <f t="shared" si="34"/>
        <v>0</v>
      </c>
      <c r="M53" s="294">
        <f t="shared" si="4"/>
        <v>0.99999999706444787</v>
      </c>
      <c r="N53" s="294">
        <f t="shared" si="5"/>
        <v>0.99999999706444787</v>
      </c>
      <c r="O53" s="295">
        <f t="shared" si="30"/>
        <v>1</v>
      </c>
    </row>
    <row r="54" spans="1:15" ht="30" customHeight="1" x14ac:dyDescent="0.25">
      <c r="A54" s="114" t="s">
        <v>385</v>
      </c>
      <c r="B54" s="43" t="s">
        <v>37</v>
      </c>
      <c r="C54" s="43">
        <v>10</v>
      </c>
      <c r="D54" s="43" t="s">
        <v>38</v>
      </c>
      <c r="E54" s="237" t="s">
        <v>268</v>
      </c>
      <c r="F54" s="255">
        <v>136260570.40000001</v>
      </c>
      <c r="G54" s="296">
        <v>0</v>
      </c>
      <c r="H54" s="296">
        <f>+F54-G54</f>
        <v>136260570.40000001</v>
      </c>
      <c r="I54" s="297">
        <f t="shared" si="1"/>
        <v>1.898560253033316E-3</v>
      </c>
      <c r="J54" s="296">
        <v>136260570</v>
      </c>
      <c r="K54" s="296">
        <v>136260570</v>
      </c>
      <c r="L54" s="296">
        <f>+J54-K54</f>
        <v>0</v>
      </c>
      <c r="M54" s="297">
        <f t="shared" si="4"/>
        <v>0.99999999706444787</v>
      </c>
      <c r="N54" s="297">
        <f t="shared" si="5"/>
        <v>0.99999999706444787</v>
      </c>
      <c r="O54" s="298">
        <f t="shared" si="30"/>
        <v>1</v>
      </c>
    </row>
    <row r="55" spans="1:15" ht="35.25" customHeight="1" x14ac:dyDescent="0.25">
      <c r="A55" s="113" t="s">
        <v>258</v>
      </c>
      <c r="B55" s="32" t="s">
        <v>37</v>
      </c>
      <c r="C55" s="32">
        <v>10</v>
      </c>
      <c r="D55" s="32" t="s">
        <v>38</v>
      </c>
      <c r="E55" s="256" t="s">
        <v>259</v>
      </c>
      <c r="F55" s="242">
        <f t="shared" ref="F55:L55" si="35">+F56</f>
        <v>431039532.39999998</v>
      </c>
      <c r="G55" s="242">
        <f t="shared" si="35"/>
        <v>0</v>
      </c>
      <c r="H55" s="242">
        <f t="shared" si="35"/>
        <v>431039532.39999998</v>
      </c>
      <c r="I55" s="294">
        <f t="shared" si="1"/>
        <v>6.0058057976594683E-3</v>
      </c>
      <c r="J55" s="242">
        <f t="shared" si="35"/>
        <v>431039532.39999998</v>
      </c>
      <c r="K55" s="242">
        <f t="shared" si="35"/>
        <v>90734749.400000006</v>
      </c>
      <c r="L55" s="242">
        <f t="shared" si="35"/>
        <v>340304783</v>
      </c>
      <c r="M55" s="294">
        <f t="shared" si="4"/>
        <v>1</v>
      </c>
      <c r="N55" s="294">
        <f t="shared" si="5"/>
        <v>0.21050215253991866</v>
      </c>
      <c r="O55" s="295">
        <f t="shared" si="30"/>
        <v>0.21050215253991866</v>
      </c>
    </row>
    <row r="56" spans="1:15" ht="33" customHeight="1" x14ac:dyDescent="0.25">
      <c r="A56" s="113" t="s">
        <v>260</v>
      </c>
      <c r="B56" s="32" t="s">
        <v>37</v>
      </c>
      <c r="C56" s="32">
        <v>10</v>
      </c>
      <c r="D56" s="32" t="s">
        <v>38</v>
      </c>
      <c r="E56" s="234" t="s">
        <v>255</v>
      </c>
      <c r="F56" s="242">
        <f t="shared" ref="F56:L56" si="36">+F57+F61</f>
        <v>431039532.39999998</v>
      </c>
      <c r="G56" s="242">
        <f t="shared" si="36"/>
        <v>0</v>
      </c>
      <c r="H56" s="242">
        <f t="shared" si="36"/>
        <v>431039532.39999998</v>
      </c>
      <c r="I56" s="294">
        <f t="shared" si="1"/>
        <v>6.0058057976594683E-3</v>
      </c>
      <c r="J56" s="242">
        <f t="shared" si="36"/>
        <v>431039532.39999998</v>
      </c>
      <c r="K56" s="242">
        <f t="shared" si="36"/>
        <v>90734749.400000006</v>
      </c>
      <c r="L56" s="242">
        <f t="shared" si="36"/>
        <v>340304783</v>
      </c>
      <c r="M56" s="294">
        <f t="shared" si="4"/>
        <v>1</v>
      </c>
      <c r="N56" s="294">
        <f t="shared" si="5"/>
        <v>0.21050215253991866</v>
      </c>
      <c r="O56" s="295">
        <f t="shared" si="30"/>
        <v>0.21050215253991866</v>
      </c>
    </row>
    <row r="57" spans="1:15" ht="51.75" customHeight="1" x14ac:dyDescent="0.25">
      <c r="A57" s="113" t="s">
        <v>261</v>
      </c>
      <c r="B57" s="32" t="s">
        <v>37</v>
      </c>
      <c r="C57" s="32">
        <v>10</v>
      </c>
      <c r="D57" s="32" t="s">
        <v>38</v>
      </c>
      <c r="E57" s="234" t="s">
        <v>262</v>
      </c>
      <c r="F57" s="242">
        <f t="shared" ref="F57:L59" si="37">+F58</f>
        <v>22421581</v>
      </c>
      <c r="G57" s="242">
        <f t="shared" si="37"/>
        <v>0</v>
      </c>
      <c r="H57" s="242">
        <f t="shared" si="37"/>
        <v>22421581</v>
      </c>
      <c r="I57" s="294">
        <f t="shared" si="1"/>
        <v>3.1240675399937259E-4</v>
      </c>
      <c r="J57" s="242">
        <f t="shared" si="37"/>
        <v>22421581</v>
      </c>
      <c r="K57" s="242">
        <f t="shared" si="37"/>
        <v>22421581</v>
      </c>
      <c r="L57" s="242">
        <f t="shared" si="37"/>
        <v>0</v>
      </c>
      <c r="M57" s="294">
        <f t="shared" si="4"/>
        <v>1</v>
      </c>
      <c r="N57" s="294">
        <f t="shared" si="5"/>
        <v>1</v>
      </c>
      <c r="O57" s="295">
        <f t="shared" si="30"/>
        <v>1</v>
      </c>
    </row>
    <row r="58" spans="1:15" ht="51.75" customHeight="1" x14ac:dyDescent="0.25">
      <c r="A58" s="113" t="s">
        <v>386</v>
      </c>
      <c r="B58" s="32" t="s">
        <v>37</v>
      </c>
      <c r="C58" s="32">
        <v>10</v>
      </c>
      <c r="D58" s="32" t="s">
        <v>38</v>
      </c>
      <c r="E58" s="234" t="s">
        <v>262</v>
      </c>
      <c r="F58" s="242">
        <f t="shared" si="37"/>
        <v>22421581</v>
      </c>
      <c r="G58" s="242">
        <f t="shared" si="37"/>
        <v>0</v>
      </c>
      <c r="H58" s="242">
        <f t="shared" si="37"/>
        <v>22421581</v>
      </c>
      <c r="I58" s="294">
        <f t="shared" si="1"/>
        <v>3.1240675399937259E-4</v>
      </c>
      <c r="J58" s="242">
        <f t="shared" si="37"/>
        <v>22421581</v>
      </c>
      <c r="K58" s="242">
        <f t="shared" si="37"/>
        <v>22421581</v>
      </c>
      <c r="L58" s="242">
        <f t="shared" si="37"/>
        <v>0</v>
      </c>
      <c r="M58" s="294">
        <f t="shared" si="4"/>
        <v>1</v>
      </c>
      <c r="N58" s="294">
        <f t="shared" si="5"/>
        <v>1</v>
      </c>
      <c r="O58" s="295">
        <f t="shared" si="30"/>
        <v>1</v>
      </c>
    </row>
    <row r="59" spans="1:15" ht="29.25" customHeight="1" x14ac:dyDescent="0.25">
      <c r="A59" s="113" t="s">
        <v>387</v>
      </c>
      <c r="B59" s="32" t="s">
        <v>37</v>
      </c>
      <c r="C59" s="32">
        <v>10</v>
      </c>
      <c r="D59" s="32" t="s">
        <v>38</v>
      </c>
      <c r="E59" s="256" t="s">
        <v>266</v>
      </c>
      <c r="F59" s="242">
        <f t="shared" si="37"/>
        <v>22421581</v>
      </c>
      <c r="G59" s="242">
        <f t="shared" si="37"/>
        <v>0</v>
      </c>
      <c r="H59" s="242">
        <f t="shared" si="37"/>
        <v>22421581</v>
      </c>
      <c r="I59" s="294">
        <f t="shared" si="1"/>
        <v>3.1240675399937259E-4</v>
      </c>
      <c r="J59" s="242">
        <f t="shared" si="37"/>
        <v>22421581</v>
      </c>
      <c r="K59" s="242">
        <f t="shared" si="37"/>
        <v>22421581</v>
      </c>
      <c r="L59" s="242">
        <f t="shared" si="37"/>
        <v>0</v>
      </c>
      <c r="M59" s="294">
        <f t="shared" si="4"/>
        <v>1</v>
      </c>
      <c r="N59" s="294">
        <f t="shared" si="5"/>
        <v>1</v>
      </c>
      <c r="O59" s="295">
        <f t="shared" si="30"/>
        <v>1</v>
      </c>
    </row>
    <row r="60" spans="1:15" ht="30" customHeight="1" x14ac:dyDescent="0.25">
      <c r="A60" s="114" t="s">
        <v>388</v>
      </c>
      <c r="B60" s="43" t="s">
        <v>37</v>
      </c>
      <c r="C60" s="43">
        <v>10</v>
      </c>
      <c r="D60" s="43" t="s">
        <v>38</v>
      </c>
      <c r="E60" s="237" t="s">
        <v>268</v>
      </c>
      <c r="F60" s="244">
        <v>22421581</v>
      </c>
      <c r="G60" s="296">
        <v>0</v>
      </c>
      <c r="H60" s="296">
        <f>+F60-G60</f>
        <v>22421581</v>
      </c>
      <c r="I60" s="297">
        <f t="shared" si="1"/>
        <v>3.1240675399937259E-4</v>
      </c>
      <c r="J60" s="296">
        <v>22421581</v>
      </c>
      <c r="K60" s="296">
        <v>22421581</v>
      </c>
      <c r="L60" s="296">
        <f>+J60-K60</f>
        <v>0</v>
      </c>
      <c r="M60" s="297">
        <f t="shared" si="4"/>
        <v>1</v>
      </c>
      <c r="N60" s="297">
        <f t="shared" si="5"/>
        <v>1</v>
      </c>
      <c r="O60" s="298">
        <f t="shared" si="30"/>
        <v>1</v>
      </c>
    </row>
    <row r="61" spans="1:15" ht="51.75" customHeight="1" x14ac:dyDescent="0.25">
      <c r="A61" s="113" t="s">
        <v>269</v>
      </c>
      <c r="B61" s="32" t="s">
        <v>37</v>
      </c>
      <c r="C61" s="32">
        <v>10</v>
      </c>
      <c r="D61" s="32" t="s">
        <v>38</v>
      </c>
      <c r="E61" s="234" t="s">
        <v>270</v>
      </c>
      <c r="F61" s="242">
        <f t="shared" ref="F61:L63" si="38">+F62</f>
        <v>408617951.39999998</v>
      </c>
      <c r="G61" s="242">
        <f t="shared" si="38"/>
        <v>0</v>
      </c>
      <c r="H61" s="242">
        <f t="shared" si="38"/>
        <v>408617951.39999998</v>
      </c>
      <c r="I61" s="294">
        <f t="shared" si="1"/>
        <v>5.6933990436600955E-3</v>
      </c>
      <c r="J61" s="242">
        <f t="shared" si="38"/>
        <v>408617951.39999998</v>
      </c>
      <c r="K61" s="242">
        <f t="shared" si="38"/>
        <v>68313168.400000006</v>
      </c>
      <c r="L61" s="242">
        <f t="shared" si="38"/>
        <v>340304783</v>
      </c>
      <c r="M61" s="294">
        <f t="shared" si="4"/>
        <v>1</v>
      </c>
      <c r="N61" s="294">
        <f t="shared" si="5"/>
        <v>0.16718102610506116</v>
      </c>
      <c r="O61" s="295">
        <f t="shared" si="30"/>
        <v>0.16718102610506116</v>
      </c>
    </row>
    <row r="62" spans="1:15" ht="51.75" customHeight="1" x14ac:dyDescent="0.25">
      <c r="A62" s="113" t="s">
        <v>389</v>
      </c>
      <c r="B62" s="32" t="s">
        <v>37</v>
      </c>
      <c r="C62" s="32">
        <v>10</v>
      </c>
      <c r="D62" s="32" t="s">
        <v>38</v>
      </c>
      <c r="E62" s="234" t="s">
        <v>390</v>
      </c>
      <c r="F62" s="242">
        <f t="shared" si="38"/>
        <v>408617951.39999998</v>
      </c>
      <c r="G62" s="242">
        <f t="shared" si="38"/>
        <v>0</v>
      </c>
      <c r="H62" s="242">
        <f t="shared" si="38"/>
        <v>408617951.39999998</v>
      </c>
      <c r="I62" s="294">
        <f t="shared" si="1"/>
        <v>5.6933990436600955E-3</v>
      </c>
      <c r="J62" s="242">
        <f t="shared" si="38"/>
        <v>408617951.39999998</v>
      </c>
      <c r="K62" s="242">
        <f t="shared" si="38"/>
        <v>68313168.400000006</v>
      </c>
      <c r="L62" s="242">
        <f t="shared" si="38"/>
        <v>340304783</v>
      </c>
      <c r="M62" s="294">
        <f t="shared" si="4"/>
        <v>1</v>
      </c>
      <c r="N62" s="294">
        <f t="shared" si="5"/>
        <v>0.16718102610506116</v>
      </c>
      <c r="O62" s="295">
        <f t="shared" si="30"/>
        <v>0.16718102610506116</v>
      </c>
    </row>
    <row r="63" spans="1:15" ht="29.25" customHeight="1" x14ac:dyDescent="0.25">
      <c r="A63" s="113" t="s">
        <v>391</v>
      </c>
      <c r="B63" s="32" t="s">
        <v>37</v>
      </c>
      <c r="C63" s="32">
        <v>10</v>
      </c>
      <c r="D63" s="32" t="s">
        <v>38</v>
      </c>
      <c r="E63" s="256" t="s">
        <v>266</v>
      </c>
      <c r="F63" s="242">
        <f t="shared" si="38"/>
        <v>408617951.39999998</v>
      </c>
      <c r="G63" s="242">
        <f t="shared" si="38"/>
        <v>0</v>
      </c>
      <c r="H63" s="242">
        <f t="shared" si="38"/>
        <v>408617951.39999998</v>
      </c>
      <c r="I63" s="294">
        <f t="shared" si="1"/>
        <v>5.6933990436600955E-3</v>
      </c>
      <c r="J63" s="242">
        <f t="shared" si="38"/>
        <v>408617951.39999998</v>
      </c>
      <c r="K63" s="242">
        <f t="shared" si="38"/>
        <v>68313168.400000006</v>
      </c>
      <c r="L63" s="242">
        <f t="shared" si="38"/>
        <v>340304783</v>
      </c>
      <c r="M63" s="294">
        <f t="shared" si="4"/>
        <v>1</v>
      </c>
      <c r="N63" s="294">
        <f t="shared" si="5"/>
        <v>0.16718102610506116</v>
      </c>
      <c r="O63" s="295">
        <f t="shared" si="30"/>
        <v>0.16718102610506116</v>
      </c>
    </row>
    <row r="64" spans="1:15" ht="30" customHeight="1" x14ac:dyDescent="0.25">
      <c r="A64" s="114" t="s">
        <v>392</v>
      </c>
      <c r="B64" s="43" t="s">
        <v>37</v>
      </c>
      <c r="C64" s="43">
        <v>10</v>
      </c>
      <c r="D64" s="43" t="s">
        <v>38</v>
      </c>
      <c r="E64" s="237" t="s">
        <v>268</v>
      </c>
      <c r="F64" s="244">
        <v>408617951.39999998</v>
      </c>
      <c r="G64" s="244">
        <v>0</v>
      </c>
      <c r="H64" s="296">
        <f>+F64-G64</f>
        <v>408617951.39999998</v>
      </c>
      <c r="I64" s="297">
        <f t="shared" si="1"/>
        <v>5.6933990436600955E-3</v>
      </c>
      <c r="J64" s="244">
        <v>408617951.39999998</v>
      </c>
      <c r="K64" s="244">
        <v>68313168.400000006</v>
      </c>
      <c r="L64" s="296">
        <f>+J64-K64</f>
        <v>340304783</v>
      </c>
      <c r="M64" s="297">
        <f t="shared" si="4"/>
        <v>1</v>
      </c>
      <c r="N64" s="297">
        <f t="shared" si="5"/>
        <v>0.16718102610506116</v>
      </c>
      <c r="O64" s="298">
        <f t="shared" si="30"/>
        <v>0.16718102610506116</v>
      </c>
    </row>
    <row r="65" spans="1:15" ht="29.25" customHeight="1" x14ac:dyDescent="0.25">
      <c r="A65" s="113" t="s">
        <v>274</v>
      </c>
      <c r="B65" s="32" t="s">
        <v>41</v>
      </c>
      <c r="C65" s="32">
        <v>20</v>
      </c>
      <c r="D65" s="32" t="s">
        <v>38</v>
      </c>
      <c r="E65" s="234" t="s">
        <v>275</v>
      </c>
      <c r="F65" s="242">
        <f>+F66</f>
        <v>23533691800.150002</v>
      </c>
      <c r="G65" s="242">
        <f t="shared" ref="G65:L65" si="39">+G66</f>
        <v>0</v>
      </c>
      <c r="H65" s="242">
        <f t="shared" si="39"/>
        <v>23533691800.150002</v>
      </c>
      <c r="I65" s="294">
        <f t="shared" si="1"/>
        <v>0.32790213432792775</v>
      </c>
      <c r="J65" s="242">
        <f t="shared" si="39"/>
        <v>15211453983.26</v>
      </c>
      <c r="K65" s="242">
        <f t="shared" si="39"/>
        <v>15211453983.26</v>
      </c>
      <c r="L65" s="242">
        <f t="shared" si="39"/>
        <v>0</v>
      </c>
      <c r="M65" s="294">
        <f t="shared" si="4"/>
        <v>0.64636921875398423</v>
      </c>
      <c r="N65" s="294">
        <f t="shared" si="5"/>
        <v>0.64636921875398423</v>
      </c>
      <c r="O65" s="295">
        <f t="shared" si="30"/>
        <v>1</v>
      </c>
    </row>
    <row r="66" spans="1:15" ht="29.25" customHeight="1" x14ac:dyDescent="0.25">
      <c r="A66" s="113" t="s">
        <v>276</v>
      </c>
      <c r="B66" s="32" t="s">
        <v>41</v>
      </c>
      <c r="C66" s="32">
        <v>20</v>
      </c>
      <c r="D66" s="32" t="s">
        <v>38</v>
      </c>
      <c r="E66" s="234" t="s">
        <v>255</v>
      </c>
      <c r="F66" s="242">
        <f>+F67+F73</f>
        <v>23533691800.150002</v>
      </c>
      <c r="G66" s="242">
        <f t="shared" ref="G66:L66" si="40">+G67+G73</f>
        <v>0</v>
      </c>
      <c r="H66" s="242">
        <f t="shared" si="40"/>
        <v>23533691800.150002</v>
      </c>
      <c r="I66" s="294">
        <f t="shared" si="1"/>
        <v>0.32790213432792775</v>
      </c>
      <c r="J66" s="242">
        <f t="shared" si="40"/>
        <v>15211453983.26</v>
      </c>
      <c r="K66" s="242">
        <f t="shared" si="40"/>
        <v>15211453983.26</v>
      </c>
      <c r="L66" s="242">
        <f t="shared" si="40"/>
        <v>0</v>
      </c>
      <c r="M66" s="294">
        <f t="shared" si="4"/>
        <v>0.64636921875398423</v>
      </c>
      <c r="N66" s="294">
        <f t="shared" si="5"/>
        <v>0.64636921875398423</v>
      </c>
      <c r="O66" s="295">
        <f t="shared" si="30"/>
        <v>1</v>
      </c>
    </row>
    <row r="67" spans="1:15" ht="49.5" customHeight="1" x14ac:dyDescent="0.25">
      <c r="A67" s="113" t="s">
        <v>277</v>
      </c>
      <c r="B67" s="32" t="s">
        <v>41</v>
      </c>
      <c r="C67" s="32">
        <v>20</v>
      </c>
      <c r="D67" s="32" t="s">
        <v>38</v>
      </c>
      <c r="E67" s="256" t="s">
        <v>278</v>
      </c>
      <c r="F67" s="242">
        <f>+F68</f>
        <v>23515648068.150002</v>
      </c>
      <c r="G67" s="242">
        <f t="shared" ref="G67:L67" si="41">+G68</f>
        <v>0</v>
      </c>
      <c r="H67" s="242">
        <f t="shared" si="41"/>
        <v>23515648068.150002</v>
      </c>
      <c r="I67" s="294">
        <f t="shared" si="1"/>
        <v>0.32765072548462831</v>
      </c>
      <c r="J67" s="242">
        <f t="shared" si="41"/>
        <v>15193410251.26</v>
      </c>
      <c r="K67" s="242">
        <f t="shared" si="41"/>
        <v>15193410251.26</v>
      </c>
      <c r="L67" s="242">
        <f t="shared" si="41"/>
        <v>0</v>
      </c>
      <c r="M67" s="294">
        <f t="shared" si="4"/>
        <v>0.64609787522029705</v>
      </c>
      <c r="N67" s="294">
        <f t="shared" si="5"/>
        <v>0.64609787522029705</v>
      </c>
      <c r="O67" s="295">
        <f t="shared" si="30"/>
        <v>1</v>
      </c>
    </row>
    <row r="68" spans="1:15" ht="49.5" customHeight="1" x14ac:dyDescent="0.25">
      <c r="A68" s="113" t="s">
        <v>393</v>
      </c>
      <c r="B68" s="32" t="s">
        <v>41</v>
      </c>
      <c r="C68" s="32">
        <v>20</v>
      </c>
      <c r="D68" s="32" t="s">
        <v>38</v>
      </c>
      <c r="E68" s="234" t="s">
        <v>278</v>
      </c>
      <c r="F68" s="242">
        <f>+F69+F71</f>
        <v>23515648068.150002</v>
      </c>
      <c r="G68" s="242">
        <f t="shared" ref="G68:L68" si="42">+G69+G71</f>
        <v>0</v>
      </c>
      <c r="H68" s="242">
        <f t="shared" si="42"/>
        <v>23515648068.150002</v>
      </c>
      <c r="I68" s="294">
        <f t="shared" si="1"/>
        <v>0.32765072548462831</v>
      </c>
      <c r="J68" s="242">
        <f t="shared" si="42"/>
        <v>15193410251.26</v>
      </c>
      <c r="K68" s="242">
        <f t="shared" si="42"/>
        <v>15193410251.26</v>
      </c>
      <c r="L68" s="242">
        <f t="shared" si="42"/>
        <v>0</v>
      </c>
      <c r="M68" s="294">
        <f t="shared" si="4"/>
        <v>0.64609787522029705</v>
      </c>
      <c r="N68" s="294">
        <f t="shared" si="5"/>
        <v>0.64609787522029705</v>
      </c>
      <c r="O68" s="295">
        <f t="shared" si="30"/>
        <v>1</v>
      </c>
    </row>
    <row r="69" spans="1:15" ht="36.75" customHeight="1" x14ac:dyDescent="0.25">
      <c r="A69" s="113" t="s">
        <v>394</v>
      </c>
      <c r="B69" s="32" t="s">
        <v>41</v>
      </c>
      <c r="C69" s="32">
        <v>20</v>
      </c>
      <c r="D69" s="32" t="s">
        <v>38</v>
      </c>
      <c r="E69" s="234" t="s">
        <v>282</v>
      </c>
      <c r="F69" s="242">
        <f t="shared" ref="F69:L69" si="43">+F70</f>
        <v>21234647769.150002</v>
      </c>
      <c r="G69" s="242">
        <f t="shared" si="43"/>
        <v>0</v>
      </c>
      <c r="H69" s="242">
        <f t="shared" si="43"/>
        <v>21234647769.150002</v>
      </c>
      <c r="I69" s="294">
        <f t="shared" si="1"/>
        <v>0.29586884983178352</v>
      </c>
      <c r="J69" s="242">
        <f t="shared" si="43"/>
        <v>14597422497.26</v>
      </c>
      <c r="K69" s="242">
        <f t="shared" si="43"/>
        <v>14597422497.26</v>
      </c>
      <c r="L69" s="242">
        <f t="shared" si="43"/>
        <v>0</v>
      </c>
      <c r="M69" s="294">
        <f t="shared" si="4"/>
        <v>0.68743417154615316</v>
      </c>
      <c r="N69" s="294">
        <f t="shared" si="5"/>
        <v>0.68743417154615316</v>
      </c>
      <c r="O69" s="295">
        <f t="shared" si="30"/>
        <v>1</v>
      </c>
    </row>
    <row r="70" spans="1:15" ht="30" customHeight="1" x14ac:dyDescent="0.25">
      <c r="A70" s="114" t="s">
        <v>395</v>
      </c>
      <c r="B70" s="43" t="s">
        <v>41</v>
      </c>
      <c r="C70" s="43">
        <v>20</v>
      </c>
      <c r="D70" s="43" t="s">
        <v>38</v>
      </c>
      <c r="E70" s="237" t="s">
        <v>268</v>
      </c>
      <c r="F70" s="244">
        <v>21234647769.150002</v>
      </c>
      <c r="G70" s="296">
        <v>0</v>
      </c>
      <c r="H70" s="296">
        <f>+F70-G70</f>
        <v>21234647769.150002</v>
      </c>
      <c r="I70" s="297">
        <f t="shared" si="1"/>
        <v>0.29586884983178352</v>
      </c>
      <c r="J70" s="296">
        <v>14597422497.26</v>
      </c>
      <c r="K70" s="296">
        <v>14597422497.26</v>
      </c>
      <c r="L70" s="296">
        <f>+J70-K70</f>
        <v>0</v>
      </c>
      <c r="M70" s="297">
        <f t="shared" si="4"/>
        <v>0.68743417154615316</v>
      </c>
      <c r="N70" s="297">
        <f t="shared" si="5"/>
        <v>0.68743417154615316</v>
      </c>
      <c r="O70" s="298">
        <f t="shared" si="30"/>
        <v>1</v>
      </c>
    </row>
    <row r="71" spans="1:15" ht="36.75" customHeight="1" x14ac:dyDescent="0.25">
      <c r="A71" s="113" t="s">
        <v>396</v>
      </c>
      <c r="B71" s="32" t="s">
        <v>41</v>
      </c>
      <c r="C71" s="32">
        <v>20</v>
      </c>
      <c r="D71" s="32" t="s">
        <v>38</v>
      </c>
      <c r="E71" s="234" t="s">
        <v>285</v>
      </c>
      <c r="F71" s="242">
        <f t="shared" ref="F71:L71" si="44">+F72</f>
        <v>2281000299</v>
      </c>
      <c r="G71" s="242">
        <f t="shared" si="44"/>
        <v>0</v>
      </c>
      <c r="H71" s="242">
        <f t="shared" si="44"/>
        <v>2281000299</v>
      </c>
      <c r="I71" s="294">
        <f t="shared" si="1"/>
        <v>3.1781875652844835E-2</v>
      </c>
      <c r="J71" s="242">
        <f t="shared" si="44"/>
        <v>595987754</v>
      </c>
      <c r="K71" s="242">
        <f t="shared" si="44"/>
        <v>595987754</v>
      </c>
      <c r="L71" s="242">
        <f t="shared" si="44"/>
        <v>0</v>
      </c>
      <c r="M71" s="294">
        <f t="shared" si="4"/>
        <v>0.26128350542579215</v>
      </c>
      <c r="N71" s="294">
        <f t="shared" si="5"/>
        <v>0.26128350542579215</v>
      </c>
      <c r="O71" s="295">
        <f t="shared" si="30"/>
        <v>1</v>
      </c>
    </row>
    <row r="72" spans="1:15" ht="30" customHeight="1" x14ac:dyDescent="0.25">
      <c r="A72" s="114" t="s">
        <v>397</v>
      </c>
      <c r="B72" s="43" t="s">
        <v>41</v>
      </c>
      <c r="C72" s="43">
        <v>20</v>
      </c>
      <c r="D72" s="43" t="s">
        <v>38</v>
      </c>
      <c r="E72" s="237" t="s">
        <v>268</v>
      </c>
      <c r="F72" s="244">
        <v>2281000299</v>
      </c>
      <c r="G72" s="296">
        <v>0</v>
      </c>
      <c r="H72" s="296">
        <f>+F72-G72</f>
        <v>2281000299</v>
      </c>
      <c r="I72" s="297">
        <f t="shared" ref="I72:I116" si="45">+H72/$H$117</f>
        <v>3.1781875652844835E-2</v>
      </c>
      <c r="J72" s="296">
        <v>595987754</v>
      </c>
      <c r="K72" s="296">
        <v>595987754</v>
      </c>
      <c r="L72" s="296">
        <f>+J72-K72</f>
        <v>0</v>
      </c>
      <c r="M72" s="297">
        <f t="shared" si="4"/>
        <v>0.26128350542579215</v>
      </c>
      <c r="N72" s="297">
        <f t="shared" si="5"/>
        <v>0.26128350542579215</v>
      </c>
      <c r="O72" s="298">
        <f t="shared" si="30"/>
        <v>1</v>
      </c>
    </row>
    <row r="73" spans="1:15" ht="39" customHeight="1" x14ac:dyDescent="0.25">
      <c r="A73" s="113" t="s">
        <v>287</v>
      </c>
      <c r="B73" s="32" t="s">
        <v>41</v>
      </c>
      <c r="C73" s="32">
        <v>20</v>
      </c>
      <c r="D73" s="32" t="s">
        <v>38</v>
      </c>
      <c r="E73" s="234" t="s">
        <v>288</v>
      </c>
      <c r="F73" s="242">
        <f t="shared" ref="F73:L75" si="46">+F74</f>
        <v>18043732</v>
      </c>
      <c r="G73" s="242">
        <f t="shared" si="46"/>
        <v>0</v>
      </c>
      <c r="H73" s="242">
        <f t="shared" si="46"/>
        <v>18043732</v>
      </c>
      <c r="I73" s="294">
        <f t="shared" si="45"/>
        <v>2.5140884329943582E-4</v>
      </c>
      <c r="J73" s="242">
        <f t="shared" si="46"/>
        <v>18043732</v>
      </c>
      <c r="K73" s="242">
        <f t="shared" si="46"/>
        <v>18043732</v>
      </c>
      <c r="L73" s="242">
        <f t="shared" si="46"/>
        <v>0</v>
      </c>
      <c r="M73" s="294">
        <f t="shared" si="4"/>
        <v>1</v>
      </c>
      <c r="N73" s="294">
        <f t="shared" si="5"/>
        <v>1</v>
      </c>
      <c r="O73" s="295">
        <f t="shared" si="30"/>
        <v>1</v>
      </c>
    </row>
    <row r="74" spans="1:15" ht="39" customHeight="1" x14ac:dyDescent="0.25">
      <c r="A74" s="113" t="s">
        <v>398</v>
      </c>
      <c r="B74" s="32" t="s">
        <v>41</v>
      </c>
      <c r="C74" s="32">
        <v>20</v>
      </c>
      <c r="D74" s="32" t="s">
        <v>38</v>
      </c>
      <c r="E74" s="234" t="s">
        <v>288</v>
      </c>
      <c r="F74" s="242">
        <f t="shared" si="46"/>
        <v>18043732</v>
      </c>
      <c r="G74" s="242">
        <f t="shared" si="46"/>
        <v>0</v>
      </c>
      <c r="H74" s="242">
        <f t="shared" si="46"/>
        <v>18043732</v>
      </c>
      <c r="I74" s="294">
        <f t="shared" si="45"/>
        <v>2.5140884329943582E-4</v>
      </c>
      <c r="J74" s="242">
        <f t="shared" si="46"/>
        <v>18043732</v>
      </c>
      <c r="K74" s="242">
        <f t="shared" si="46"/>
        <v>18043732</v>
      </c>
      <c r="L74" s="242">
        <f t="shared" si="46"/>
        <v>0</v>
      </c>
      <c r="M74" s="294">
        <f t="shared" ref="M74:M117" si="47">+J74/H74</f>
        <v>1</v>
      </c>
      <c r="N74" s="294">
        <f t="shared" ref="N74:N117" si="48">+K74/H74</f>
        <v>1</v>
      </c>
      <c r="O74" s="295">
        <f t="shared" si="30"/>
        <v>1</v>
      </c>
    </row>
    <row r="75" spans="1:15" ht="39" customHeight="1" x14ac:dyDescent="0.25">
      <c r="A75" s="113" t="s">
        <v>399</v>
      </c>
      <c r="B75" s="32" t="s">
        <v>41</v>
      </c>
      <c r="C75" s="32">
        <v>20</v>
      </c>
      <c r="D75" s="32" t="s">
        <v>38</v>
      </c>
      <c r="E75" s="234" t="s">
        <v>266</v>
      </c>
      <c r="F75" s="235">
        <f t="shared" si="46"/>
        <v>18043732</v>
      </c>
      <c r="G75" s="235">
        <f t="shared" si="46"/>
        <v>0</v>
      </c>
      <c r="H75" s="235">
        <f t="shared" si="46"/>
        <v>18043732</v>
      </c>
      <c r="I75" s="294">
        <f t="shared" si="45"/>
        <v>2.5140884329943582E-4</v>
      </c>
      <c r="J75" s="235">
        <f t="shared" si="46"/>
        <v>18043732</v>
      </c>
      <c r="K75" s="235">
        <f t="shared" si="46"/>
        <v>18043732</v>
      </c>
      <c r="L75" s="235">
        <f t="shared" si="46"/>
        <v>0</v>
      </c>
      <c r="M75" s="294">
        <f t="shared" si="47"/>
        <v>1</v>
      </c>
      <c r="N75" s="294">
        <f t="shared" si="48"/>
        <v>1</v>
      </c>
      <c r="O75" s="295">
        <f t="shared" si="30"/>
        <v>1</v>
      </c>
    </row>
    <row r="76" spans="1:15" ht="30" customHeight="1" x14ac:dyDescent="0.25">
      <c r="A76" s="114" t="s">
        <v>400</v>
      </c>
      <c r="B76" s="43" t="s">
        <v>41</v>
      </c>
      <c r="C76" s="43">
        <v>20</v>
      </c>
      <c r="D76" s="43" t="s">
        <v>38</v>
      </c>
      <c r="E76" s="237" t="s">
        <v>268</v>
      </c>
      <c r="F76" s="244">
        <v>18043732</v>
      </c>
      <c r="G76" s="296">
        <v>0</v>
      </c>
      <c r="H76" s="296">
        <f>+F76-G76</f>
        <v>18043732</v>
      </c>
      <c r="I76" s="297">
        <f t="shared" si="45"/>
        <v>2.5140884329943582E-4</v>
      </c>
      <c r="J76" s="296">
        <v>18043732</v>
      </c>
      <c r="K76" s="296">
        <v>18043732</v>
      </c>
      <c r="L76" s="296">
        <f>+J76-K76</f>
        <v>0</v>
      </c>
      <c r="M76" s="297">
        <f t="shared" si="47"/>
        <v>1</v>
      </c>
      <c r="N76" s="297">
        <f t="shared" si="48"/>
        <v>1</v>
      </c>
      <c r="O76" s="298">
        <f t="shared" si="30"/>
        <v>1</v>
      </c>
    </row>
    <row r="77" spans="1:15" ht="34.5" customHeight="1" x14ac:dyDescent="0.25">
      <c r="A77" s="113" t="s">
        <v>291</v>
      </c>
      <c r="B77" s="32" t="s">
        <v>37</v>
      </c>
      <c r="C77" s="32">
        <v>10</v>
      </c>
      <c r="D77" s="32" t="s">
        <v>38</v>
      </c>
      <c r="E77" s="234" t="s">
        <v>292</v>
      </c>
      <c r="F77" s="257">
        <f>+F78</f>
        <v>681932842</v>
      </c>
      <c r="G77" s="257">
        <f t="shared" ref="G77:L77" si="49">+G78</f>
        <v>2695350</v>
      </c>
      <c r="H77" s="257">
        <f t="shared" si="49"/>
        <v>679237492</v>
      </c>
      <c r="I77" s="294">
        <f t="shared" si="45"/>
        <v>9.4640239718329772E-3</v>
      </c>
      <c r="J77" s="257">
        <f t="shared" si="49"/>
        <v>34240573</v>
      </c>
      <c r="K77" s="257">
        <f t="shared" si="49"/>
        <v>33512975</v>
      </c>
      <c r="L77" s="257">
        <f t="shared" si="49"/>
        <v>727598</v>
      </c>
      <c r="M77" s="294">
        <f t="shared" si="47"/>
        <v>5.0410310684086912E-2</v>
      </c>
      <c r="N77" s="294">
        <f t="shared" si="48"/>
        <v>4.9339112452879738E-2</v>
      </c>
      <c r="O77" s="295">
        <f t="shared" si="30"/>
        <v>0.97875041401906449</v>
      </c>
    </row>
    <row r="78" spans="1:15" ht="34.5" customHeight="1" x14ac:dyDescent="0.25">
      <c r="A78" s="113" t="s">
        <v>293</v>
      </c>
      <c r="B78" s="32" t="s">
        <v>37</v>
      </c>
      <c r="C78" s="32">
        <v>10</v>
      </c>
      <c r="D78" s="32" t="s">
        <v>38</v>
      </c>
      <c r="E78" s="256" t="s">
        <v>255</v>
      </c>
      <c r="F78" s="257">
        <f>+F79+F83</f>
        <v>681932842</v>
      </c>
      <c r="G78" s="257">
        <f t="shared" ref="G78:L78" si="50">+G79+G83</f>
        <v>2695350</v>
      </c>
      <c r="H78" s="257">
        <f t="shared" si="50"/>
        <v>679237492</v>
      </c>
      <c r="I78" s="294">
        <f t="shared" si="45"/>
        <v>9.4640239718329772E-3</v>
      </c>
      <c r="J78" s="257">
        <f t="shared" si="50"/>
        <v>34240573</v>
      </c>
      <c r="K78" s="257">
        <f t="shared" si="50"/>
        <v>33512975</v>
      </c>
      <c r="L78" s="257">
        <f t="shared" si="50"/>
        <v>727598</v>
      </c>
      <c r="M78" s="294">
        <f t="shared" si="47"/>
        <v>5.0410310684086912E-2</v>
      </c>
      <c r="N78" s="294">
        <f t="shared" si="48"/>
        <v>4.9339112452879738E-2</v>
      </c>
      <c r="O78" s="295">
        <f t="shared" si="30"/>
        <v>0.97875041401906449</v>
      </c>
    </row>
    <row r="79" spans="1:15" ht="34.5" customHeight="1" x14ac:dyDescent="0.25">
      <c r="A79" s="113" t="s">
        <v>294</v>
      </c>
      <c r="B79" s="32" t="s">
        <v>37</v>
      </c>
      <c r="C79" s="32">
        <v>10</v>
      </c>
      <c r="D79" s="32" t="s">
        <v>38</v>
      </c>
      <c r="E79" s="234" t="s">
        <v>295</v>
      </c>
      <c r="F79" s="257">
        <f t="shared" ref="F79:L79" si="51">F80</f>
        <v>647692269</v>
      </c>
      <c r="G79" s="257">
        <f t="shared" si="51"/>
        <v>2695350</v>
      </c>
      <c r="H79" s="257">
        <f t="shared" si="51"/>
        <v>644996919</v>
      </c>
      <c r="I79" s="294">
        <f t="shared" si="45"/>
        <v>8.9869395830912292E-3</v>
      </c>
      <c r="J79" s="257">
        <f t="shared" si="51"/>
        <v>0</v>
      </c>
      <c r="K79" s="257">
        <f t="shared" si="51"/>
        <v>0</v>
      </c>
      <c r="L79" s="257">
        <f t="shared" si="51"/>
        <v>0</v>
      </c>
      <c r="M79" s="294">
        <f t="shared" si="47"/>
        <v>0</v>
      </c>
      <c r="N79" s="294">
        <f t="shared" si="48"/>
        <v>0</v>
      </c>
      <c r="O79" s="295" t="s">
        <v>40</v>
      </c>
    </row>
    <row r="80" spans="1:15" ht="43.5" customHeight="1" x14ac:dyDescent="0.25">
      <c r="A80" s="113" t="s">
        <v>401</v>
      </c>
      <c r="B80" s="32" t="s">
        <v>37</v>
      </c>
      <c r="C80" s="32">
        <v>10</v>
      </c>
      <c r="D80" s="32" t="s">
        <v>38</v>
      </c>
      <c r="E80" s="234" t="s">
        <v>295</v>
      </c>
      <c r="F80" s="257">
        <f t="shared" ref="F80:L81" si="52">+F81</f>
        <v>647692269</v>
      </c>
      <c r="G80" s="257">
        <f t="shared" si="52"/>
        <v>2695350</v>
      </c>
      <c r="H80" s="257">
        <f t="shared" si="52"/>
        <v>644996919</v>
      </c>
      <c r="I80" s="294">
        <f t="shared" si="45"/>
        <v>8.9869395830912292E-3</v>
      </c>
      <c r="J80" s="257">
        <f t="shared" si="52"/>
        <v>0</v>
      </c>
      <c r="K80" s="257">
        <f t="shared" si="52"/>
        <v>0</v>
      </c>
      <c r="L80" s="257">
        <f t="shared" si="52"/>
        <v>0</v>
      </c>
      <c r="M80" s="294">
        <f t="shared" si="47"/>
        <v>0</v>
      </c>
      <c r="N80" s="294">
        <f t="shared" si="48"/>
        <v>0</v>
      </c>
      <c r="O80" s="295" t="s">
        <v>40</v>
      </c>
    </row>
    <row r="81" spans="1:15" ht="33.75" customHeight="1" x14ac:dyDescent="0.25">
      <c r="A81" s="113" t="s">
        <v>402</v>
      </c>
      <c r="B81" s="32" t="s">
        <v>37</v>
      </c>
      <c r="C81" s="32">
        <v>10</v>
      </c>
      <c r="D81" s="32" t="s">
        <v>38</v>
      </c>
      <c r="E81" s="234" t="s">
        <v>298</v>
      </c>
      <c r="F81" s="257">
        <f t="shared" si="52"/>
        <v>647692269</v>
      </c>
      <c r="G81" s="257">
        <f t="shared" si="52"/>
        <v>2695350</v>
      </c>
      <c r="H81" s="257">
        <f t="shared" si="52"/>
        <v>644996919</v>
      </c>
      <c r="I81" s="294">
        <f t="shared" si="45"/>
        <v>8.9869395830912292E-3</v>
      </c>
      <c r="J81" s="257">
        <f t="shared" si="52"/>
        <v>0</v>
      </c>
      <c r="K81" s="257">
        <f t="shared" si="52"/>
        <v>0</v>
      </c>
      <c r="L81" s="257">
        <f t="shared" si="52"/>
        <v>0</v>
      </c>
      <c r="M81" s="294">
        <f t="shared" si="47"/>
        <v>0</v>
      </c>
      <c r="N81" s="294">
        <f t="shared" si="48"/>
        <v>0</v>
      </c>
      <c r="O81" s="295" t="s">
        <v>40</v>
      </c>
    </row>
    <row r="82" spans="1:15" ht="41.25" customHeight="1" x14ac:dyDescent="0.25">
      <c r="A82" s="114" t="s">
        <v>403</v>
      </c>
      <c r="B82" s="43" t="s">
        <v>37</v>
      </c>
      <c r="C82" s="43">
        <v>10</v>
      </c>
      <c r="D82" s="43" t="s">
        <v>38</v>
      </c>
      <c r="E82" s="237" t="s">
        <v>268</v>
      </c>
      <c r="F82" s="244">
        <v>647692269</v>
      </c>
      <c r="G82" s="296">
        <v>2695350</v>
      </c>
      <c r="H82" s="296">
        <f>+F82-G82</f>
        <v>644996919</v>
      </c>
      <c r="I82" s="297">
        <f t="shared" si="45"/>
        <v>8.9869395830912292E-3</v>
      </c>
      <c r="J82" s="296">
        <v>0</v>
      </c>
      <c r="K82" s="296">
        <v>0</v>
      </c>
      <c r="L82" s="296">
        <f>+J82-K82</f>
        <v>0</v>
      </c>
      <c r="M82" s="297">
        <f t="shared" si="47"/>
        <v>0</v>
      </c>
      <c r="N82" s="297">
        <f t="shared" si="48"/>
        <v>0</v>
      </c>
      <c r="O82" s="298" t="s">
        <v>40</v>
      </c>
    </row>
    <row r="83" spans="1:15" ht="49.5" customHeight="1" x14ac:dyDescent="0.25">
      <c r="A83" s="113" t="s">
        <v>300</v>
      </c>
      <c r="B83" s="32" t="s">
        <v>37</v>
      </c>
      <c r="C83" s="32">
        <v>10</v>
      </c>
      <c r="D83" s="32" t="s">
        <v>38</v>
      </c>
      <c r="E83" s="234" t="s">
        <v>301</v>
      </c>
      <c r="F83" s="242">
        <f t="shared" ref="F83:L85" si="53">+F84</f>
        <v>34240573</v>
      </c>
      <c r="G83" s="242">
        <f t="shared" si="53"/>
        <v>0</v>
      </c>
      <c r="H83" s="242">
        <f t="shared" si="53"/>
        <v>34240573</v>
      </c>
      <c r="I83" s="294">
        <f t="shared" si="45"/>
        <v>4.7708438874174654E-4</v>
      </c>
      <c r="J83" s="242">
        <f t="shared" si="53"/>
        <v>34240573</v>
      </c>
      <c r="K83" s="242">
        <f t="shared" si="53"/>
        <v>33512975</v>
      </c>
      <c r="L83" s="242">
        <f t="shared" si="53"/>
        <v>727598</v>
      </c>
      <c r="M83" s="294">
        <f t="shared" si="47"/>
        <v>1</v>
      </c>
      <c r="N83" s="294">
        <f t="shared" si="48"/>
        <v>0.97875041401906449</v>
      </c>
      <c r="O83" s="295">
        <f t="shared" ref="O83:O116" si="54">+K83/J83</f>
        <v>0.97875041401906449</v>
      </c>
    </row>
    <row r="84" spans="1:15" ht="49.5" customHeight="1" x14ac:dyDescent="0.25">
      <c r="A84" s="113" t="s">
        <v>404</v>
      </c>
      <c r="B84" s="32" t="s">
        <v>37</v>
      </c>
      <c r="C84" s="32">
        <v>10</v>
      </c>
      <c r="D84" s="32" t="s">
        <v>38</v>
      </c>
      <c r="E84" s="234" t="s">
        <v>301</v>
      </c>
      <c r="F84" s="242">
        <f t="shared" si="53"/>
        <v>34240573</v>
      </c>
      <c r="G84" s="242">
        <f t="shared" si="53"/>
        <v>0</v>
      </c>
      <c r="H84" s="242">
        <f t="shared" si="53"/>
        <v>34240573</v>
      </c>
      <c r="I84" s="294">
        <f t="shared" si="45"/>
        <v>4.7708438874174654E-4</v>
      </c>
      <c r="J84" s="242">
        <f t="shared" si="53"/>
        <v>34240573</v>
      </c>
      <c r="K84" s="242">
        <f t="shared" si="53"/>
        <v>33512975</v>
      </c>
      <c r="L84" s="242">
        <f t="shared" si="53"/>
        <v>727598</v>
      </c>
      <c r="M84" s="294">
        <f t="shared" si="47"/>
        <v>1</v>
      </c>
      <c r="N84" s="294">
        <f t="shared" si="48"/>
        <v>0.97875041401906449</v>
      </c>
      <c r="O84" s="295">
        <f t="shared" si="54"/>
        <v>0.97875041401906449</v>
      </c>
    </row>
    <row r="85" spans="1:15" ht="34.5" customHeight="1" x14ac:dyDescent="0.25">
      <c r="A85" s="113" t="s">
        <v>405</v>
      </c>
      <c r="B85" s="32" t="s">
        <v>37</v>
      </c>
      <c r="C85" s="32">
        <v>10</v>
      </c>
      <c r="D85" s="32" t="s">
        <v>38</v>
      </c>
      <c r="E85" s="234" t="s">
        <v>266</v>
      </c>
      <c r="F85" s="242">
        <f t="shared" si="53"/>
        <v>34240573</v>
      </c>
      <c r="G85" s="242">
        <f t="shared" si="53"/>
        <v>0</v>
      </c>
      <c r="H85" s="242">
        <f t="shared" si="53"/>
        <v>34240573</v>
      </c>
      <c r="I85" s="294">
        <f t="shared" si="45"/>
        <v>4.7708438874174654E-4</v>
      </c>
      <c r="J85" s="242">
        <f t="shared" si="53"/>
        <v>34240573</v>
      </c>
      <c r="K85" s="242">
        <f t="shared" si="53"/>
        <v>33512975</v>
      </c>
      <c r="L85" s="242">
        <f t="shared" si="53"/>
        <v>727598</v>
      </c>
      <c r="M85" s="294">
        <f t="shared" si="47"/>
        <v>1</v>
      </c>
      <c r="N85" s="294">
        <f t="shared" si="48"/>
        <v>0.97875041401906449</v>
      </c>
      <c r="O85" s="295">
        <f t="shared" si="54"/>
        <v>0.97875041401906449</v>
      </c>
    </row>
    <row r="86" spans="1:15" ht="30" customHeight="1" x14ac:dyDescent="0.25">
      <c r="A86" s="114" t="s">
        <v>406</v>
      </c>
      <c r="B86" s="43" t="s">
        <v>37</v>
      </c>
      <c r="C86" s="43">
        <v>10</v>
      </c>
      <c r="D86" s="43" t="s">
        <v>38</v>
      </c>
      <c r="E86" s="237" t="s">
        <v>268</v>
      </c>
      <c r="F86" s="244">
        <v>34240573</v>
      </c>
      <c r="G86" s="296">
        <v>0</v>
      </c>
      <c r="H86" s="296">
        <f>+F86-G86</f>
        <v>34240573</v>
      </c>
      <c r="I86" s="297">
        <f t="shared" si="45"/>
        <v>4.7708438874174654E-4</v>
      </c>
      <c r="J86" s="296">
        <v>34240573</v>
      </c>
      <c r="K86" s="296">
        <v>33512975</v>
      </c>
      <c r="L86" s="296">
        <f>+J86-K86</f>
        <v>727598</v>
      </c>
      <c r="M86" s="297">
        <f t="shared" si="47"/>
        <v>1</v>
      </c>
      <c r="N86" s="297">
        <f t="shared" si="48"/>
        <v>0.97875041401906449</v>
      </c>
      <c r="O86" s="298">
        <f t="shared" si="54"/>
        <v>0.97875041401906449</v>
      </c>
    </row>
    <row r="87" spans="1:15" ht="34.5" customHeight="1" x14ac:dyDescent="0.25">
      <c r="A87" s="201" t="s">
        <v>321</v>
      </c>
      <c r="B87" s="135" t="s">
        <v>37</v>
      </c>
      <c r="C87" s="32">
        <v>10</v>
      </c>
      <c r="D87" s="32" t="s">
        <v>38</v>
      </c>
      <c r="E87" s="256" t="s">
        <v>322</v>
      </c>
      <c r="F87" s="243">
        <f>+F90</f>
        <v>30364445681.75</v>
      </c>
      <c r="G87" s="243">
        <f t="shared" ref="G87:L87" si="55">+G90</f>
        <v>0</v>
      </c>
      <c r="H87" s="243">
        <f t="shared" si="55"/>
        <v>30364445681.75</v>
      </c>
      <c r="I87" s="294">
        <f t="shared" si="45"/>
        <v>0.42307711987061852</v>
      </c>
      <c r="J87" s="243">
        <f>+J90</f>
        <v>28871760651.41</v>
      </c>
      <c r="K87" s="243">
        <f t="shared" si="55"/>
        <v>28473549471.43</v>
      </c>
      <c r="L87" s="243">
        <f t="shared" si="55"/>
        <v>398211179.97999954</v>
      </c>
      <c r="M87" s="294">
        <f t="shared" si="47"/>
        <v>0.95084102486227329</v>
      </c>
      <c r="N87" s="294">
        <f t="shared" si="48"/>
        <v>0.9377266349552863</v>
      </c>
      <c r="O87" s="295">
        <f t="shared" si="54"/>
        <v>0.98620758931926955</v>
      </c>
    </row>
    <row r="88" spans="1:15" ht="34.5" customHeight="1" x14ac:dyDescent="0.25">
      <c r="A88" s="201" t="s">
        <v>321</v>
      </c>
      <c r="B88" s="135" t="s">
        <v>37</v>
      </c>
      <c r="C88" s="32">
        <v>13</v>
      </c>
      <c r="D88" s="32" t="s">
        <v>38</v>
      </c>
      <c r="E88" s="256" t="s">
        <v>322</v>
      </c>
      <c r="F88" s="243">
        <f t="shared" ref="F88:L89" si="56">+F91</f>
        <v>4260844770</v>
      </c>
      <c r="G88" s="243">
        <f t="shared" si="56"/>
        <v>0</v>
      </c>
      <c r="H88" s="243">
        <f t="shared" si="56"/>
        <v>4260844770</v>
      </c>
      <c r="I88" s="294">
        <f t="shared" si="45"/>
        <v>5.9367654934364494E-2</v>
      </c>
      <c r="J88" s="243">
        <f t="shared" si="56"/>
        <v>1748200000</v>
      </c>
      <c r="K88" s="243">
        <f t="shared" si="56"/>
        <v>1748200000</v>
      </c>
      <c r="L88" s="243">
        <f t="shared" si="56"/>
        <v>0</v>
      </c>
      <c r="M88" s="294">
        <f t="shared" si="47"/>
        <v>0.4102942243540123</v>
      </c>
      <c r="N88" s="294">
        <f t="shared" si="48"/>
        <v>0.4102942243540123</v>
      </c>
      <c r="O88" s="295">
        <f t="shared" si="54"/>
        <v>1</v>
      </c>
    </row>
    <row r="89" spans="1:15" ht="34.5" customHeight="1" x14ac:dyDescent="0.25">
      <c r="A89" s="201" t="s">
        <v>321</v>
      </c>
      <c r="B89" s="135" t="s">
        <v>41</v>
      </c>
      <c r="C89" s="32">
        <v>20</v>
      </c>
      <c r="D89" s="32" t="s">
        <v>38</v>
      </c>
      <c r="E89" s="256" t="s">
        <v>322</v>
      </c>
      <c r="F89" s="257">
        <f t="shared" si="56"/>
        <v>12078141502</v>
      </c>
      <c r="G89" s="257">
        <f t="shared" si="56"/>
        <v>0</v>
      </c>
      <c r="H89" s="257">
        <f t="shared" si="56"/>
        <v>12078141502</v>
      </c>
      <c r="I89" s="294">
        <f t="shared" si="45"/>
        <v>0.16828844411038305</v>
      </c>
      <c r="J89" s="257">
        <f t="shared" si="56"/>
        <v>6023141502</v>
      </c>
      <c r="K89" s="257">
        <f t="shared" si="56"/>
        <v>6023141502</v>
      </c>
      <c r="L89" s="257">
        <f t="shared" si="56"/>
        <v>0</v>
      </c>
      <c r="M89" s="294">
        <f t="shared" si="47"/>
        <v>0.49868115065572277</v>
      </c>
      <c r="N89" s="294">
        <f t="shared" si="48"/>
        <v>0.49868115065572277</v>
      </c>
      <c r="O89" s="295">
        <f t="shared" si="54"/>
        <v>1</v>
      </c>
    </row>
    <row r="90" spans="1:15" ht="34.5" customHeight="1" x14ac:dyDescent="0.25">
      <c r="A90" s="201" t="s">
        <v>323</v>
      </c>
      <c r="B90" s="135" t="s">
        <v>37</v>
      </c>
      <c r="C90" s="32">
        <v>10</v>
      </c>
      <c r="D90" s="32" t="s">
        <v>38</v>
      </c>
      <c r="E90" s="256" t="s">
        <v>255</v>
      </c>
      <c r="F90" s="243">
        <f>+F93+F109+F113</f>
        <v>30364445681.75</v>
      </c>
      <c r="G90" s="243">
        <f t="shared" ref="G90:L90" si="57">+G93+G109+G113</f>
        <v>0</v>
      </c>
      <c r="H90" s="243">
        <f t="shared" si="57"/>
        <v>30364445681.75</v>
      </c>
      <c r="I90" s="294">
        <f t="shared" si="45"/>
        <v>0.42307711987061852</v>
      </c>
      <c r="J90" s="243">
        <f>+J93+J109+J113</f>
        <v>28871760651.41</v>
      </c>
      <c r="K90" s="243">
        <f t="shared" si="57"/>
        <v>28473549471.43</v>
      </c>
      <c r="L90" s="243">
        <f t="shared" si="57"/>
        <v>398211179.97999954</v>
      </c>
      <c r="M90" s="294">
        <f t="shared" si="47"/>
        <v>0.95084102486227329</v>
      </c>
      <c r="N90" s="294">
        <f t="shared" si="48"/>
        <v>0.9377266349552863</v>
      </c>
      <c r="O90" s="295">
        <f t="shared" si="54"/>
        <v>0.98620758931926955</v>
      </c>
    </row>
    <row r="91" spans="1:15" ht="34.5" customHeight="1" x14ac:dyDescent="0.25">
      <c r="A91" s="201" t="s">
        <v>323</v>
      </c>
      <c r="B91" s="135" t="s">
        <v>37</v>
      </c>
      <c r="C91" s="32">
        <v>13</v>
      </c>
      <c r="D91" s="32" t="s">
        <v>38</v>
      </c>
      <c r="E91" s="256" t="s">
        <v>255</v>
      </c>
      <c r="F91" s="243">
        <f t="shared" ref="F91:L95" si="58">+F94</f>
        <v>4260844770</v>
      </c>
      <c r="G91" s="243">
        <f t="shared" si="58"/>
        <v>0</v>
      </c>
      <c r="H91" s="243">
        <f t="shared" si="58"/>
        <v>4260844770</v>
      </c>
      <c r="I91" s="294">
        <f t="shared" si="45"/>
        <v>5.9367654934364494E-2</v>
      </c>
      <c r="J91" s="243">
        <f t="shared" si="58"/>
        <v>1748200000</v>
      </c>
      <c r="K91" s="243">
        <f t="shared" si="58"/>
        <v>1748200000</v>
      </c>
      <c r="L91" s="243">
        <f t="shared" si="58"/>
        <v>0</v>
      </c>
      <c r="M91" s="294">
        <f t="shared" si="47"/>
        <v>0.4102942243540123</v>
      </c>
      <c r="N91" s="294">
        <f t="shared" si="48"/>
        <v>0.4102942243540123</v>
      </c>
      <c r="O91" s="295">
        <f t="shared" si="54"/>
        <v>1</v>
      </c>
    </row>
    <row r="92" spans="1:15" ht="34.5" customHeight="1" x14ac:dyDescent="0.25">
      <c r="A92" s="201" t="s">
        <v>323</v>
      </c>
      <c r="B92" s="135" t="s">
        <v>41</v>
      </c>
      <c r="C92" s="32">
        <v>20</v>
      </c>
      <c r="D92" s="32" t="s">
        <v>38</v>
      </c>
      <c r="E92" s="256" t="s">
        <v>255</v>
      </c>
      <c r="F92" s="243">
        <f t="shared" si="58"/>
        <v>12078141502</v>
      </c>
      <c r="G92" s="243">
        <f t="shared" si="58"/>
        <v>0</v>
      </c>
      <c r="H92" s="243">
        <f t="shared" si="58"/>
        <v>12078141502</v>
      </c>
      <c r="I92" s="294">
        <f t="shared" si="45"/>
        <v>0.16828844411038305</v>
      </c>
      <c r="J92" s="243">
        <f t="shared" si="58"/>
        <v>6023141502</v>
      </c>
      <c r="K92" s="243">
        <f t="shared" si="58"/>
        <v>6023141502</v>
      </c>
      <c r="L92" s="243">
        <f t="shared" si="58"/>
        <v>0</v>
      </c>
      <c r="M92" s="294">
        <f t="shared" si="47"/>
        <v>0.49868115065572277</v>
      </c>
      <c r="N92" s="294">
        <f t="shared" si="48"/>
        <v>0.49868115065572277</v>
      </c>
      <c r="O92" s="295">
        <f t="shared" si="54"/>
        <v>1</v>
      </c>
    </row>
    <row r="93" spans="1:15" ht="64.5" customHeight="1" x14ac:dyDescent="0.25">
      <c r="A93" s="199" t="s">
        <v>330</v>
      </c>
      <c r="B93" s="71" t="s">
        <v>37</v>
      </c>
      <c r="C93" s="32">
        <v>10</v>
      </c>
      <c r="D93" s="32" t="s">
        <v>38</v>
      </c>
      <c r="E93" s="256" t="s">
        <v>331</v>
      </c>
      <c r="F93" s="257">
        <f t="shared" si="58"/>
        <v>7294087687</v>
      </c>
      <c r="G93" s="257">
        <f t="shared" si="58"/>
        <v>0</v>
      </c>
      <c r="H93" s="257">
        <f t="shared" si="58"/>
        <v>7294087687</v>
      </c>
      <c r="I93" s="294">
        <f t="shared" si="45"/>
        <v>0.1016307573351969</v>
      </c>
      <c r="J93" s="257">
        <f>+J96</f>
        <v>6129860441</v>
      </c>
      <c r="K93" s="257">
        <f t="shared" si="58"/>
        <v>5965567135</v>
      </c>
      <c r="L93" s="257">
        <f t="shared" si="58"/>
        <v>164293306</v>
      </c>
      <c r="M93" s="294">
        <f t="shared" si="47"/>
        <v>0.84038754454858533</v>
      </c>
      <c r="N93" s="294">
        <f t="shared" si="48"/>
        <v>0.81786336975797858</v>
      </c>
      <c r="O93" s="295">
        <f t="shared" si="54"/>
        <v>0.97319787170012673</v>
      </c>
    </row>
    <row r="94" spans="1:15" ht="64.5" customHeight="1" x14ac:dyDescent="0.25">
      <c r="A94" s="199" t="s">
        <v>330</v>
      </c>
      <c r="B94" s="135" t="s">
        <v>37</v>
      </c>
      <c r="C94" s="32">
        <v>13</v>
      </c>
      <c r="D94" s="32" t="s">
        <v>38</v>
      </c>
      <c r="E94" s="256" t="s">
        <v>331</v>
      </c>
      <c r="F94" s="257">
        <f t="shared" si="58"/>
        <v>4260844770</v>
      </c>
      <c r="G94" s="257">
        <f t="shared" si="58"/>
        <v>0</v>
      </c>
      <c r="H94" s="257">
        <f t="shared" si="58"/>
        <v>4260844770</v>
      </c>
      <c r="I94" s="294">
        <f t="shared" si="45"/>
        <v>5.9367654934364494E-2</v>
      </c>
      <c r="J94" s="257">
        <f t="shared" si="58"/>
        <v>1748200000</v>
      </c>
      <c r="K94" s="257">
        <f t="shared" si="58"/>
        <v>1748200000</v>
      </c>
      <c r="L94" s="257">
        <f t="shared" si="58"/>
        <v>0</v>
      </c>
      <c r="M94" s="294">
        <f t="shared" si="47"/>
        <v>0.4102942243540123</v>
      </c>
      <c r="N94" s="294">
        <f t="shared" si="48"/>
        <v>0.4102942243540123</v>
      </c>
      <c r="O94" s="295">
        <f t="shared" si="54"/>
        <v>1</v>
      </c>
    </row>
    <row r="95" spans="1:15" ht="64.5" customHeight="1" x14ac:dyDescent="0.25">
      <c r="A95" s="199" t="s">
        <v>330</v>
      </c>
      <c r="B95" s="135" t="s">
        <v>41</v>
      </c>
      <c r="C95" s="32">
        <v>20</v>
      </c>
      <c r="D95" s="32" t="s">
        <v>38</v>
      </c>
      <c r="E95" s="256" t="s">
        <v>331</v>
      </c>
      <c r="F95" s="257">
        <f t="shared" si="58"/>
        <v>12078141502</v>
      </c>
      <c r="G95" s="257">
        <f t="shared" si="58"/>
        <v>0</v>
      </c>
      <c r="H95" s="257">
        <f t="shared" si="58"/>
        <v>12078141502</v>
      </c>
      <c r="I95" s="294">
        <f t="shared" si="45"/>
        <v>0.16828844411038305</v>
      </c>
      <c r="J95" s="257">
        <f t="shared" si="58"/>
        <v>6023141502</v>
      </c>
      <c r="K95" s="257">
        <f t="shared" si="58"/>
        <v>6023141502</v>
      </c>
      <c r="L95" s="257">
        <f t="shared" si="58"/>
        <v>0</v>
      </c>
      <c r="M95" s="294">
        <f t="shared" si="47"/>
        <v>0.49868115065572277</v>
      </c>
      <c r="N95" s="294">
        <f t="shared" si="48"/>
        <v>0.49868115065572277</v>
      </c>
      <c r="O95" s="295">
        <f t="shared" si="54"/>
        <v>1</v>
      </c>
    </row>
    <row r="96" spans="1:15" ht="53.25" customHeight="1" x14ac:dyDescent="0.25">
      <c r="A96" s="199" t="s">
        <v>407</v>
      </c>
      <c r="B96" s="71" t="s">
        <v>37</v>
      </c>
      <c r="C96" s="32">
        <v>10</v>
      </c>
      <c r="D96" s="32" t="s">
        <v>38</v>
      </c>
      <c r="E96" s="256" t="s">
        <v>331</v>
      </c>
      <c r="F96" s="243">
        <f t="shared" ref="F96:L96" si="59">+F99+F101</f>
        <v>7294087687</v>
      </c>
      <c r="G96" s="243">
        <f t="shared" si="59"/>
        <v>0</v>
      </c>
      <c r="H96" s="243">
        <f t="shared" si="59"/>
        <v>7294087687</v>
      </c>
      <c r="I96" s="294">
        <f t="shared" si="45"/>
        <v>0.1016307573351969</v>
      </c>
      <c r="J96" s="243">
        <f>+J100+J101</f>
        <v>6129860441</v>
      </c>
      <c r="K96" s="243">
        <f t="shared" si="59"/>
        <v>5965567135</v>
      </c>
      <c r="L96" s="243">
        <f t="shared" si="59"/>
        <v>164293306</v>
      </c>
      <c r="M96" s="294">
        <f t="shared" si="47"/>
        <v>0.84038754454858533</v>
      </c>
      <c r="N96" s="294">
        <f t="shared" si="48"/>
        <v>0.81786336975797858</v>
      </c>
      <c r="O96" s="295">
        <f t="shared" si="54"/>
        <v>0.97319787170012673</v>
      </c>
    </row>
    <row r="97" spans="1:15" ht="53.25" customHeight="1" x14ac:dyDescent="0.25">
      <c r="A97" s="199" t="s">
        <v>407</v>
      </c>
      <c r="B97" s="135" t="s">
        <v>37</v>
      </c>
      <c r="C97" s="32">
        <v>13</v>
      </c>
      <c r="D97" s="32" t="s">
        <v>38</v>
      </c>
      <c r="E97" s="256" t="s">
        <v>331</v>
      </c>
      <c r="F97" s="243">
        <f>+F103</f>
        <v>4260844770</v>
      </c>
      <c r="G97" s="243">
        <f t="shared" ref="G97:L97" si="60">+G103</f>
        <v>0</v>
      </c>
      <c r="H97" s="243">
        <f t="shared" si="60"/>
        <v>4260844770</v>
      </c>
      <c r="I97" s="294">
        <f t="shared" si="45"/>
        <v>5.9367654934364494E-2</v>
      </c>
      <c r="J97" s="243">
        <f t="shared" si="60"/>
        <v>1748200000</v>
      </c>
      <c r="K97" s="243">
        <f t="shared" si="60"/>
        <v>1748200000</v>
      </c>
      <c r="L97" s="243">
        <f t="shared" si="60"/>
        <v>0</v>
      </c>
      <c r="M97" s="294">
        <f t="shared" si="47"/>
        <v>0.4102942243540123</v>
      </c>
      <c r="N97" s="294">
        <f t="shared" si="48"/>
        <v>0.4102942243540123</v>
      </c>
      <c r="O97" s="295">
        <f t="shared" si="54"/>
        <v>1</v>
      </c>
    </row>
    <row r="98" spans="1:15" ht="53.25" customHeight="1" x14ac:dyDescent="0.25">
      <c r="A98" s="199" t="s">
        <v>407</v>
      </c>
      <c r="B98" s="135" t="s">
        <v>41</v>
      </c>
      <c r="C98" s="32">
        <v>20</v>
      </c>
      <c r="D98" s="32" t="s">
        <v>38</v>
      </c>
      <c r="E98" s="256" t="s">
        <v>331</v>
      </c>
      <c r="F98" s="243">
        <f t="shared" ref="F98:L98" si="61">+F105+F107</f>
        <v>12078141502</v>
      </c>
      <c r="G98" s="243">
        <f t="shared" si="61"/>
        <v>0</v>
      </c>
      <c r="H98" s="243">
        <f t="shared" si="61"/>
        <v>12078141502</v>
      </c>
      <c r="I98" s="294">
        <f t="shared" si="45"/>
        <v>0.16828844411038305</v>
      </c>
      <c r="J98" s="243">
        <f t="shared" si="61"/>
        <v>6023141502</v>
      </c>
      <c r="K98" s="243">
        <f t="shared" si="61"/>
        <v>6023141502</v>
      </c>
      <c r="L98" s="243">
        <f t="shared" si="61"/>
        <v>0</v>
      </c>
      <c r="M98" s="294">
        <f t="shared" si="47"/>
        <v>0.49868115065572277</v>
      </c>
      <c r="N98" s="294">
        <f t="shared" si="48"/>
        <v>0.49868115065572277</v>
      </c>
      <c r="O98" s="295">
        <f t="shared" si="54"/>
        <v>1</v>
      </c>
    </row>
    <row r="99" spans="1:15" ht="34.5" customHeight="1" x14ac:dyDescent="0.25">
      <c r="A99" s="199" t="s">
        <v>408</v>
      </c>
      <c r="B99" s="71" t="s">
        <v>37</v>
      </c>
      <c r="C99" s="32">
        <v>10</v>
      </c>
      <c r="D99" s="32" t="s">
        <v>38</v>
      </c>
      <c r="E99" s="234" t="s">
        <v>266</v>
      </c>
      <c r="F99" s="243">
        <f t="shared" ref="F99:L99" si="62">+F100</f>
        <v>7274218087</v>
      </c>
      <c r="G99" s="243">
        <f t="shared" si="62"/>
        <v>0</v>
      </c>
      <c r="H99" s="243">
        <f t="shared" si="62"/>
        <v>7274218087</v>
      </c>
      <c r="I99" s="294">
        <f t="shared" si="45"/>
        <v>0.10135390811393699</v>
      </c>
      <c r="J99" s="243">
        <f t="shared" si="62"/>
        <v>6109990841</v>
      </c>
      <c r="K99" s="243">
        <f t="shared" si="62"/>
        <v>5945697535</v>
      </c>
      <c r="L99" s="243">
        <f t="shared" si="62"/>
        <v>164293306</v>
      </c>
      <c r="M99" s="294">
        <f t="shared" si="47"/>
        <v>0.83995156151825723</v>
      </c>
      <c r="N99" s="294">
        <f t="shared" si="48"/>
        <v>0.81736586171725534</v>
      </c>
      <c r="O99" s="295">
        <f t="shared" si="54"/>
        <v>0.97311071157463291</v>
      </c>
    </row>
    <row r="100" spans="1:15" ht="32.25" customHeight="1" x14ac:dyDescent="0.25">
      <c r="A100" s="202" t="s">
        <v>409</v>
      </c>
      <c r="B100" s="124" t="s">
        <v>37</v>
      </c>
      <c r="C100" s="43">
        <v>10</v>
      </c>
      <c r="D100" s="43" t="s">
        <v>38</v>
      </c>
      <c r="E100" s="258" t="s">
        <v>268</v>
      </c>
      <c r="F100" s="244">
        <v>7274218087</v>
      </c>
      <c r="G100" s="296">
        <v>0</v>
      </c>
      <c r="H100" s="296">
        <f>+F100-G100</f>
        <v>7274218087</v>
      </c>
      <c r="I100" s="297">
        <f t="shared" si="45"/>
        <v>0.10135390811393699</v>
      </c>
      <c r="J100" s="296">
        <v>6109990841</v>
      </c>
      <c r="K100" s="296">
        <v>5945697535</v>
      </c>
      <c r="L100" s="296">
        <f>+J100-K100</f>
        <v>164293306</v>
      </c>
      <c r="M100" s="297">
        <f t="shared" si="47"/>
        <v>0.83995156151825723</v>
      </c>
      <c r="N100" s="297">
        <f t="shared" si="48"/>
        <v>0.81736586171725534</v>
      </c>
      <c r="O100" s="298">
        <f t="shared" si="54"/>
        <v>0.97311071157463291</v>
      </c>
    </row>
    <row r="101" spans="1:15" ht="30.75" customHeight="1" x14ac:dyDescent="0.25">
      <c r="A101" s="199" t="s">
        <v>410</v>
      </c>
      <c r="B101" s="71" t="s">
        <v>37</v>
      </c>
      <c r="C101" s="32">
        <v>10</v>
      </c>
      <c r="D101" s="32" t="s">
        <v>38</v>
      </c>
      <c r="E101" s="234" t="s">
        <v>336</v>
      </c>
      <c r="F101" s="242">
        <f t="shared" ref="F101:L101" si="63">+F102</f>
        <v>19869600</v>
      </c>
      <c r="G101" s="242">
        <f t="shared" si="63"/>
        <v>0</v>
      </c>
      <c r="H101" s="242">
        <f t="shared" si="63"/>
        <v>19869600</v>
      </c>
      <c r="I101" s="294">
        <f t="shared" si="45"/>
        <v>2.7684922125990728E-4</v>
      </c>
      <c r="J101" s="242">
        <f>+J102</f>
        <v>19869600</v>
      </c>
      <c r="K101" s="242">
        <f t="shared" si="63"/>
        <v>19869600</v>
      </c>
      <c r="L101" s="242">
        <f t="shared" si="63"/>
        <v>0</v>
      </c>
      <c r="M101" s="294">
        <f t="shared" si="47"/>
        <v>1</v>
      </c>
      <c r="N101" s="294">
        <f t="shared" si="48"/>
        <v>1</v>
      </c>
      <c r="O101" s="295">
        <f t="shared" si="54"/>
        <v>1</v>
      </c>
    </row>
    <row r="102" spans="1:15" ht="48" customHeight="1" x14ac:dyDescent="0.25">
      <c r="A102" s="202" t="s">
        <v>411</v>
      </c>
      <c r="B102" s="148" t="s">
        <v>37</v>
      </c>
      <c r="C102" s="43">
        <v>10</v>
      </c>
      <c r="D102" s="43" t="s">
        <v>38</v>
      </c>
      <c r="E102" s="258" t="s">
        <v>268</v>
      </c>
      <c r="F102" s="244">
        <v>19869600</v>
      </c>
      <c r="G102" s="296">
        <v>0</v>
      </c>
      <c r="H102" s="296">
        <f>+F102-G102</f>
        <v>19869600</v>
      </c>
      <c r="I102" s="297">
        <f t="shared" si="45"/>
        <v>2.7684922125990728E-4</v>
      </c>
      <c r="J102" s="296">
        <v>19869600</v>
      </c>
      <c r="K102" s="239">
        <v>19869600</v>
      </c>
      <c r="L102" s="296">
        <f>+J102-K102</f>
        <v>0</v>
      </c>
      <c r="M102" s="297">
        <f t="shared" si="47"/>
        <v>1</v>
      </c>
      <c r="N102" s="297">
        <f t="shared" si="48"/>
        <v>1</v>
      </c>
      <c r="O102" s="298">
        <f t="shared" si="54"/>
        <v>1</v>
      </c>
    </row>
    <row r="103" spans="1:15" ht="30.75" customHeight="1" x14ac:dyDescent="0.25">
      <c r="A103" s="199" t="s">
        <v>410</v>
      </c>
      <c r="B103" s="71" t="s">
        <v>37</v>
      </c>
      <c r="C103" s="32">
        <v>13</v>
      </c>
      <c r="D103" s="32" t="s">
        <v>38</v>
      </c>
      <c r="E103" s="234" t="s">
        <v>336</v>
      </c>
      <c r="F103" s="242">
        <f t="shared" ref="F103:L103" si="64">+F104</f>
        <v>4260844770</v>
      </c>
      <c r="G103" s="242">
        <f t="shared" si="64"/>
        <v>0</v>
      </c>
      <c r="H103" s="242">
        <f t="shared" si="64"/>
        <v>4260844770</v>
      </c>
      <c r="I103" s="294">
        <f t="shared" si="45"/>
        <v>5.9367654934364494E-2</v>
      </c>
      <c r="J103" s="242">
        <f t="shared" si="64"/>
        <v>1748200000</v>
      </c>
      <c r="K103" s="242">
        <f t="shared" si="64"/>
        <v>1748200000</v>
      </c>
      <c r="L103" s="242">
        <f t="shared" si="64"/>
        <v>0</v>
      </c>
      <c r="M103" s="294">
        <f t="shared" si="47"/>
        <v>0.4102942243540123</v>
      </c>
      <c r="N103" s="294">
        <f t="shared" si="48"/>
        <v>0.4102942243540123</v>
      </c>
      <c r="O103" s="295">
        <f t="shared" si="54"/>
        <v>1</v>
      </c>
    </row>
    <row r="104" spans="1:15" ht="48" customHeight="1" x14ac:dyDescent="0.25">
      <c r="A104" s="202" t="s">
        <v>411</v>
      </c>
      <c r="B104" s="148" t="s">
        <v>37</v>
      </c>
      <c r="C104" s="43">
        <v>13</v>
      </c>
      <c r="D104" s="43" t="s">
        <v>38</v>
      </c>
      <c r="E104" s="258" t="s">
        <v>268</v>
      </c>
      <c r="F104" s="244">
        <v>4260844770</v>
      </c>
      <c r="G104" s="296">
        <v>0</v>
      </c>
      <c r="H104" s="296">
        <f>+F104-G104</f>
        <v>4260844770</v>
      </c>
      <c r="I104" s="297">
        <f t="shared" si="45"/>
        <v>5.9367654934364494E-2</v>
      </c>
      <c r="J104" s="296">
        <v>1748200000</v>
      </c>
      <c r="K104" s="239">
        <v>1748200000</v>
      </c>
      <c r="L104" s="296">
        <f>+J104-K104</f>
        <v>0</v>
      </c>
      <c r="M104" s="297">
        <f t="shared" si="47"/>
        <v>0.4102942243540123</v>
      </c>
      <c r="N104" s="297">
        <f t="shared" si="48"/>
        <v>0.4102942243540123</v>
      </c>
      <c r="O104" s="298">
        <f t="shared" si="54"/>
        <v>1</v>
      </c>
    </row>
    <row r="105" spans="1:15" ht="34.5" customHeight="1" x14ac:dyDescent="0.25">
      <c r="A105" s="199" t="s">
        <v>408</v>
      </c>
      <c r="B105" s="71" t="s">
        <v>41</v>
      </c>
      <c r="C105" s="32">
        <v>20</v>
      </c>
      <c r="D105" s="32" t="s">
        <v>38</v>
      </c>
      <c r="E105" s="234" t="s">
        <v>266</v>
      </c>
      <c r="F105" s="243">
        <f t="shared" ref="F105:L105" si="65">+F106</f>
        <v>285192467</v>
      </c>
      <c r="G105" s="243">
        <f t="shared" si="65"/>
        <v>0</v>
      </c>
      <c r="H105" s="243">
        <f t="shared" si="65"/>
        <v>285192467</v>
      </c>
      <c r="I105" s="294">
        <f t="shared" si="45"/>
        <v>3.9736739742189985E-3</v>
      </c>
      <c r="J105" s="243">
        <f t="shared" si="65"/>
        <v>285192467</v>
      </c>
      <c r="K105" s="243">
        <f t="shared" si="65"/>
        <v>285192467</v>
      </c>
      <c r="L105" s="243">
        <f t="shared" si="65"/>
        <v>0</v>
      </c>
      <c r="M105" s="294">
        <f t="shared" si="47"/>
        <v>1</v>
      </c>
      <c r="N105" s="294">
        <f t="shared" si="48"/>
        <v>1</v>
      </c>
      <c r="O105" s="295">
        <f t="shared" si="54"/>
        <v>1</v>
      </c>
    </row>
    <row r="106" spans="1:15" ht="48" customHeight="1" x14ac:dyDescent="0.25">
      <c r="A106" s="202" t="s">
        <v>409</v>
      </c>
      <c r="B106" s="148" t="s">
        <v>41</v>
      </c>
      <c r="C106" s="43">
        <v>20</v>
      </c>
      <c r="D106" s="43" t="s">
        <v>38</v>
      </c>
      <c r="E106" s="258" t="s">
        <v>268</v>
      </c>
      <c r="F106" s="244">
        <v>285192467</v>
      </c>
      <c r="G106" s="296">
        <v>0</v>
      </c>
      <c r="H106" s="296">
        <f>+F106-G106</f>
        <v>285192467</v>
      </c>
      <c r="I106" s="297">
        <f t="shared" si="45"/>
        <v>3.9736739742189985E-3</v>
      </c>
      <c r="J106" s="296">
        <v>285192467</v>
      </c>
      <c r="K106" s="296">
        <v>285192467</v>
      </c>
      <c r="L106" s="296">
        <f>+J106-K106</f>
        <v>0</v>
      </c>
      <c r="M106" s="297">
        <f t="shared" si="47"/>
        <v>1</v>
      </c>
      <c r="N106" s="297">
        <f t="shared" si="48"/>
        <v>1</v>
      </c>
      <c r="O106" s="298">
        <f t="shared" si="54"/>
        <v>1</v>
      </c>
    </row>
    <row r="107" spans="1:15" ht="30.75" customHeight="1" x14ac:dyDescent="0.25">
      <c r="A107" s="199" t="s">
        <v>410</v>
      </c>
      <c r="B107" s="135" t="s">
        <v>41</v>
      </c>
      <c r="C107" s="32">
        <v>20</v>
      </c>
      <c r="D107" s="32" t="s">
        <v>38</v>
      </c>
      <c r="E107" s="234" t="s">
        <v>336</v>
      </c>
      <c r="F107" s="242">
        <f t="shared" ref="F107:L107" si="66">+F108</f>
        <v>11792949035</v>
      </c>
      <c r="G107" s="242">
        <f t="shared" si="66"/>
        <v>0</v>
      </c>
      <c r="H107" s="242">
        <f t="shared" si="66"/>
        <v>11792949035</v>
      </c>
      <c r="I107" s="294">
        <f t="shared" si="45"/>
        <v>0.16431477013616405</v>
      </c>
      <c r="J107" s="242">
        <f t="shared" si="66"/>
        <v>5737949035</v>
      </c>
      <c r="K107" s="242">
        <f t="shared" si="66"/>
        <v>5737949035</v>
      </c>
      <c r="L107" s="242">
        <f t="shared" si="66"/>
        <v>0</v>
      </c>
      <c r="M107" s="294">
        <f t="shared" si="47"/>
        <v>0.48655760471536713</v>
      </c>
      <c r="N107" s="294">
        <f t="shared" si="48"/>
        <v>0.48655760471536713</v>
      </c>
      <c r="O107" s="295">
        <f t="shared" si="54"/>
        <v>1</v>
      </c>
    </row>
    <row r="108" spans="1:15" ht="48" customHeight="1" x14ac:dyDescent="0.25">
      <c r="A108" s="202" t="s">
        <v>411</v>
      </c>
      <c r="B108" s="148" t="s">
        <v>41</v>
      </c>
      <c r="C108" s="43">
        <v>20</v>
      </c>
      <c r="D108" s="43" t="s">
        <v>38</v>
      </c>
      <c r="E108" s="258" t="s">
        <v>268</v>
      </c>
      <c r="F108" s="244">
        <v>11792949035</v>
      </c>
      <c r="G108" s="296">
        <v>0</v>
      </c>
      <c r="H108" s="296">
        <f>+F108-G108</f>
        <v>11792949035</v>
      </c>
      <c r="I108" s="297">
        <f t="shared" si="45"/>
        <v>0.16431477013616405</v>
      </c>
      <c r="J108" s="296">
        <v>5737949035</v>
      </c>
      <c r="K108" s="296">
        <v>5737949035</v>
      </c>
      <c r="L108" s="296">
        <f>+J108-K108</f>
        <v>0</v>
      </c>
      <c r="M108" s="297">
        <f t="shared" si="47"/>
        <v>0.48655760471536713</v>
      </c>
      <c r="N108" s="297">
        <f t="shared" si="48"/>
        <v>0.48655760471536713</v>
      </c>
      <c r="O108" s="298">
        <f t="shared" si="54"/>
        <v>1</v>
      </c>
    </row>
    <row r="109" spans="1:15" ht="66" customHeight="1" x14ac:dyDescent="0.25">
      <c r="A109" s="199" t="s">
        <v>338</v>
      </c>
      <c r="B109" s="135" t="s">
        <v>37</v>
      </c>
      <c r="C109" s="32">
        <v>10</v>
      </c>
      <c r="D109" s="32" t="s">
        <v>38</v>
      </c>
      <c r="E109" s="256" t="s">
        <v>339</v>
      </c>
      <c r="F109" s="243">
        <f t="shared" ref="F109:L111" si="67">+F110</f>
        <v>23022086103.75</v>
      </c>
      <c r="G109" s="243">
        <f t="shared" si="67"/>
        <v>0</v>
      </c>
      <c r="H109" s="243">
        <f t="shared" si="67"/>
        <v>23022086103.75</v>
      </c>
      <c r="I109" s="294">
        <f t="shared" si="45"/>
        <v>0.32077377549632208</v>
      </c>
      <c r="J109" s="243">
        <f t="shared" si="67"/>
        <v>22741631541.41</v>
      </c>
      <c r="K109" s="243">
        <f t="shared" si="67"/>
        <v>22507713667.43</v>
      </c>
      <c r="L109" s="243">
        <f t="shared" si="67"/>
        <v>233917873.97999954</v>
      </c>
      <c r="M109" s="294">
        <f t="shared" si="47"/>
        <v>0.98781802130892393</v>
      </c>
      <c r="N109" s="294">
        <f t="shared" si="48"/>
        <v>0.97765743582045694</v>
      </c>
      <c r="O109" s="295">
        <f t="shared" si="54"/>
        <v>0.98971411204362969</v>
      </c>
    </row>
    <row r="110" spans="1:15" ht="60.75" customHeight="1" x14ac:dyDescent="0.25">
      <c r="A110" s="199" t="s">
        <v>412</v>
      </c>
      <c r="B110" s="135" t="s">
        <v>37</v>
      </c>
      <c r="C110" s="32">
        <v>10</v>
      </c>
      <c r="D110" s="32" t="s">
        <v>38</v>
      </c>
      <c r="E110" s="256" t="s">
        <v>339</v>
      </c>
      <c r="F110" s="243">
        <f t="shared" si="67"/>
        <v>23022086103.75</v>
      </c>
      <c r="G110" s="243">
        <f t="shared" si="67"/>
        <v>0</v>
      </c>
      <c r="H110" s="243">
        <f t="shared" si="67"/>
        <v>23022086103.75</v>
      </c>
      <c r="I110" s="294">
        <f t="shared" si="45"/>
        <v>0.32077377549632208</v>
      </c>
      <c r="J110" s="243">
        <f t="shared" si="67"/>
        <v>22741631541.41</v>
      </c>
      <c r="K110" s="243">
        <f t="shared" si="67"/>
        <v>22507713667.43</v>
      </c>
      <c r="L110" s="243">
        <f t="shared" si="67"/>
        <v>233917873.97999954</v>
      </c>
      <c r="M110" s="294">
        <f t="shared" si="47"/>
        <v>0.98781802130892393</v>
      </c>
      <c r="N110" s="294">
        <f t="shared" si="48"/>
        <v>0.97765743582045694</v>
      </c>
      <c r="O110" s="295">
        <f t="shared" si="54"/>
        <v>0.98971411204362969</v>
      </c>
    </row>
    <row r="111" spans="1:15" ht="35.25" customHeight="1" x14ac:dyDescent="0.25">
      <c r="A111" s="199" t="s">
        <v>413</v>
      </c>
      <c r="B111" s="135" t="s">
        <v>37</v>
      </c>
      <c r="C111" s="32">
        <v>10</v>
      </c>
      <c r="D111" s="32" t="s">
        <v>38</v>
      </c>
      <c r="E111" s="256" t="s">
        <v>342</v>
      </c>
      <c r="F111" s="243">
        <f t="shared" si="67"/>
        <v>23022086103.75</v>
      </c>
      <c r="G111" s="243">
        <f t="shared" si="67"/>
        <v>0</v>
      </c>
      <c r="H111" s="243">
        <f t="shared" si="67"/>
        <v>23022086103.75</v>
      </c>
      <c r="I111" s="294">
        <f t="shared" si="45"/>
        <v>0.32077377549632208</v>
      </c>
      <c r="J111" s="243">
        <f t="shared" si="67"/>
        <v>22741631541.41</v>
      </c>
      <c r="K111" s="243">
        <f t="shared" si="67"/>
        <v>22507713667.43</v>
      </c>
      <c r="L111" s="243">
        <f t="shared" si="67"/>
        <v>233917873.97999954</v>
      </c>
      <c r="M111" s="294">
        <f t="shared" si="47"/>
        <v>0.98781802130892393</v>
      </c>
      <c r="N111" s="294">
        <f t="shared" si="48"/>
        <v>0.97765743582045694</v>
      </c>
      <c r="O111" s="295">
        <f t="shared" si="54"/>
        <v>0.98971411204362969</v>
      </c>
    </row>
    <row r="112" spans="1:15" ht="48.75" customHeight="1" x14ac:dyDescent="0.25">
      <c r="A112" s="114" t="s">
        <v>414</v>
      </c>
      <c r="B112" s="148" t="s">
        <v>37</v>
      </c>
      <c r="C112" s="43">
        <v>10</v>
      </c>
      <c r="D112" s="43" t="s">
        <v>38</v>
      </c>
      <c r="E112" s="258" t="s">
        <v>268</v>
      </c>
      <c r="F112" s="244">
        <v>23022086103.75</v>
      </c>
      <c r="G112" s="296">
        <v>0</v>
      </c>
      <c r="H112" s="296">
        <f>+F112-G112</f>
        <v>23022086103.75</v>
      </c>
      <c r="I112" s="297">
        <f t="shared" si="45"/>
        <v>0.32077377549632208</v>
      </c>
      <c r="J112" s="296">
        <v>22741631541.41</v>
      </c>
      <c r="K112" s="296">
        <v>22507713667.43</v>
      </c>
      <c r="L112" s="296">
        <f>+J112-K112</f>
        <v>233917873.97999954</v>
      </c>
      <c r="M112" s="297">
        <f t="shared" si="47"/>
        <v>0.98781802130892393</v>
      </c>
      <c r="N112" s="297">
        <f t="shared" si="48"/>
        <v>0.97765743582045694</v>
      </c>
      <c r="O112" s="298">
        <f t="shared" si="54"/>
        <v>0.98971411204362969</v>
      </c>
    </row>
    <row r="113" spans="1:15" ht="72" customHeight="1" x14ac:dyDescent="0.25">
      <c r="A113" s="199" t="s">
        <v>344</v>
      </c>
      <c r="B113" s="135" t="s">
        <v>37</v>
      </c>
      <c r="C113" s="32">
        <v>10</v>
      </c>
      <c r="D113" s="32" t="s">
        <v>38</v>
      </c>
      <c r="E113" s="256" t="s">
        <v>345</v>
      </c>
      <c r="F113" s="243">
        <f t="shared" ref="F113:L115" si="68">+F114</f>
        <v>48271891</v>
      </c>
      <c r="G113" s="243">
        <f t="shared" si="68"/>
        <v>0</v>
      </c>
      <c r="H113" s="243">
        <f t="shared" si="68"/>
        <v>48271891</v>
      </c>
      <c r="I113" s="294">
        <f t="shared" si="45"/>
        <v>6.7258703909958565E-4</v>
      </c>
      <c r="J113" s="243">
        <f t="shared" si="68"/>
        <v>268669</v>
      </c>
      <c r="K113" s="243">
        <f t="shared" si="68"/>
        <v>268669</v>
      </c>
      <c r="L113" s="243">
        <f t="shared" si="68"/>
        <v>0</v>
      </c>
      <c r="M113" s="294">
        <f t="shared" si="47"/>
        <v>5.5657442547672308E-3</v>
      </c>
      <c r="N113" s="294">
        <f t="shared" si="48"/>
        <v>5.5657442547672308E-3</v>
      </c>
      <c r="O113" s="295">
        <f t="shared" si="54"/>
        <v>1</v>
      </c>
    </row>
    <row r="114" spans="1:15" ht="49.5" customHeight="1" x14ac:dyDescent="0.25">
      <c r="A114" s="199" t="s">
        <v>415</v>
      </c>
      <c r="B114" s="135" t="s">
        <v>37</v>
      </c>
      <c r="C114" s="32">
        <v>10</v>
      </c>
      <c r="D114" s="32" t="s">
        <v>38</v>
      </c>
      <c r="E114" s="256" t="s">
        <v>345</v>
      </c>
      <c r="F114" s="243">
        <f t="shared" si="68"/>
        <v>48271891</v>
      </c>
      <c r="G114" s="243">
        <f t="shared" si="68"/>
        <v>0</v>
      </c>
      <c r="H114" s="243">
        <f t="shared" si="68"/>
        <v>48271891</v>
      </c>
      <c r="I114" s="294">
        <f t="shared" si="45"/>
        <v>6.7258703909958565E-4</v>
      </c>
      <c r="J114" s="243">
        <f t="shared" si="68"/>
        <v>268669</v>
      </c>
      <c r="K114" s="243">
        <f t="shared" si="68"/>
        <v>268669</v>
      </c>
      <c r="L114" s="243">
        <f t="shared" si="68"/>
        <v>0</v>
      </c>
      <c r="M114" s="294">
        <f t="shared" si="47"/>
        <v>5.5657442547672308E-3</v>
      </c>
      <c r="N114" s="294">
        <f t="shared" si="48"/>
        <v>5.5657442547672308E-3</v>
      </c>
      <c r="O114" s="295">
        <f t="shared" si="54"/>
        <v>1</v>
      </c>
    </row>
    <row r="115" spans="1:15" ht="35.25" customHeight="1" x14ac:dyDescent="0.25">
      <c r="A115" s="199" t="s">
        <v>416</v>
      </c>
      <c r="B115" s="135" t="s">
        <v>37</v>
      </c>
      <c r="C115" s="32">
        <v>10</v>
      </c>
      <c r="D115" s="32" t="s">
        <v>38</v>
      </c>
      <c r="E115" s="256" t="s">
        <v>348</v>
      </c>
      <c r="F115" s="243">
        <f t="shared" si="68"/>
        <v>48271891</v>
      </c>
      <c r="G115" s="243">
        <f t="shared" si="68"/>
        <v>0</v>
      </c>
      <c r="H115" s="243">
        <f t="shared" si="68"/>
        <v>48271891</v>
      </c>
      <c r="I115" s="294">
        <f t="shared" si="45"/>
        <v>6.7258703909958565E-4</v>
      </c>
      <c r="J115" s="243">
        <f t="shared" si="68"/>
        <v>268669</v>
      </c>
      <c r="K115" s="243">
        <f t="shared" si="68"/>
        <v>268669</v>
      </c>
      <c r="L115" s="243">
        <f t="shared" si="68"/>
        <v>0</v>
      </c>
      <c r="M115" s="294">
        <f t="shared" si="47"/>
        <v>5.5657442547672308E-3</v>
      </c>
      <c r="N115" s="294">
        <f t="shared" si="48"/>
        <v>5.5657442547672308E-3</v>
      </c>
      <c r="O115" s="295">
        <f t="shared" si="54"/>
        <v>1</v>
      </c>
    </row>
    <row r="116" spans="1:15" ht="42.75" customHeight="1" thickBot="1" x14ac:dyDescent="0.3">
      <c r="A116" s="184" t="s">
        <v>417</v>
      </c>
      <c r="B116" s="204" t="s">
        <v>37</v>
      </c>
      <c r="C116" s="89">
        <v>10</v>
      </c>
      <c r="D116" s="89" t="s">
        <v>38</v>
      </c>
      <c r="E116" s="259" t="s">
        <v>268</v>
      </c>
      <c r="F116" s="250">
        <v>48271891</v>
      </c>
      <c r="G116" s="303">
        <v>0</v>
      </c>
      <c r="H116" s="303">
        <f>+F116-G116</f>
        <v>48271891</v>
      </c>
      <c r="I116" s="311">
        <f t="shared" si="45"/>
        <v>6.7258703909958565E-4</v>
      </c>
      <c r="J116" s="303">
        <v>268669</v>
      </c>
      <c r="K116" s="251">
        <v>268669</v>
      </c>
      <c r="L116" s="303">
        <f>+J116-K116</f>
        <v>0</v>
      </c>
      <c r="M116" s="311">
        <f t="shared" si="47"/>
        <v>5.5657442547672308E-3</v>
      </c>
      <c r="N116" s="311">
        <f t="shared" si="48"/>
        <v>5.5657442547672308E-3</v>
      </c>
      <c r="O116" s="298">
        <f t="shared" si="54"/>
        <v>1</v>
      </c>
    </row>
    <row r="117" spans="1:15" s="264" customFormat="1" ht="33" customHeight="1" thickBot="1" x14ac:dyDescent="0.3">
      <c r="A117" s="409" t="s">
        <v>350</v>
      </c>
      <c r="B117" s="410"/>
      <c r="C117" s="410"/>
      <c r="D117" s="410"/>
      <c r="E117" s="410"/>
      <c r="F117" s="207">
        <f>+F8+F46+F47+F48</f>
        <v>71773169941.100006</v>
      </c>
      <c r="G117" s="207">
        <f t="shared" ref="G117:L117" si="69">+G8+G46+G47+G48</f>
        <v>2695350</v>
      </c>
      <c r="H117" s="207">
        <f t="shared" si="69"/>
        <v>71770474591.100006</v>
      </c>
      <c r="I117" s="208">
        <f t="shared" si="69"/>
        <v>0.99999999999999989</v>
      </c>
      <c r="J117" s="207">
        <f>+J8+J46+J47+J48</f>
        <v>52733961015.510002</v>
      </c>
      <c r="K117" s="207">
        <f t="shared" si="69"/>
        <v>51994533474.529999</v>
      </c>
      <c r="L117" s="207">
        <f t="shared" si="69"/>
        <v>739427540.97999954</v>
      </c>
      <c r="M117" s="209">
        <f t="shared" si="47"/>
        <v>0.7347584269987445</v>
      </c>
      <c r="N117" s="209">
        <f t="shared" si="48"/>
        <v>0.72445575664310369</v>
      </c>
      <c r="O117" s="210">
        <f>+K117/J117</f>
        <v>0.98597815284987744</v>
      </c>
    </row>
    <row r="118" spans="1:15" x14ac:dyDescent="0.25">
      <c r="A118" s="265" t="s">
        <v>623</v>
      </c>
      <c r="B118" s="266"/>
      <c r="C118" s="266"/>
      <c r="D118" s="266"/>
      <c r="E118" s="267"/>
      <c r="F118" s="267"/>
      <c r="G118" s="267"/>
      <c r="H118" s="267"/>
      <c r="I118" s="267"/>
      <c r="J118" s="267"/>
    </row>
    <row r="119" spans="1:15" x14ac:dyDescent="0.25">
      <c r="A119" s="265" t="s">
        <v>419</v>
      </c>
      <c r="F119" s="269"/>
      <c r="G119" s="269"/>
      <c r="H119" s="269"/>
      <c r="I119" s="269"/>
      <c r="J119" s="269"/>
    </row>
    <row r="120" spans="1:15" x14ac:dyDescent="0.25">
      <c r="J120" s="269"/>
    </row>
    <row r="121" spans="1:15" x14ac:dyDescent="0.25">
      <c r="J121" s="269"/>
    </row>
    <row r="308" spans="1:14" ht="16.5" thickBot="1" x14ac:dyDescent="0.3"/>
    <row r="309" spans="1:14" ht="19.5" thickBot="1" x14ac:dyDescent="0.3">
      <c r="A309" s="370" t="s">
        <v>352</v>
      </c>
      <c r="B309" s="371"/>
      <c r="C309" s="371"/>
      <c r="D309" s="371"/>
      <c r="E309" s="371"/>
      <c r="F309" s="371"/>
      <c r="G309" s="371"/>
      <c r="H309" s="371"/>
      <c r="I309" s="371"/>
      <c r="J309" s="371"/>
      <c r="K309" s="371"/>
      <c r="L309" s="371"/>
      <c r="M309" s="371"/>
      <c r="N309" s="372"/>
    </row>
  </sheetData>
  <mergeCells count="18">
    <mergeCell ref="A2:J2"/>
    <mergeCell ref="A3:J3"/>
    <mergeCell ref="A4:J4"/>
    <mergeCell ref="A6:A7"/>
    <mergeCell ref="B6:B7"/>
    <mergeCell ref="C6:C7"/>
    <mergeCell ref="D6:D7"/>
    <mergeCell ref="E6:E7"/>
    <mergeCell ref="F6:F7"/>
    <mergeCell ref="G6:G7"/>
    <mergeCell ref="A117:E117"/>
    <mergeCell ref="A309:N309"/>
    <mergeCell ref="H6:H7"/>
    <mergeCell ref="I6:I7"/>
    <mergeCell ref="J6:J7"/>
    <mergeCell ref="K6:K7"/>
    <mergeCell ref="L6:L7"/>
    <mergeCell ref="M6:O6"/>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1DD1A-C6B5-4235-8E40-29EEB01B1931}">
  <sheetPr>
    <tabColor theme="0"/>
  </sheetPr>
  <dimension ref="A1:K152"/>
  <sheetViews>
    <sheetView topLeftCell="A143" zoomScale="78" zoomScaleNormal="78" workbookViewId="0">
      <selection activeCell="A124" sqref="A124"/>
    </sheetView>
  </sheetViews>
  <sheetFormatPr baseColWidth="10" defaultColWidth="11.42578125" defaultRowHeight="15.75" x14ac:dyDescent="0.25"/>
  <cols>
    <col min="1" max="1" width="37.5703125" style="211" customWidth="1"/>
    <col min="2" max="2" width="16.140625" style="268" customWidth="1"/>
    <col min="3" max="3" width="11" style="211" customWidth="1"/>
    <col min="4" max="4" width="10.5703125" style="211" customWidth="1"/>
    <col min="5" max="5" width="49.28515625" style="269" customWidth="1"/>
    <col min="6" max="6" width="29" style="270" customWidth="1"/>
    <col min="7" max="7" width="24.28515625" style="211" customWidth="1"/>
    <col min="8" max="8" width="22.5703125" style="211" customWidth="1"/>
    <col min="9" max="9" width="19" style="211" customWidth="1"/>
    <col min="10" max="10" width="22.140625" style="211" customWidth="1"/>
    <col min="11" max="11" width="20.5703125" style="211" customWidth="1"/>
    <col min="12" max="16384" width="11.42578125" style="211"/>
  </cols>
  <sheetData>
    <row r="1" spans="1:11" ht="23.25" x14ac:dyDescent="0.25">
      <c r="A1" s="413" t="s">
        <v>420</v>
      </c>
      <c r="B1" s="413"/>
      <c r="C1" s="413"/>
      <c r="D1" s="413"/>
      <c r="E1" s="413"/>
      <c r="F1" s="413"/>
      <c r="G1" s="413"/>
      <c r="H1" s="413"/>
      <c r="I1" s="413"/>
      <c r="J1" s="413"/>
      <c r="K1" s="413"/>
    </row>
    <row r="2" spans="1:11" ht="21" x14ac:dyDescent="0.25">
      <c r="A2" s="414" t="s">
        <v>421</v>
      </c>
      <c r="B2" s="414"/>
      <c r="C2" s="414"/>
      <c r="D2" s="414"/>
      <c r="E2" s="414"/>
      <c r="F2" s="414"/>
      <c r="G2" s="414"/>
      <c r="H2" s="414"/>
      <c r="I2" s="414"/>
      <c r="J2" s="414"/>
      <c r="K2" s="414"/>
    </row>
    <row r="3" spans="1:11" x14ac:dyDescent="0.25">
      <c r="A3" s="415" t="s">
        <v>422</v>
      </c>
      <c r="B3" s="415"/>
      <c r="C3" s="415"/>
      <c r="D3" s="415"/>
      <c r="E3" s="415"/>
      <c r="F3" s="415"/>
      <c r="G3" s="415"/>
      <c r="H3" s="415"/>
      <c r="I3" s="415"/>
      <c r="J3" s="415"/>
      <c r="K3" s="415"/>
    </row>
    <row r="4" spans="1:11" s="215" customFormat="1" ht="11.25" customHeight="1" x14ac:dyDescent="0.25">
      <c r="A4" s="212"/>
      <c r="B4" s="212"/>
      <c r="C4" s="213"/>
      <c r="D4" s="212"/>
      <c r="E4" s="212"/>
      <c r="F4" s="212"/>
      <c r="G4" s="212"/>
      <c r="H4" s="212"/>
      <c r="I4" s="212"/>
      <c r="J4" s="212"/>
      <c r="K4" s="214"/>
    </row>
    <row r="5" spans="1:11" s="215" customFormat="1" ht="24.95" customHeight="1" thickBot="1" x14ac:dyDescent="0.3">
      <c r="A5" s="216"/>
      <c r="B5" s="216"/>
      <c r="C5" s="217"/>
      <c r="D5" s="218"/>
      <c r="E5" s="216"/>
      <c r="F5" s="219"/>
      <c r="G5" s="220" t="s">
        <v>3</v>
      </c>
      <c r="H5" s="221" t="s">
        <v>4</v>
      </c>
      <c r="I5" s="221"/>
      <c r="J5" s="222" t="s">
        <v>5</v>
      </c>
      <c r="K5" s="214"/>
    </row>
    <row r="6" spans="1:11" ht="29.25" customHeight="1" x14ac:dyDescent="0.25">
      <c r="A6" s="403" t="s">
        <v>6</v>
      </c>
      <c r="B6" s="405" t="s">
        <v>7</v>
      </c>
      <c r="C6" s="405" t="s">
        <v>8</v>
      </c>
      <c r="D6" s="405" t="s">
        <v>9</v>
      </c>
      <c r="E6" s="405" t="s">
        <v>10</v>
      </c>
      <c r="F6" s="418" t="s">
        <v>423</v>
      </c>
      <c r="G6" s="420" t="s">
        <v>424</v>
      </c>
      <c r="H6" s="418" t="s">
        <v>425</v>
      </c>
      <c r="I6" s="418" t="s">
        <v>14</v>
      </c>
      <c r="J6" s="422" t="s">
        <v>426</v>
      </c>
      <c r="K6" s="424" t="s">
        <v>427</v>
      </c>
    </row>
    <row r="7" spans="1:11" ht="84.75" customHeight="1" thickBot="1" x14ac:dyDescent="0.3">
      <c r="A7" s="416"/>
      <c r="B7" s="417"/>
      <c r="C7" s="417"/>
      <c r="D7" s="417"/>
      <c r="E7" s="417"/>
      <c r="F7" s="419"/>
      <c r="G7" s="421"/>
      <c r="H7" s="419"/>
      <c r="I7" s="419"/>
      <c r="J7" s="423"/>
      <c r="K7" s="425"/>
    </row>
    <row r="8" spans="1:11" s="226" customFormat="1" ht="28.5" customHeight="1" thickBot="1" x14ac:dyDescent="0.3">
      <c r="A8" s="23" t="s">
        <v>36</v>
      </c>
      <c r="B8" s="24" t="s">
        <v>37</v>
      </c>
      <c r="C8" s="24">
        <v>10</v>
      </c>
      <c r="D8" s="24" t="s">
        <v>38</v>
      </c>
      <c r="E8" s="223" t="s">
        <v>39</v>
      </c>
      <c r="F8" s="26">
        <f t="shared" ref="F8:J8" si="0">+F78</f>
        <v>6038392441.9200001</v>
      </c>
      <c r="G8" s="224">
        <f t="shared" si="0"/>
        <v>0</v>
      </c>
      <c r="H8" s="26">
        <f t="shared" si="0"/>
        <v>6038392441.9200001</v>
      </c>
      <c r="I8" s="271">
        <f>+H8/$H$150</f>
        <v>0.23182233028528881</v>
      </c>
      <c r="J8" s="224">
        <f t="shared" si="0"/>
        <v>6038392441.9200001</v>
      </c>
      <c r="K8" s="225">
        <f>+J8/H8</f>
        <v>1</v>
      </c>
    </row>
    <row r="9" spans="1:11" s="226" customFormat="1" ht="28.5" customHeight="1" thickBot="1" x14ac:dyDescent="0.3">
      <c r="A9" s="99" t="s">
        <v>36</v>
      </c>
      <c r="B9" s="227" t="s">
        <v>41</v>
      </c>
      <c r="C9" s="227">
        <v>20</v>
      </c>
      <c r="D9" s="227" t="s">
        <v>38</v>
      </c>
      <c r="E9" s="228" t="s">
        <v>39</v>
      </c>
      <c r="F9" s="103">
        <f>+F10+F32+F73</f>
        <v>1429529857.3299999</v>
      </c>
      <c r="G9" s="229">
        <f t="shared" ref="G9:J9" si="1">+G10+G32+G73</f>
        <v>0</v>
      </c>
      <c r="H9" s="103">
        <f t="shared" si="1"/>
        <v>1429529857.3299999</v>
      </c>
      <c r="I9" s="272">
        <f>+H9/$H$150</f>
        <v>5.4881650360781166E-2</v>
      </c>
      <c r="J9" s="229">
        <f t="shared" si="1"/>
        <v>1409176365.3099999</v>
      </c>
      <c r="K9" s="230">
        <f t="shared" ref="K9:K72" si="2">+J9/H9</f>
        <v>0.98576210778974904</v>
      </c>
    </row>
    <row r="10" spans="1:11" ht="27" customHeight="1" x14ac:dyDescent="0.25">
      <c r="A10" s="110" t="s">
        <v>42</v>
      </c>
      <c r="B10" s="111" t="s">
        <v>41</v>
      </c>
      <c r="C10" s="111">
        <v>20</v>
      </c>
      <c r="D10" s="111" t="s">
        <v>38</v>
      </c>
      <c r="E10" s="231" t="s">
        <v>43</v>
      </c>
      <c r="F10" s="232">
        <f t="shared" ref="F10:J10" si="3">+F11</f>
        <v>372512537</v>
      </c>
      <c r="G10" s="232">
        <f t="shared" si="3"/>
        <v>0</v>
      </c>
      <c r="H10" s="232">
        <f t="shared" si="3"/>
        <v>372512537</v>
      </c>
      <c r="I10" s="273">
        <f t="shared" ref="I10:I73" si="4">+H10/$H$150</f>
        <v>1.4301277238676196E-2</v>
      </c>
      <c r="J10" s="232">
        <f t="shared" si="3"/>
        <v>372512537</v>
      </c>
      <c r="K10" s="233">
        <f t="shared" si="2"/>
        <v>1</v>
      </c>
    </row>
    <row r="11" spans="1:11" ht="35.25" customHeight="1" x14ac:dyDescent="0.25">
      <c r="A11" s="113" t="s">
        <v>44</v>
      </c>
      <c r="B11" s="32" t="s">
        <v>41</v>
      </c>
      <c r="C11" s="32">
        <v>20</v>
      </c>
      <c r="D11" s="32" t="s">
        <v>38</v>
      </c>
      <c r="E11" s="234" t="s">
        <v>45</v>
      </c>
      <c r="F11" s="235">
        <f>+F12+F20+F28</f>
        <v>372512537</v>
      </c>
      <c r="G11" s="235">
        <f t="shared" ref="G11:J11" si="5">+G12+G20+G28</f>
        <v>0</v>
      </c>
      <c r="H11" s="235">
        <f t="shared" si="5"/>
        <v>372512537</v>
      </c>
      <c r="I11" s="274">
        <f t="shared" si="4"/>
        <v>1.4301277238676196E-2</v>
      </c>
      <c r="J11" s="235">
        <f t="shared" si="5"/>
        <v>372512537</v>
      </c>
      <c r="K11" s="236">
        <f t="shared" si="2"/>
        <v>1</v>
      </c>
    </row>
    <row r="12" spans="1:11" ht="27" customHeight="1" x14ac:dyDescent="0.25">
      <c r="A12" s="113" t="s">
        <v>46</v>
      </c>
      <c r="B12" s="32" t="s">
        <v>41</v>
      </c>
      <c r="C12" s="32">
        <v>20</v>
      </c>
      <c r="D12" s="32" t="s">
        <v>38</v>
      </c>
      <c r="E12" s="234" t="s">
        <v>47</v>
      </c>
      <c r="F12" s="235">
        <f t="shared" ref="F12:J12" si="6">+F13</f>
        <v>211048466</v>
      </c>
      <c r="G12" s="235">
        <f t="shared" si="6"/>
        <v>0</v>
      </c>
      <c r="H12" s="235">
        <f t="shared" si="6"/>
        <v>211048466</v>
      </c>
      <c r="I12" s="274">
        <f t="shared" si="4"/>
        <v>8.1024457522172657E-3</v>
      </c>
      <c r="J12" s="235">
        <f t="shared" si="6"/>
        <v>211048466</v>
      </c>
      <c r="K12" s="236">
        <f t="shared" si="2"/>
        <v>1</v>
      </c>
    </row>
    <row r="13" spans="1:11" ht="27" customHeight="1" x14ac:dyDescent="0.25">
      <c r="A13" s="113" t="s">
        <v>48</v>
      </c>
      <c r="B13" s="32" t="s">
        <v>41</v>
      </c>
      <c r="C13" s="32">
        <v>20</v>
      </c>
      <c r="D13" s="32" t="s">
        <v>38</v>
      </c>
      <c r="E13" s="234" t="s">
        <v>49</v>
      </c>
      <c r="F13" s="235">
        <f>SUM(F14:F19)</f>
        <v>211048466</v>
      </c>
      <c r="G13" s="235">
        <f t="shared" ref="G13:J13" si="7">SUM(G14:G19)</f>
        <v>0</v>
      </c>
      <c r="H13" s="235">
        <f t="shared" si="7"/>
        <v>211048466</v>
      </c>
      <c r="I13" s="274">
        <f t="shared" si="4"/>
        <v>8.1024457522172657E-3</v>
      </c>
      <c r="J13" s="235">
        <f t="shared" si="7"/>
        <v>211048466</v>
      </c>
      <c r="K13" s="236">
        <f t="shared" si="2"/>
        <v>1</v>
      </c>
    </row>
    <row r="14" spans="1:11" ht="27" customHeight="1" x14ac:dyDescent="0.25">
      <c r="A14" s="114" t="s">
        <v>50</v>
      </c>
      <c r="B14" s="43" t="s">
        <v>41</v>
      </c>
      <c r="C14" s="43">
        <v>20</v>
      </c>
      <c r="D14" s="43" t="s">
        <v>38</v>
      </c>
      <c r="E14" s="237" t="s">
        <v>51</v>
      </c>
      <c r="F14" s="238">
        <v>891700</v>
      </c>
      <c r="G14" s="239">
        <v>0</v>
      </c>
      <c r="H14" s="240">
        <f>+F14-G14</f>
        <v>891700</v>
      </c>
      <c r="I14" s="275">
        <f t="shared" si="4"/>
        <v>3.4233610005258866E-5</v>
      </c>
      <c r="J14" s="239">
        <v>891700</v>
      </c>
      <c r="K14" s="241">
        <f t="shared" si="2"/>
        <v>1</v>
      </c>
    </row>
    <row r="15" spans="1:11" ht="27" customHeight="1" x14ac:dyDescent="0.25">
      <c r="A15" s="114" t="s">
        <v>58</v>
      </c>
      <c r="B15" s="43" t="s">
        <v>41</v>
      </c>
      <c r="C15" s="43">
        <v>20</v>
      </c>
      <c r="D15" s="43" t="s">
        <v>38</v>
      </c>
      <c r="E15" s="237" t="s">
        <v>59</v>
      </c>
      <c r="F15" s="238">
        <v>19444075</v>
      </c>
      <c r="G15" s="239">
        <v>0</v>
      </c>
      <c r="H15" s="240">
        <f t="shared" ref="H15:H19" si="8">+F15-G15</f>
        <v>19444075</v>
      </c>
      <c r="I15" s="275">
        <f t="shared" si="4"/>
        <v>7.4648523097791168E-4</v>
      </c>
      <c r="J15" s="239">
        <v>19444075</v>
      </c>
      <c r="K15" s="241">
        <f t="shared" si="2"/>
        <v>1</v>
      </c>
    </row>
    <row r="16" spans="1:11" ht="27" customHeight="1" x14ac:dyDescent="0.25">
      <c r="A16" s="114" t="s">
        <v>60</v>
      </c>
      <c r="B16" s="43" t="s">
        <v>41</v>
      </c>
      <c r="C16" s="43">
        <v>20</v>
      </c>
      <c r="D16" s="43" t="s">
        <v>38</v>
      </c>
      <c r="E16" s="237" t="s">
        <v>61</v>
      </c>
      <c r="F16" s="238">
        <v>29872050</v>
      </c>
      <c r="G16" s="239">
        <v>0</v>
      </c>
      <c r="H16" s="240">
        <f t="shared" si="8"/>
        <v>29872050</v>
      </c>
      <c r="I16" s="275">
        <f t="shared" si="4"/>
        <v>1.1468297743160178E-3</v>
      </c>
      <c r="J16" s="239">
        <v>29872050</v>
      </c>
      <c r="K16" s="241">
        <f t="shared" si="2"/>
        <v>1</v>
      </c>
    </row>
    <row r="17" spans="1:11" ht="33.75" customHeight="1" x14ac:dyDescent="0.25">
      <c r="A17" s="114" t="s">
        <v>62</v>
      </c>
      <c r="B17" s="43" t="s">
        <v>41</v>
      </c>
      <c r="C17" s="43">
        <v>20</v>
      </c>
      <c r="D17" s="43" t="s">
        <v>38</v>
      </c>
      <c r="E17" s="237" t="s">
        <v>63</v>
      </c>
      <c r="F17" s="238">
        <v>16258341</v>
      </c>
      <c r="G17" s="239">
        <v>0</v>
      </c>
      <c r="H17" s="240">
        <f t="shared" si="8"/>
        <v>16258341</v>
      </c>
      <c r="I17" s="275">
        <f t="shared" si="4"/>
        <v>6.2418044760178366E-4</v>
      </c>
      <c r="J17" s="239">
        <v>16258341</v>
      </c>
      <c r="K17" s="241">
        <f t="shared" si="2"/>
        <v>1</v>
      </c>
    </row>
    <row r="18" spans="1:11" ht="27" customHeight="1" x14ac:dyDescent="0.25">
      <c r="A18" s="114" t="s">
        <v>64</v>
      </c>
      <c r="B18" s="43" t="s">
        <v>41</v>
      </c>
      <c r="C18" s="43">
        <v>20</v>
      </c>
      <c r="D18" s="43" t="s">
        <v>38</v>
      </c>
      <c r="E18" s="237" t="s">
        <v>65</v>
      </c>
      <c r="F18" s="238">
        <v>72602399</v>
      </c>
      <c r="G18" s="239">
        <v>0</v>
      </c>
      <c r="H18" s="240">
        <f t="shared" si="8"/>
        <v>72602399</v>
      </c>
      <c r="I18" s="275">
        <f t="shared" si="4"/>
        <v>2.7873076290368917E-3</v>
      </c>
      <c r="J18" s="239">
        <v>72602399</v>
      </c>
      <c r="K18" s="241">
        <f t="shared" si="2"/>
        <v>1</v>
      </c>
    </row>
    <row r="19" spans="1:11" ht="27" customHeight="1" x14ac:dyDescent="0.25">
      <c r="A19" s="114" t="s">
        <v>66</v>
      </c>
      <c r="B19" s="43" t="s">
        <v>41</v>
      </c>
      <c r="C19" s="43">
        <v>20</v>
      </c>
      <c r="D19" s="43" t="s">
        <v>38</v>
      </c>
      <c r="E19" s="237" t="s">
        <v>67</v>
      </c>
      <c r="F19" s="238">
        <v>71979901</v>
      </c>
      <c r="G19" s="239">
        <v>0</v>
      </c>
      <c r="H19" s="240">
        <f t="shared" si="8"/>
        <v>71979901</v>
      </c>
      <c r="I19" s="275">
        <f t="shared" si="4"/>
        <v>2.7634090602794018E-3</v>
      </c>
      <c r="J19" s="239">
        <v>71979901</v>
      </c>
      <c r="K19" s="241">
        <f t="shared" si="2"/>
        <v>1</v>
      </c>
    </row>
    <row r="20" spans="1:11" ht="22.5" customHeight="1" x14ac:dyDescent="0.25">
      <c r="A20" s="113" t="s">
        <v>68</v>
      </c>
      <c r="B20" s="32" t="s">
        <v>41</v>
      </c>
      <c r="C20" s="32">
        <v>20</v>
      </c>
      <c r="D20" s="32" t="s">
        <v>38</v>
      </c>
      <c r="E20" s="234" t="s">
        <v>69</v>
      </c>
      <c r="F20" s="235">
        <f t="shared" ref="F20:J20" si="9">SUM(F21:F27)</f>
        <v>49087374</v>
      </c>
      <c r="G20" s="235">
        <f t="shared" si="9"/>
        <v>0</v>
      </c>
      <c r="H20" s="235">
        <f t="shared" si="9"/>
        <v>49087374</v>
      </c>
      <c r="I20" s="274">
        <f t="shared" si="4"/>
        <v>1.8845329345051967E-3</v>
      </c>
      <c r="J20" s="235">
        <f t="shared" si="9"/>
        <v>49087374</v>
      </c>
      <c r="K20" s="236">
        <f t="shared" si="2"/>
        <v>1</v>
      </c>
    </row>
    <row r="21" spans="1:11" ht="33.75" customHeight="1" x14ac:dyDescent="0.25">
      <c r="A21" s="114" t="s">
        <v>70</v>
      </c>
      <c r="B21" s="43" t="s">
        <v>41</v>
      </c>
      <c r="C21" s="43">
        <v>20</v>
      </c>
      <c r="D21" s="43" t="s">
        <v>38</v>
      </c>
      <c r="E21" s="237" t="s">
        <v>71</v>
      </c>
      <c r="F21" s="238">
        <v>4847000</v>
      </c>
      <c r="G21" s="239">
        <v>0</v>
      </c>
      <c r="H21" s="240">
        <f t="shared" ref="H21:H27" si="10">+F21-G21</f>
        <v>4847000</v>
      </c>
      <c r="I21" s="275">
        <f t="shared" si="4"/>
        <v>1.8608310832734072E-4</v>
      </c>
      <c r="J21" s="239">
        <v>4847000</v>
      </c>
      <c r="K21" s="241">
        <f t="shared" si="2"/>
        <v>1</v>
      </c>
    </row>
    <row r="22" spans="1:11" ht="29.25" customHeight="1" x14ac:dyDescent="0.25">
      <c r="A22" s="114" t="s">
        <v>72</v>
      </c>
      <c r="B22" s="43" t="s">
        <v>41</v>
      </c>
      <c r="C22" s="43">
        <v>20</v>
      </c>
      <c r="D22" s="43" t="s">
        <v>38</v>
      </c>
      <c r="E22" s="237" t="s">
        <v>73</v>
      </c>
      <c r="F22" s="238">
        <v>3421800</v>
      </c>
      <c r="G22" s="239">
        <v>0</v>
      </c>
      <c r="H22" s="240">
        <f t="shared" si="10"/>
        <v>3421800</v>
      </c>
      <c r="I22" s="275">
        <f t="shared" si="4"/>
        <v>1.3136768724458315E-4</v>
      </c>
      <c r="J22" s="239">
        <v>3421800</v>
      </c>
      <c r="K22" s="241">
        <f t="shared" si="2"/>
        <v>1</v>
      </c>
    </row>
    <row r="23" spans="1:11" ht="27.75" customHeight="1" x14ac:dyDescent="0.25">
      <c r="A23" s="114" t="s">
        <v>74</v>
      </c>
      <c r="B23" s="43" t="s">
        <v>41</v>
      </c>
      <c r="C23" s="43">
        <v>20</v>
      </c>
      <c r="D23" s="43" t="s">
        <v>38</v>
      </c>
      <c r="E23" s="237" t="s">
        <v>75</v>
      </c>
      <c r="F23" s="238">
        <v>24934774</v>
      </c>
      <c r="G23" s="239">
        <v>0</v>
      </c>
      <c r="H23" s="240">
        <f t="shared" si="10"/>
        <v>24934774</v>
      </c>
      <c r="I23" s="275">
        <f t="shared" si="4"/>
        <v>9.572808441014564E-4</v>
      </c>
      <c r="J23" s="239">
        <v>24934774</v>
      </c>
      <c r="K23" s="241">
        <f t="shared" si="2"/>
        <v>1</v>
      </c>
    </row>
    <row r="24" spans="1:11" ht="30" customHeight="1" x14ac:dyDescent="0.25">
      <c r="A24" s="114" t="s">
        <v>76</v>
      </c>
      <c r="B24" s="43" t="s">
        <v>41</v>
      </c>
      <c r="C24" s="43">
        <v>20</v>
      </c>
      <c r="D24" s="43" t="s">
        <v>38</v>
      </c>
      <c r="E24" s="237" t="s">
        <v>77</v>
      </c>
      <c r="F24" s="238">
        <v>6523300</v>
      </c>
      <c r="G24" s="239">
        <v>0</v>
      </c>
      <c r="H24" s="240">
        <f t="shared" si="10"/>
        <v>6523300</v>
      </c>
      <c r="I24" s="275">
        <f t="shared" si="4"/>
        <v>2.5043860956297542E-4</v>
      </c>
      <c r="J24" s="239">
        <v>6523300</v>
      </c>
      <c r="K24" s="241">
        <f t="shared" si="2"/>
        <v>1</v>
      </c>
    </row>
    <row r="25" spans="1:11" ht="36.75" customHeight="1" x14ac:dyDescent="0.25">
      <c r="A25" s="114" t="s">
        <v>78</v>
      </c>
      <c r="B25" s="43" t="s">
        <v>41</v>
      </c>
      <c r="C25" s="43">
        <v>20</v>
      </c>
      <c r="D25" s="43" t="s">
        <v>38</v>
      </c>
      <c r="E25" s="237" t="s">
        <v>79</v>
      </c>
      <c r="F25" s="238">
        <v>1205900</v>
      </c>
      <c r="G25" s="239">
        <v>0</v>
      </c>
      <c r="H25" s="240">
        <f t="shared" si="10"/>
        <v>1205900</v>
      </c>
      <c r="I25" s="275">
        <f t="shared" si="4"/>
        <v>4.6296187400854178E-5</v>
      </c>
      <c r="J25" s="239">
        <v>1205900</v>
      </c>
      <c r="K25" s="241">
        <f t="shared" si="2"/>
        <v>1</v>
      </c>
    </row>
    <row r="26" spans="1:11" ht="28.5" customHeight="1" x14ac:dyDescent="0.25">
      <c r="A26" s="114" t="s">
        <v>80</v>
      </c>
      <c r="B26" s="43" t="s">
        <v>41</v>
      </c>
      <c r="C26" s="43">
        <v>20</v>
      </c>
      <c r="D26" s="43" t="s">
        <v>38</v>
      </c>
      <c r="E26" s="237" t="s">
        <v>81</v>
      </c>
      <c r="F26" s="238">
        <v>4892600</v>
      </c>
      <c r="G26" s="239">
        <v>0</v>
      </c>
      <c r="H26" s="240">
        <f t="shared" si="10"/>
        <v>4892600</v>
      </c>
      <c r="I26" s="275">
        <f t="shared" si="4"/>
        <v>1.8783375609703884E-4</v>
      </c>
      <c r="J26" s="239">
        <v>4892600</v>
      </c>
      <c r="K26" s="241">
        <f t="shared" si="2"/>
        <v>1</v>
      </c>
    </row>
    <row r="27" spans="1:11" ht="39.75" customHeight="1" x14ac:dyDescent="0.25">
      <c r="A27" s="114" t="s">
        <v>82</v>
      </c>
      <c r="B27" s="43" t="s">
        <v>41</v>
      </c>
      <c r="C27" s="43">
        <v>20</v>
      </c>
      <c r="D27" s="43" t="s">
        <v>38</v>
      </c>
      <c r="E27" s="237" t="s">
        <v>83</v>
      </c>
      <c r="F27" s="238">
        <v>3262000</v>
      </c>
      <c r="G27" s="239">
        <v>0</v>
      </c>
      <c r="H27" s="240">
        <f t="shared" si="10"/>
        <v>3262000</v>
      </c>
      <c r="I27" s="275">
        <f t="shared" si="4"/>
        <v>1.252327417709481E-4</v>
      </c>
      <c r="J27" s="239">
        <v>3262000</v>
      </c>
      <c r="K27" s="241">
        <f t="shared" si="2"/>
        <v>1</v>
      </c>
    </row>
    <row r="28" spans="1:11" ht="41.25" customHeight="1" x14ac:dyDescent="0.25">
      <c r="A28" s="113" t="s">
        <v>84</v>
      </c>
      <c r="B28" s="32" t="s">
        <v>41</v>
      </c>
      <c r="C28" s="32">
        <v>20</v>
      </c>
      <c r="D28" s="32" t="s">
        <v>38</v>
      </c>
      <c r="E28" s="234" t="s">
        <v>85</v>
      </c>
      <c r="F28" s="235">
        <f>+F29</f>
        <v>112376697</v>
      </c>
      <c r="G28" s="235">
        <f t="shared" ref="G28:J28" si="11">+G29</f>
        <v>0</v>
      </c>
      <c r="H28" s="235">
        <f t="shared" si="11"/>
        <v>112376697</v>
      </c>
      <c r="I28" s="274">
        <f t="shared" si="4"/>
        <v>4.3142985519537339E-3</v>
      </c>
      <c r="J28" s="235">
        <f t="shared" si="11"/>
        <v>112376697</v>
      </c>
      <c r="K28" s="236">
        <f t="shared" si="2"/>
        <v>1</v>
      </c>
    </row>
    <row r="29" spans="1:11" s="226" customFormat="1" ht="39" customHeight="1" x14ac:dyDescent="0.25">
      <c r="A29" s="113" t="s">
        <v>86</v>
      </c>
      <c r="B29" s="32" t="s">
        <v>41</v>
      </c>
      <c r="C29" s="32">
        <v>20</v>
      </c>
      <c r="D29" s="32" t="s">
        <v>38</v>
      </c>
      <c r="E29" s="234" t="s">
        <v>87</v>
      </c>
      <c r="F29" s="235">
        <f>+F30+F31</f>
        <v>112376697</v>
      </c>
      <c r="G29" s="235">
        <f t="shared" ref="G29:J29" si="12">+G30+G31</f>
        <v>0</v>
      </c>
      <c r="H29" s="235">
        <f t="shared" si="12"/>
        <v>112376697</v>
      </c>
      <c r="I29" s="274">
        <f t="shared" si="4"/>
        <v>4.3142985519537339E-3</v>
      </c>
      <c r="J29" s="235">
        <f t="shared" si="12"/>
        <v>112376697</v>
      </c>
      <c r="K29" s="236">
        <f t="shared" si="2"/>
        <v>1</v>
      </c>
    </row>
    <row r="30" spans="1:11" ht="30.75" customHeight="1" x14ac:dyDescent="0.25">
      <c r="A30" s="114" t="s">
        <v>90</v>
      </c>
      <c r="B30" s="43" t="s">
        <v>41</v>
      </c>
      <c r="C30" s="43">
        <v>20</v>
      </c>
      <c r="D30" s="43" t="s">
        <v>38</v>
      </c>
      <c r="E30" s="237" t="s">
        <v>91</v>
      </c>
      <c r="F30" s="238">
        <v>103949112</v>
      </c>
      <c r="G30" s="239">
        <v>0</v>
      </c>
      <c r="H30" s="240">
        <f t="shared" ref="H30:H31" si="13">+F30-G30</f>
        <v>103949112</v>
      </c>
      <c r="I30" s="275">
        <f t="shared" si="4"/>
        <v>3.9907517781776099E-3</v>
      </c>
      <c r="J30" s="239">
        <v>103949112</v>
      </c>
      <c r="K30" s="241">
        <f t="shared" si="2"/>
        <v>1</v>
      </c>
    </row>
    <row r="31" spans="1:11" ht="30.75" customHeight="1" x14ac:dyDescent="0.25">
      <c r="A31" s="114" t="s">
        <v>92</v>
      </c>
      <c r="B31" s="43" t="s">
        <v>41</v>
      </c>
      <c r="C31" s="43">
        <v>20</v>
      </c>
      <c r="D31" s="43" t="s">
        <v>38</v>
      </c>
      <c r="E31" s="237" t="s">
        <v>93</v>
      </c>
      <c r="F31" s="238">
        <v>8427585</v>
      </c>
      <c r="G31" s="239">
        <v>0</v>
      </c>
      <c r="H31" s="240">
        <f t="shared" si="13"/>
        <v>8427585</v>
      </c>
      <c r="I31" s="275">
        <f t="shared" si="4"/>
        <v>3.2354677377612376E-4</v>
      </c>
      <c r="J31" s="239">
        <v>8427585</v>
      </c>
      <c r="K31" s="241">
        <f t="shared" si="2"/>
        <v>1</v>
      </c>
    </row>
    <row r="32" spans="1:11" ht="27.75" customHeight="1" x14ac:dyDescent="0.25">
      <c r="A32" s="113" t="s">
        <v>100</v>
      </c>
      <c r="B32" s="32" t="s">
        <v>41</v>
      </c>
      <c r="C32" s="32">
        <v>20</v>
      </c>
      <c r="D32" s="32" t="s">
        <v>38</v>
      </c>
      <c r="E32" s="234" t="s">
        <v>101</v>
      </c>
      <c r="F32" s="242">
        <f>+F33+F40</f>
        <v>1028821066.33</v>
      </c>
      <c r="G32" s="242">
        <f t="shared" ref="G32:H32" si="14">+G33+G40</f>
        <v>0</v>
      </c>
      <c r="H32" s="242">
        <f t="shared" si="14"/>
        <v>1028821066.33</v>
      </c>
      <c r="I32" s="274">
        <f t="shared" si="4"/>
        <v>3.9497879499759768E-2</v>
      </c>
      <c r="J32" s="242">
        <f>+J33+J40</f>
        <v>1008467574.3100001</v>
      </c>
      <c r="K32" s="236">
        <f t="shared" si="2"/>
        <v>0.9802166842358655</v>
      </c>
    </row>
    <row r="33" spans="1:11" ht="27.75" customHeight="1" x14ac:dyDescent="0.25">
      <c r="A33" s="113" t="s">
        <v>102</v>
      </c>
      <c r="B33" s="32" t="s">
        <v>41</v>
      </c>
      <c r="C33" s="32">
        <v>20</v>
      </c>
      <c r="D33" s="32" t="s">
        <v>38</v>
      </c>
      <c r="E33" s="234" t="s">
        <v>103</v>
      </c>
      <c r="F33" s="243">
        <f t="shared" ref="F33:J33" si="15">+F34</f>
        <v>172888472</v>
      </c>
      <c r="G33" s="243">
        <f t="shared" si="15"/>
        <v>0</v>
      </c>
      <c r="H33" s="243">
        <f t="shared" si="15"/>
        <v>172888472</v>
      </c>
      <c r="I33" s="274">
        <f t="shared" si="4"/>
        <v>6.6374302173972388E-3</v>
      </c>
      <c r="J33" s="243">
        <f t="shared" si="15"/>
        <v>172888472</v>
      </c>
      <c r="K33" s="236">
        <f t="shared" si="2"/>
        <v>1</v>
      </c>
    </row>
    <row r="34" spans="1:11" ht="27.75" customHeight="1" x14ac:dyDescent="0.25">
      <c r="A34" s="113" t="s">
        <v>104</v>
      </c>
      <c r="B34" s="32" t="s">
        <v>41</v>
      </c>
      <c r="C34" s="32">
        <v>20</v>
      </c>
      <c r="D34" s="32" t="s">
        <v>38</v>
      </c>
      <c r="E34" s="234" t="s">
        <v>105</v>
      </c>
      <c r="F34" s="242">
        <f t="shared" ref="F34:H34" si="16">+F37+F35</f>
        <v>172888472</v>
      </c>
      <c r="G34" s="242">
        <f t="shared" si="16"/>
        <v>0</v>
      </c>
      <c r="H34" s="242">
        <f t="shared" si="16"/>
        <v>172888472</v>
      </c>
      <c r="I34" s="274">
        <f t="shared" si="4"/>
        <v>6.6374302173972388E-3</v>
      </c>
      <c r="J34" s="242">
        <f t="shared" ref="J34" si="17">+J37+J35</f>
        <v>172888472</v>
      </c>
      <c r="K34" s="236">
        <f t="shared" si="2"/>
        <v>1</v>
      </c>
    </row>
    <row r="35" spans="1:11" ht="39.75" customHeight="1" x14ac:dyDescent="0.25">
      <c r="A35" s="113" t="s">
        <v>106</v>
      </c>
      <c r="B35" s="32" t="s">
        <v>41</v>
      </c>
      <c r="C35" s="32">
        <v>20</v>
      </c>
      <c r="D35" s="32" t="s">
        <v>38</v>
      </c>
      <c r="E35" s="234" t="s">
        <v>107</v>
      </c>
      <c r="F35" s="242">
        <f t="shared" ref="F35:J35" si="18">+F36</f>
        <v>160702122</v>
      </c>
      <c r="G35" s="242">
        <f t="shared" si="18"/>
        <v>0</v>
      </c>
      <c r="H35" s="242">
        <f t="shared" si="18"/>
        <v>160702122</v>
      </c>
      <c r="I35" s="274">
        <f t="shared" si="4"/>
        <v>6.1695791987950331E-3</v>
      </c>
      <c r="J35" s="242">
        <f t="shared" si="18"/>
        <v>160702122</v>
      </c>
      <c r="K35" s="236">
        <f t="shared" si="2"/>
        <v>1</v>
      </c>
    </row>
    <row r="36" spans="1:11" ht="36.75" customHeight="1" x14ac:dyDescent="0.25">
      <c r="A36" s="114" t="s">
        <v>108</v>
      </c>
      <c r="B36" s="43" t="s">
        <v>41</v>
      </c>
      <c r="C36" s="43">
        <v>20</v>
      </c>
      <c r="D36" s="43" t="s">
        <v>38</v>
      </c>
      <c r="E36" s="237" t="s">
        <v>109</v>
      </c>
      <c r="F36" s="244">
        <v>160702122</v>
      </c>
      <c r="G36" s="239">
        <v>0</v>
      </c>
      <c r="H36" s="240">
        <f t="shared" ref="H36" si="19">+F36-G36</f>
        <v>160702122</v>
      </c>
      <c r="I36" s="275">
        <f t="shared" si="4"/>
        <v>6.1695791987950331E-3</v>
      </c>
      <c r="J36" s="239">
        <v>160702122</v>
      </c>
      <c r="K36" s="241">
        <f t="shared" si="2"/>
        <v>1</v>
      </c>
    </row>
    <row r="37" spans="1:11" ht="27.75" customHeight="1" x14ac:dyDescent="0.25">
      <c r="A37" s="113" t="s">
        <v>110</v>
      </c>
      <c r="B37" s="32" t="s">
        <v>41</v>
      </c>
      <c r="C37" s="32">
        <v>20</v>
      </c>
      <c r="D37" s="32" t="s">
        <v>38</v>
      </c>
      <c r="E37" s="234" t="s">
        <v>111</v>
      </c>
      <c r="F37" s="242">
        <f>+F39+F38</f>
        <v>12186350</v>
      </c>
      <c r="G37" s="242">
        <f t="shared" ref="G37:H37" si="20">+G39+G38</f>
        <v>0</v>
      </c>
      <c r="H37" s="242">
        <f t="shared" si="20"/>
        <v>12186350</v>
      </c>
      <c r="I37" s="274">
        <f t="shared" si="4"/>
        <v>4.678510186022052E-4</v>
      </c>
      <c r="J37" s="242">
        <f>+J39+J38</f>
        <v>12186350</v>
      </c>
      <c r="K37" s="236">
        <f t="shared" si="2"/>
        <v>1</v>
      </c>
    </row>
    <row r="38" spans="1:11" ht="27.75" customHeight="1" x14ac:dyDescent="0.25">
      <c r="A38" s="114" t="s">
        <v>367</v>
      </c>
      <c r="B38" s="43" t="s">
        <v>41</v>
      </c>
      <c r="C38" s="43">
        <v>20</v>
      </c>
      <c r="D38" s="43" t="s">
        <v>38</v>
      </c>
      <c r="E38" s="237" t="s">
        <v>368</v>
      </c>
      <c r="F38" s="244">
        <v>99098</v>
      </c>
      <c r="G38" s="239">
        <v>0</v>
      </c>
      <c r="H38" s="240">
        <f t="shared" ref="H38:H39" si="21">+F38-G38</f>
        <v>99098</v>
      </c>
      <c r="I38" s="275">
        <f t="shared" si="4"/>
        <v>3.8045108044198086E-6</v>
      </c>
      <c r="J38" s="239">
        <v>99098</v>
      </c>
      <c r="K38" s="241">
        <f t="shared" si="2"/>
        <v>1</v>
      </c>
    </row>
    <row r="39" spans="1:11" ht="44.25" customHeight="1" x14ac:dyDescent="0.25">
      <c r="A39" s="114" t="s">
        <v>112</v>
      </c>
      <c r="B39" s="43" t="s">
        <v>41</v>
      </c>
      <c r="C39" s="43">
        <v>20</v>
      </c>
      <c r="D39" s="43" t="s">
        <v>38</v>
      </c>
      <c r="E39" s="237" t="s">
        <v>113</v>
      </c>
      <c r="F39" s="244">
        <v>12087252</v>
      </c>
      <c r="G39" s="239">
        <v>0</v>
      </c>
      <c r="H39" s="240">
        <f t="shared" si="21"/>
        <v>12087252</v>
      </c>
      <c r="I39" s="275">
        <f t="shared" si="4"/>
        <v>4.640465077977854E-4</v>
      </c>
      <c r="J39" s="239">
        <v>12087252</v>
      </c>
      <c r="K39" s="241">
        <f t="shared" si="2"/>
        <v>1</v>
      </c>
    </row>
    <row r="40" spans="1:11" ht="30" customHeight="1" x14ac:dyDescent="0.25">
      <c r="A40" s="113" t="s">
        <v>114</v>
      </c>
      <c r="B40" s="32" t="s">
        <v>41</v>
      </c>
      <c r="C40" s="32">
        <v>20</v>
      </c>
      <c r="D40" s="32" t="s">
        <v>38</v>
      </c>
      <c r="E40" s="234" t="s">
        <v>115</v>
      </c>
      <c r="F40" s="243">
        <f>+F41+F54</f>
        <v>855932594.33000004</v>
      </c>
      <c r="G40" s="243">
        <f t="shared" ref="G40:H40" si="22">+G41+G54</f>
        <v>0</v>
      </c>
      <c r="H40" s="243">
        <f t="shared" si="22"/>
        <v>855932594.33000004</v>
      </c>
      <c r="I40" s="274">
        <f t="shared" si="4"/>
        <v>3.2860449282362529E-2</v>
      </c>
      <c r="J40" s="243">
        <f>+J41+J54</f>
        <v>835579102.31000006</v>
      </c>
      <c r="K40" s="236">
        <f t="shared" si="2"/>
        <v>0.97622068355051705</v>
      </c>
    </row>
    <row r="41" spans="1:11" ht="24.75" customHeight="1" x14ac:dyDescent="0.25">
      <c r="A41" s="113" t="s">
        <v>116</v>
      </c>
      <c r="B41" s="32" t="s">
        <v>41</v>
      </c>
      <c r="C41" s="32">
        <v>20</v>
      </c>
      <c r="D41" s="32" t="s">
        <v>38</v>
      </c>
      <c r="E41" s="234" t="s">
        <v>117</v>
      </c>
      <c r="F41" s="242">
        <f>+F42+F45+F52</f>
        <v>35180028.090000004</v>
      </c>
      <c r="G41" s="242">
        <f t="shared" ref="G41:H41" si="23">+G42+G45+G52</f>
        <v>0</v>
      </c>
      <c r="H41" s="242">
        <f t="shared" si="23"/>
        <v>35180028.090000004</v>
      </c>
      <c r="I41" s="274">
        <f t="shared" si="4"/>
        <v>1.3506104761770912E-3</v>
      </c>
      <c r="J41" s="242">
        <f>+J42+J45+J52</f>
        <v>35180028.090000004</v>
      </c>
      <c r="K41" s="236">
        <f t="shared" si="2"/>
        <v>1</v>
      </c>
    </row>
    <row r="42" spans="1:11" ht="54.75" customHeight="1" x14ac:dyDescent="0.25">
      <c r="A42" s="113" t="s">
        <v>118</v>
      </c>
      <c r="B42" s="32" t="s">
        <v>41</v>
      </c>
      <c r="C42" s="32">
        <v>20</v>
      </c>
      <c r="D42" s="32" t="s">
        <v>38</v>
      </c>
      <c r="E42" s="234" t="s">
        <v>119</v>
      </c>
      <c r="F42" s="242">
        <f>+F43+F44</f>
        <v>15689804</v>
      </c>
      <c r="G42" s="242">
        <f t="shared" ref="G42:H42" si="24">+G43+G44</f>
        <v>0</v>
      </c>
      <c r="H42" s="242">
        <f t="shared" si="24"/>
        <v>15689804</v>
      </c>
      <c r="I42" s="274">
        <f t="shared" si="4"/>
        <v>6.0235351709650171E-4</v>
      </c>
      <c r="J42" s="242">
        <f>+J43+J44</f>
        <v>15689804</v>
      </c>
      <c r="K42" s="236">
        <f t="shared" si="2"/>
        <v>1</v>
      </c>
    </row>
    <row r="43" spans="1:11" ht="50.25" customHeight="1" x14ac:dyDescent="0.25">
      <c r="A43" s="114" t="s">
        <v>120</v>
      </c>
      <c r="B43" s="43" t="s">
        <v>41</v>
      </c>
      <c r="C43" s="43">
        <v>20</v>
      </c>
      <c r="D43" s="43" t="s">
        <v>38</v>
      </c>
      <c r="E43" s="237" t="s">
        <v>121</v>
      </c>
      <c r="F43" s="244">
        <v>15391304</v>
      </c>
      <c r="G43" s="239">
        <v>0</v>
      </c>
      <c r="H43" s="240">
        <f t="shared" ref="H43:H53" si="25">+F43-G43</f>
        <v>15391304</v>
      </c>
      <c r="I43" s="275">
        <f t="shared" si="4"/>
        <v>5.9089368465670166E-4</v>
      </c>
      <c r="J43" s="239">
        <v>15391304</v>
      </c>
      <c r="K43" s="241">
        <f t="shared" si="2"/>
        <v>1</v>
      </c>
    </row>
    <row r="44" spans="1:11" ht="36.75" customHeight="1" x14ac:dyDescent="0.25">
      <c r="A44" s="114" t="s">
        <v>122</v>
      </c>
      <c r="B44" s="43" t="s">
        <v>41</v>
      </c>
      <c r="C44" s="43">
        <v>20</v>
      </c>
      <c r="D44" s="43" t="s">
        <v>38</v>
      </c>
      <c r="E44" s="237" t="s">
        <v>123</v>
      </c>
      <c r="F44" s="244">
        <v>298500</v>
      </c>
      <c r="G44" s="239">
        <v>0</v>
      </c>
      <c r="H44" s="240">
        <f t="shared" si="25"/>
        <v>298500</v>
      </c>
      <c r="I44" s="275">
        <f t="shared" si="4"/>
        <v>1.1459832439800126E-5</v>
      </c>
      <c r="J44" s="239">
        <v>298500</v>
      </c>
      <c r="K44" s="241">
        <f t="shared" si="2"/>
        <v>1</v>
      </c>
    </row>
    <row r="45" spans="1:11" ht="51" customHeight="1" x14ac:dyDescent="0.25">
      <c r="A45" s="180" t="s">
        <v>126</v>
      </c>
      <c r="B45" s="32" t="s">
        <v>41</v>
      </c>
      <c r="C45" s="32">
        <v>20</v>
      </c>
      <c r="D45" s="32" t="s">
        <v>38</v>
      </c>
      <c r="E45" s="234" t="s">
        <v>127</v>
      </c>
      <c r="F45" s="242">
        <f>+F46+F47+F48+F49+F50+F51</f>
        <v>18246674.09</v>
      </c>
      <c r="G45" s="242">
        <f t="shared" ref="G45:H45" si="26">+G46+G47+G48+G49+G50+G51</f>
        <v>0</v>
      </c>
      <c r="H45" s="242">
        <f t="shared" si="26"/>
        <v>18246674.09</v>
      </c>
      <c r="I45" s="274">
        <f t="shared" si="4"/>
        <v>7.0051533552778033E-4</v>
      </c>
      <c r="J45" s="242">
        <f>+J46+J47+J48+J49+J50+J51</f>
        <v>18246674.09</v>
      </c>
      <c r="K45" s="236">
        <f t="shared" si="2"/>
        <v>1</v>
      </c>
    </row>
    <row r="46" spans="1:11" ht="44.25" customHeight="1" x14ac:dyDescent="0.25">
      <c r="A46" s="181" t="s">
        <v>128</v>
      </c>
      <c r="B46" s="43" t="s">
        <v>41</v>
      </c>
      <c r="C46" s="43">
        <v>20</v>
      </c>
      <c r="D46" s="43" t="s">
        <v>38</v>
      </c>
      <c r="E46" s="237" t="s">
        <v>372</v>
      </c>
      <c r="F46" s="244">
        <v>6501170</v>
      </c>
      <c r="G46" s="239">
        <v>0</v>
      </c>
      <c r="H46" s="240">
        <f t="shared" si="25"/>
        <v>6501170</v>
      </c>
      <c r="I46" s="275">
        <f t="shared" si="4"/>
        <v>2.4958900791509342E-4</v>
      </c>
      <c r="J46" s="239">
        <v>6501170</v>
      </c>
      <c r="K46" s="241">
        <f t="shared" si="2"/>
        <v>1</v>
      </c>
    </row>
    <row r="47" spans="1:11" ht="53.25" customHeight="1" x14ac:dyDescent="0.25">
      <c r="A47" s="181" t="s">
        <v>130</v>
      </c>
      <c r="B47" s="43" t="s">
        <v>41</v>
      </c>
      <c r="C47" s="43">
        <v>20</v>
      </c>
      <c r="D47" s="43" t="s">
        <v>38</v>
      </c>
      <c r="E47" s="237" t="s">
        <v>131</v>
      </c>
      <c r="F47" s="244">
        <v>1847088.88</v>
      </c>
      <c r="G47" s="239">
        <v>0</v>
      </c>
      <c r="H47" s="240">
        <f t="shared" si="25"/>
        <v>1847088.88</v>
      </c>
      <c r="I47" s="275">
        <f t="shared" si="4"/>
        <v>7.0912325179960068E-5</v>
      </c>
      <c r="J47" s="239">
        <v>1847088.88</v>
      </c>
      <c r="K47" s="241">
        <f t="shared" si="2"/>
        <v>1</v>
      </c>
    </row>
    <row r="48" spans="1:11" ht="50.25" customHeight="1" x14ac:dyDescent="0.25">
      <c r="A48" s="181" t="s">
        <v>132</v>
      </c>
      <c r="B48" s="43" t="s">
        <v>41</v>
      </c>
      <c r="C48" s="43">
        <v>20</v>
      </c>
      <c r="D48" s="43" t="s">
        <v>38</v>
      </c>
      <c r="E48" s="237" t="s">
        <v>133</v>
      </c>
      <c r="F48" s="244">
        <v>450230</v>
      </c>
      <c r="G48" s="239">
        <v>0</v>
      </c>
      <c r="H48" s="240">
        <f t="shared" si="25"/>
        <v>450230</v>
      </c>
      <c r="I48" s="275">
        <f t="shared" si="4"/>
        <v>1.7284959327876753E-5</v>
      </c>
      <c r="J48" s="239">
        <v>450230</v>
      </c>
      <c r="K48" s="241">
        <f t="shared" si="2"/>
        <v>1</v>
      </c>
    </row>
    <row r="49" spans="1:11" ht="38.25" customHeight="1" x14ac:dyDescent="0.25">
      <c r="A49" s="181" t="s">
        <v>134</v>
      </c>
      <c r="B49" s="43" t="s">
        <v>41</v>
      </c>
      <c r="C49" s="43">
        <v>20</v>
      </c>
      <c r="D49" s="43" t="s">
        <v>38</v>
      </c>
      <c r="E49" s="237" t="s">
        <v>135</v>
      </c>
      <c r="F49" s="244">
        <v>8409570</v>
      </c>
      <c r="G49" s="239">
        <v>0</v>
      </c>
      <c r="H49" s="240">
        <f t="shared" si="25"/>
        <v>8409570</v>
      </c>
      <c r="I49" s="275">
        <f t="shared" si="4"/>
        <v>3.228551527328976E-4</v>
      </c>
      <c r="J49" s="239">
        <v>8409570</v>
      </c>
      <c r="K49" s="241">
        <f t="shared" si="2"/>
        <v>1</v>
      </c>
    </row>
    <row r="50" spans="1:11" ht="38.25" customHeight="1" x14ac:dyDescent="0.25">
      <c r="A50" s="181" t="s">
        <v>136</v>
      </c>
      <c r="B50" s="43" t="s">
        <v>41</v>
      </c>
      <c r="C50" s="43">
        <v>20</v>
      </c>
      <c r="D50" s="43" t="s">
        <v>38</v>
      </c>
      <c r="E50" s="237" t="s">
        <v>137</v>
      </c>
      <c r="F50" s="244">
        <v>99687</v>
      </c>
      <c r="G50" s="239">
        <v>0</v>
      </c>
      <c r="H50" s="240">
        <f t="shared" si="25"/>
        <v>99687</v>
      </c>
      <c r="I50" s="275">
        <f t="shared" si="4"/>
        <v>3.8271233381117422E-6</v>
      </c>
      <c r="J50" s="239">
        <v>99687</v>
      </c>
      <c r="K50" s="241">
        <f t="shared" si="2"/>
        <v>1</v>
      </c>
    </row>
    <row r="51" spans="1:11" ht="37.5" customHeight="1" x14ac:dyDescent="0.25">
      <c r="A51" s="181" t="s">
        <v>138</v>
      </c>
      <c r="B51" s="43" t="s">
        <v>41</v>
      </c>
      <c r="C51" s="43">
        <v>20</v>
      </c>
      <c r="D51" s="43" t="s">
        <v>38</v>
      </c>
      <c r="E51" s="237" t="s">
        <v>139</v>
      </c>
      <c r="F51" s="244">
        <v>938928.21</v>
      </c>
      <c r="G51" s="239">
        <v>0</v>
      </c>
      <c r="H51" s="240">
        <f t="shared" si="25"/>
        <v>938928.21</v>
      </c>
      <c r="I51" s="275">
        <f t="shared" si="4"/>
        <v>3.6046767033840753E-5</v>
      </c>
      <c r="J51" s="239">
        <v>938928.21</v>
      </c>
      <c r="K51" s="241">
        <f t="shared" si="2"/>
        <v>1</v>
      </c>
    </row>
    <row r="52" spans="1:11" ht="49.5" customHeight="1" x14ac:dyDescent="0.25">
      <c r="A52" s="113" t="s">
        <v>140</v>
      </c>
      <c r="B52" s="32" t="s">
        <v>41</v>
      </c>
      <c r="C52" s="32">
        <v>20</v>
      </c>
      <c r="D52" s="32" t="s">
        <v>38</v>
      </c>
      <c r="E52" s="234" t="s">
        <v>141</v>
      </c>
      <c r="F52" s="242">
        <f>+F53</f>
        <v>1243550</v>
      </c>
      <c r="G52" s="242">
        <f t="shared" ref="G52:H52" si="27">+G53</f>
        <v>0</v>
      </c>
      <c r="H52" s="242">
        <f t="shared" si="27"/>
        <v>1243550</v>
      </c>
      <c r="I52" s="274">
        <f t="shared" si="4"/>
        <v>4.7741623552808863E-5</v>
      </c>
      <c r="J52" s="242">
        <f>+J53</f>
        <v>1243550</v>
      </c>
      <c r="K52" s="236">
        <f t="shared" si="2"/>
        <v>1</v>
      </c>
    </row>
    <row r="53" spans="1:11" ht="45.75" customHeight="1" x14ac:dyDescent="0.25">
      <c r="A53" s="114" t="s">
        <v>142</v>
      </c>
      <c r="B53" s="43" t="s">
        <v>41</v>
      </c>
      <c r="C53" s="43">
        <v>20</v>
      </c>
      <c r="D53" s="43" t="s">
        <v>38</v>
      </c>
      <c r="E53" s="237" t="s">
        <v>143</v>
      </c>
      <c r="F53" s="244">
        <v>1243550</v>
      </c>
      <c r="G53" s="239">
        <v>0</v>
      </c>
      <c r="H53" s="240">
        <f t="shared" si="25"/>
        <v>1243550</v>
      </c>
      <c r="I53" s="275">
        <f t="shared" si="4"/>
        <v>4.7741623552808863E-5</v>
      </c>
      <c r="J53" s="239">
        <v>1243550</v>
      </c>
      <c r="K53" s="241">
        <f t="shared" si="2"/>
        <v>1</v>
      </c>
    </row>
    <row r="54" spans="1:11" ht="37.5" customHeight="1" x14ac:dyDescent="0.25">
      <c r="A54" s="113" t="s">
        <v>148</v>
      </c>
      <c r="B54" s="32" t="s">
        <v>41</v>
      </c>
      <c r="C54" s="32">
        <v>20</v>
      </c>
      <c r="D54" s="32" t="s">
        <v>38</v>
      </c>
      <c r="E54" s="234" t="s">
        <v>149</v>
      </c>
      <c r="F54" s="242">
        <f>+F57+F61+F68+F59+F55</f>
        <v>820752566.24000001</v>
      </c>
      <c r="G54" s="242">
        <f t="shared" ref="G54:H54" si="28">+G57+G61+G68+G59+G55</f>
        <v>0</v>
      </c>
      <c r="H54" s="242">
        <f t="shared" si="28"/>
        <v>820752566.24000001</v>
      </c>
      <c r="I54" s="274">
        <f t="shared" si="4"/>
        <v>3.1509838806185436E-2</v>
      </c>
      <c r="J54" s="242">
        <f>+J57+J61+J68+J59+J55</f>
        <v>800399074.22000003</v>
      </c>
      <c r="K54" s="236">
        <f t="shared" si="2"/>
        <v>0.97520142749812821</v>
      </c>
    </row>
    <row r="55" spans="1:11" ht="39.75" customHeight="1" x14ac:dyDescent="0.25">
      <c r="A55" s="113" t="s">
        <v>150</v>
      </c>
      <c r="B55" s="32" t="s">
        <v>41</v>
      </c>
      <c r="C55" s="32">
        <v>20</v>
      </c>
      <c r="D55" s="32" t="s">
        <v>38</v>
      </c>
      <c r="E55" s="234" t="s">
        <v>151</v>
      </c>
      <c r="F55" s="242">
        <f t="shared" ref="F55:J55" si="29">+F56</f>
        <v>14136177.98</v>
      </c>
      <c r="G55" s="242">
        <f t="shared" si="29"/>
        <v>0</v>
      </c>
      <c r="H55" s="242">
        <f t="shared" si="29"/>
        <v>14136177.98</v>
      </c>
      <c r="I55" s="274">
        <f t="shared" si="4"/>
        <v>5.4270764150751163E-4</v>
      </c>
      <c r="J55" s="242">
        <f t="shared" si="29"/>
        <v>14136177.98</v>
      </c>
      <c r="K55" s="236">
        <f t="shared" si="2"/>
        <v>1</v>
      </c>
    </row>
    <row r="56" spans="1:11" ht="36.75" customHeight="1" x14ac:dyDescent="0.25">
      <c r="A56" s="114" t="s">
        <v>152</v>
      </c>
      <c r="B56" s="43" t="s">
        <v>41</v>
      </c>
      <c r="C56" s="43">
        <v>20</v>
      </c>
      <c r="D56" s="43" t="s">
        <v>38</v>
      </c>
      <c r="E56" s="237" t="s">
        <v>153</v>
      </c>
      <c r="F56" s="244">
        <v>14136177.98</v>
      </c>
      <c r="G56" s="239">
        <v>0</v>
      </c>
      <c r="H56" s="240">
        <f t="shared" ref="H56:H71" si="30">+F56-G56</f>
        <v>14136177.98</v>
      </c>
      <c r="I56" s="275">
        <f t="shared" si="4"/>
        <v>5.4270764150751163E-4</v>
      </c>
      <c r="J56" s="239">
        <v>14136177.98</v>
      </c>
      <c r="K56" s="241">
        <f t="shared" si="2"/>
        <v>1</v>
      </c>
    </row>
    <row r="57" spans="1:11" ht="93" customHeight="1" x14ac:dyDescent="0.25">
      <c r="A57" s="113" t="s">
        <v>154</v>
      </c>
      <c r="B57" s="32" t="s">
        <v>41</v>
      </c>
      <c r="C57" s="32">
        <v>20</v>
      </c>
      <c r="D57" s="32" t="s">
        <v>38</v>
      </c>
      <c r="E57" s="234" t="s">
        <v>155</v>
      </c>
      <c r="F57" s="242">
        <f>+F58</f>
        <v>144101369</v>
      </c>
      <c r="G57" s="242">
        <f t="shared" ref="G57:H57" si="31">+G58</f>
        <v>0</v>
      </c>
      <c r="H57" s="242">
        <f t="shared" si="31"/>
        <v>144101369</v>
      </c>
      <c r="I57" s="274">
        <f t="shared" si="4"/>
        <v>5.5322530756643489E-3</v>
      </c>
      <c r="J57" s="242">
        <f>+J58</f>
        <v>144101369</v>
      </c>
      <c r="K57" s="236">
        <f t="shared" si="2"/>
        <v>1</v>
      </c>
    </row>
    <row r="58" spans="1:11" ht="42" customHeight="1" x14ac:dyDescent="0.25">
      <c r="A58" s="114" t="s">
        <v>164</v>
      </c>
      <c r="B58" s="43" t="s">
        <v>41</v>
      </c>
      <c r="C58" s="43">
        <v>20</v>
      </c>
      <c r="D58" s="43" t="s">
        <v>38</v>
      </c>
      <c r="E58" s="237" t="s">
        <v>165</v>
      </c>
      <c r="F58" s="244">
        <v>144101369</v>
      </c>
      <c r="G58" s="239">
        <v>0</v>
      </c>
      <c r="H58" s="240">
        <f t="shared" si="30"/>
        <v>144101369</v>
      </c>
      <c r="I58" s="275">
        <f t="shared" si="4"/>
        <v>5.5322530756643489E-3</v>
      </c>
      <c r="J58" s="239">
        <v>144101369</v>
      </c>
      <c r="K58" s="241">
        <f t="shared" si="2"/>
        <v>1</v>
      </c>
    </row>
    <row r="59" spans="1:11" ht="51.75" customHeight="1" x14ac:dyDescent="0.25">
      <c r="A59" s="113" t="s">
        <v>168</v>
      </c>
      <c r="B59" s="32" t="s">
        <v>41</v>
      </c>
      <c r="C59" s="32">
        <v>20</v>
      </c>
      <c r="D59" s="32" t="s">
        <v>38</v>
      </c>
      <c r="E59" s="234" t="s">
        <v>169</v>
      </c>
      <c r="F59" s="242">
        <f>+F60</f>
        <v>1341137.8999999999</v>
      </c>
      <c r="G59" s="242">
        <f t="shared" ref="G59:H59" si="32">+G60</f>
        <v>0</v>
      </c>
      <c r="H59" s="242">
        <f t="shared" si="32"/>
        <v>1341137.8999999999</v>
      </c>
      <c r="I59" s="274">
        <f t="shared" si="4"/>
        <v>5.1488159506416802E-5</v>
      </c>
      <c r="J59" s="242">
        <f>+J60</f>
        <v>1341137.8999999999</v>
      </c>
      <c r="K59" s="236">
        <f t="shared" si="2"/>
        <v>1</v>
      </c>
    </row>
    <row r="60" spans="1:11" ht="42" customHeight="1" x14ac:dyDescent="0.25">
      <c r="A60" s="114" t="s">
        <v>174</v>
      </c>
      <c r="B60" s="43" t="s">
        <v>41</v>
      </c>
      <c r="C60" s="43">
        <v>20</v>
      </c>
      <c r="D60" s="43" t="s">
        <v>38</v>
      </c>
      <c r="E60" s="237" t="s">
        <v>175</v>
      </c>
      <c r="F60" s="244">
        <v>1341137.8999999999</v>
      </c>
      <c r="G60" s="239">
        <v>0</v>
      </c>
      <c r="H60" s="240">
        <f t="shared" si="30"/>
        <v>1341137.8999999999</v>
      </c>
      <c r="I60" s="275">
        <f t="shared" si="4"/>
        <v>5.1488159506416802E-5</v>
      </c>
      <c r="J60" s="239">
        <v>1341137.8999999999</v>
      </c>
      <c r="K60" s="241">
        <f t="shared" si="2"/>
        <v>1</v>
      </c>
    </row>
    <row r="61" spans="1:11" ht="49.5" customHeight="1" x14ac:dyDescent="0.25">
      <c r="A61" s="113" t="s">
        <v>176</v>
      </c>
      <c r="B61" s="32" t="s">
        <v>41</v>
      </c>
      <c r="C61" s="32">
        <v>20</v>
      </c>
      <c r="D61" s="32" t="s">
        <v>38</v>
      </c>
      <c r="E61" s="234" t="s">
        <v>177</v>
      </c>
      <c r="F61" s="242">
        <f t="shared" ref="F61:J61" si="33">SUM(F62:F67)</f>
        <v>563227768.36000001</v>
      </c>
      <c r="G61" s="242">
        <f t="shared" si="33"/>
        <v>0</v>
      </c>
      <c r="H61" s="242">
        <f t="shared" si="33"/>
        <v>563227768.36000001</v>
      </c>
      <c r="I61" s="274">
        <f t="shared" si="4"/>
        <v>2.1623101677883279E-2</v>
      </c>
      <c r="J61" s="242">
        <f t="shared" si="33"/>
        <v>542874276.34000003</v>
      </c>
      <c r="K61" s="236">
        <f t="shared" si="2"/>
        <v>0.96386276891271705</v>
      </c>
    </row>
    <row r="62" spans="1:11" ht="41.25" customHeight="1" x14ac:dyDescent="0.25">
      <c r="A62" s="114" t="s">
        <v>178</v>
      </c>
      <c r="B62" s="43" t="s">
        <v>41</v>
      </c>
      <c r="C62" s="43">
        <v>20</v>
      </c>
      <c r="D62" s="43" t="s">
        <v>38</v>
      </c>
      <c r="E62" s="237" t="s">
        <v>179</v>
      </c>
      <c r="F62" s="244">
        <v>186675256</v>
      </c>
      <c r="G62" s="239">
        <v>0</v>
      </c>
      <c r="H62" s="240">
        <f t="shared" si="30"/>
        <v>186675256</v>
      </c>
      <c r="I62" s="275">
        <f t="shared" si="4"/>
        <v>7.1667241353996413E-3</v>
      </c>
      <c r="J62" s="239">
        <v>186675256</v>
      </c>
      <c r="K62" s="241">
        <f t="shared" si="2"/>
        <v>1</v>
      </c>
    </row>
    <row r="63" spans="1:11" ht="69" customHeight="1" x14ac:dyDescent="0.25">
      <c r="A63" s="114" t="s">
        <v>180</v>
      </c>
      <c r="B63" s="43" t="s">
        <v>41</v>
      </c>
      <c r="C63" s="43">
        <v>20</v>
      </c>
      <c r="D63" s="43" t="s">
        <v>38</v>
      </c>
      <c r="E63" s="237" t="s">
        <v>181</v>
      </c>
      <c r="F63" s="244">
        <v>171105772</v>
      </c>
      <c r="G63" s="239">
        <v>0</v>
      </c>
      <c r="H63" s="240">
        <f t="shared" si="30"/>
        <v>171105772</v>
      </c>
      <c r="I63" s="275">
        <f t="shared" si="4"/>
        <v>6.5689898713656419E-3</v>
      </c>
      <c r="J63" s="239">
        <v>171105772</v>
      </c>
      <c r="K63" s="241">
        <f t="shared" si="2"/>
        <v>1</v>
      </c>
    </row>
    <row r="64" spans="1:11" ht="44.25" customHeight="1" x14ac:dyDescent="0.25">
      <c r="A64" s="114" t="s">
        <v>182</v>
      </c>
      <c r="B64" s="43" t="s">
        <v>41</v>
      </c>
      <c r="C64" s="43">
        <v>20</v>
      </c>
      <c r="D64" s="43" t="s">
        <v>38</v>
      </c>
      <c r="E64" s="237" t="s">
        <v>428</v>
      </c>
      <c r="F64" s="244">
        <v>2660972</v>
      </c>
      <c r="G64" s="239">
        <v>0</v>
      </c>
      <c r="H64" s="240">
        <f t="shared" si="30"/>
        <v>2660972</v>
      </c>
      <c r="I64" s="275">
        <f t="shared" si="4"/>
        <v>1.0215843633835785E-4</v>
      </c>
      <c r="J64" s="239">
        <v>2660972</v>
      </c>
      <c r="K64" s="241">
        <f t="shared" si="2"/>
        <v>1</v>
      </c>
    </row>
    <row r="65" spans="1:11" ht="32.25" customHeight="1" x14ac:dyDescent="0.25">
      <c r="A65" s="114" t="s">
        <v>184</v>
      </c>
      <c r="B65" s="43" t="s">
        <v>41</v>
      </c>
      <c r="C65" s="43">
        <v>20</v>
      </c>
      <c r="D65" s="43" t="s">
        <v>38</v>
      </c>
      <c r="E65" s="237" t="s">
        <v>185</v>
      </c>
      <c r="F65" s="244">
        <v>86566154.540000007</v>
      </c>
      <c r="G65" s="239">
        <v>0</v>
      </c>
      <c r="H65" s="240">
        <f t="shared" si="30"/>
        <v>86566154.540000007</v>
      </c>
      <c r="I65" s="275">
        <f t="shared" si="4"/>
        <v>3.3233957319472127E-3</v>
      </c>
      <c r="J65" s="239">
        <v>86566154.540000007</v>
      </c>
      <c r="K65" s="241">
        <f t="shared" si="2"/>
        <v>1</v>
      </c>
    </row>
    <row r="66" spans="1:11" ht="50.25" customHeight="1" x14ac:dyDescent="0.25">
      <c r="A66" s="114" t="s">
        <v>186</v>
      </c>
      <c r="B66" s="43" t="s">
        <v>41</v>
      </c>
      <c r="C66" s="43">
        <v>20</v>
      </c>
      <c r="D66" s="43" t="s">
        <v>38</v>
      </c>
      <c r="E66" s="237" t="s">
        <v>379</v>
      </c>
      <c r="F66" s="244">
        <v>81606909.780000001</v>
      </c>
      <c r="G66" s="239">
        <v>0</v>
      </c>
      <c r="H66" s="240">
        <f t="shared" si="30"/>
        <v>81606909.780000001</v>
      </c>
      <c r="I66" s="275">
        <f t="shared" si="4"/>
        <v>3.1330033903138564E-3</v>
      </c>
      <c r="J66" s="239">
        <v>61253417.759999998</v>
      </c>
      <c r="K66" s="241">
        <f t="shared" si="2"/>
        <v>0.75059107035335648</v>
      </c>
    </row>
    <row r="67" spans="1:11" ht="49.5" customHeight="1" x14ac:dyDescent="0.25">
      <c r="A67" s="114" t="s">
        <v>188</v>
      </c>
      <c r="B67" s="43" t="s">
        <v>41</v>
      </c>
      <c r="C67" s="43">
        <v>20</v>
      </c>
      <c r="D67" s="43" t="s">
        <v>38</v>
      </c>
      <c r="E67" s="237" t="s">
        <v>429</v>
      </c>
      <c r="F67" s="244">
        <v>34612704.039999999</v>
      </c>
      <c r="G67" s="239">
        <v>0</v>
      </c>
      <c r="H67" s="240">
        <f t="shared" si="30"/>
        <v>34612704.039999999</v>
      </c>
      <c r="I67" s="275">
        <f t="shared" si="4"/>
        <v>1.3288301125185689E-3</v>
      </c>
      <c r="J67" s="239">
        <v>34612704.039999999</v>
      </c>
      <c r="K67" s="241">
        <f t="shared" si="2"/>
        <v>1</v>
      </c>
    </row>
    <row r="68" spans="1:11" ht="41.25" customHeight="1" x14ac:dyDescent="0.25">
      <c r="A68" s="113" t="s">
        <v>190</v>
      </c>
      <c r="B68" s="32" t="s">
        <v>41</v>
      </c>
      <c r="C68" s="32">
        <v>20</v>
      </c>
      <c r="D68" s="32" t="s">
        <v>38</v>
      </c>
      <c r="E68" s="234" t="s">
        <v>191</v>
      </c>
      <c r="F68" s="242">
        <f>SUM(F69:F71)</f>
        <v>97946113</v>
      </c>
      <c r="G68" s="242">
        <f t="shared" ref="G68:H68" si="34">SUM(G69:G71)</f>
        <v>0</v>
      </c>
      <c r="H68" s="242">
        <f t="shared" si="34"/>
        <v>97946113</v>
      </c>
      <c r="I68" s="274">
        <f t="shared" si="4"/>
        <v>3.760288251623882E-3</v>
      </c>
      <c r="J68" s="242">
        <f>SUM(J69:J71)</f>
        <v>97946113</v>
      </c>
      <c r="K68" s="236">
        <f t="shared" si="2"/>
        <v>1</v>
      </c>
    </row>
    <row r="69" spans="1:11" ht="48" customHeight="1" x14ac:dyDescent="0.25">
      <c r="A69" s="114" t="s">
        <v>194</v>
      </c>
      <c r="B69" s="43" t="s">
        <v>41</v>
      </c>
      <c r="C69" s="43">
        <v>20</v>
      </c>
      <c r="D69" s="43" t="s">
        <v>38</v>
      </c>
      <c r="E69" s="237" t="s">
        <v>195</v>
      </c>
      <c r="F69" s="244">
        <v>664000</v>
      </c>
      <c r="G69" s="239">
        <v>0</v>
      </c>
      <c r="H69" s="240">
        <f t="shared" si="30"/>
        <v>664000</v>
      </c>
      <c r="I69" s="275">
        <f t="shared" si="4"/>
        <v>2.5491888576305808E-5</v>
      </c>
      <c r="J69" s="239">
        <v>664000</v>
      </c>
      <c r="K69" s="241">
        <f t="shared" si="2"/>
        <v>1</v>
      </c>
    </row>
    <row r="70" spans="1:11" ht="41.25" customHeight="1" x14ac:dyDescent="0.25">
      <c r="A70" s="114" t="s">
        <v>198</v>
      </c>
      <c r="B70" s="43" t="s">
        <v>41</v>
      </c>
      <c r="C70" s="43">
        <v>20</v>
      </c>
      <c r="D70" s="43" t="s">
        <v>38</v>
      </c>
      <c r="E70" s="237" t="s">
        <v>199</v>
      </c>
      <c r="F70" s="244">
        <v>94954073</v>
      </c>
      <c r="G70" s="239">
        <v>0</v>
      </c>
      <c r="H70" s="240">
        <f t="shared" si="30"/>
        <v>94954073</v>
      </c>
      <c r="I70" s="275">
        <f t="shared" si="4"/>
        <v>3.6454196517807344E-3</v>
      </c>
      <c r="J70" s="239">
        <v>94954073</v>
      </c>
      <c r="K70" s="241">
        <f t="shared" si="2"/>
        <v>1</v>
      </c>
    </row>
    <row r="71" spans="1:11" ht="36.75" customHeight="1" x14ac:dyDescent="0.25">
      <c r="A71" s="114" t="s">
        <v>200</v>
      </c>
      <c r="B71" s="43" t="s">
        <v>41</v>
      </c>
      <c r="C71" s="43">
        <v>20</v>
      </c>
      <c r="D71" s="43" t="s">
        <v>38</v>
      </c>
      <c r="E71" s="237" t="s">
        <v>201</v>
      </c>
      <c r="F71" s="244">
        <v>2328040</v>
      </c>
      <c r="G71" s="239">
        <v>0</v>
      </c>
      <c r="H71" s="240">
        <f t="shared" si="30"/>
        <v>2328040</v>
      </c>
      <c r="I71" s="275">
        <f t="shared" si="4"/>
        <v>8.9376711266841817E-5</v>
      </c>
      <c r="J71" s="239">
        <v>2328040</v>
      </c>
      <c r="K71" s="241">
        <f t="shared" si="2"/>
        <v>1</v>
      </c>
    </row>
    <row r="72" spans="1:11" ht="26.25" customHeight="1" x14ac:dyDescent="0.25">
      <c r="A72" s="113" t="s">
        <v>204</v>
      </c>
      <c r="B72" s="32" t="s">
        <v>37</v>
      </c>
      <c r="C72" s="32">
        <v>10</v>
      </c>
      <c r="D72" s="32" t="s">
        <v>38</v>
      </c>
      <c r="E72" s="234" t="s">
        <v>205</v>
      </c>
      <c r="F72" s="242">
        <f t="shared" ref="F72:H72" si="35">+F79</f>
        <v>6038392441.9200001</v>
      </c>
      <c r="G72" s="242">
        <f t="shared" si="35"/>
        <v>0</v>
      </c>
      <c r="H72" s="242">
        <f t="shared" si="35"/>
        <v>6038392441.9200001</v>
      </c>
      <c r="I72" s="274">
        <f t="shared" si="4"/>
        <v>0.23182233028528881</v>
      </c>
      <c r="J72" s="242">
        <f t="shared" ref="J72" si="36">+J79</f>
        <v>6038392441.9200001</v>
      </c>
      <c r="K72" s="236">
        <f t="shared" si="2"/>
        <v>1</v>
      </c>
    </row>
    <row r="73" spans="1:11" ht="26.25" customHeight="1" x14ac:dyDescent="0.25">
      <c r="A73" s="113" t="s">
        <v>204</v>
      </c>
      <c r="B73" s="32" t="s">
        <v>41</v>
      </c>
      <c r="C73" s="32">
        <v>20</v>
      </c>
      <c r="D73" s="32" t="s">
        <v>38</v>
      </c>
      <c r="E73" s="234" t="s">
        <v>205</v>
      </c>
      <c r="F73" s="242">
        <f>+F74</f>
        <v>28196254</v>
      </c>
      <c r="G73" s="242">
        <f t="shared" ref="G73:H73" si="37">+G74</f>
        <v>0</v>
      </c>
      <c r="H73" s="242">
        <f t="shared" si="37"/>
        <v>28196254</v>
      </c>
      <c r="I73" s="274">
        <f t="shared" si="4"/>
        <v>1.0824936223452061E-3</v>
      </c>
      <c r="J73" s="242">
        <f>+J74</f>
        <v>28196254</v>
      </c>
      <c r="K73" s="236">
        <f t="shared" ref="K73:K136" si="38">+J73/H73</f>
        <v>1</v>
      </c>
    </row>
    <row r="74" spans="1:11" ht="31.5" customHeight="1" x14ac:dyDescent="0.25">
      <c r="A74" s="113" t="s">
        <v>212</v>
      </c>
      <c r="B74" s="32" t="s">
        <v>41</v>
      </c>
      <c r="C74" s="32">
        <v>20</v>
      </c>
      <c r="D74" s="32" t="s">
        <v>38</v>
      </c>
      <c r="E74" s="234" t="s">
        <v>213</v>
      </c>
      <c r="F74" s="242">
        <f t="shared" ref="F74:J76" si="39">+F75</f>
        <v>28196254</v>
      </c>
      <c r="G74" s="242">
        <f t="shared" si="39"/>
        <v>0</v>
      </c>
      <c r="H74" s="242">
        <f t="shared" si="39"/>
        <v>28196254</v>
      </c>
      <c r="I74" s="274">
        <f t="shared" ref="I74:I137" si="40">+H74/$H$150</f>
        <v>1.0824936223452061E-3</v>
      </c>
      <c r="J74" s="242">
        <f t="shared" si="39"/>
        <v>28196254</v>
      </c>
      <c r="K74" s="236">
        <f t="shared" si="38"/>
        <v>1</v>
      </c>
    </row>
    <row r="75" spans="1:11" ht="31.5" customHeight="1" x14ac:dyDescent="0.25">
      <c r="A75" s="113" t="s">
        <v>214</v>
      </c>
      <c r="B75" s="32" t="s">
        <v>41</v>
      </c>
      <c r="C75" s="32">
        <v>20</v>
      </c>
      <c r="D75" s="32" t="s">
        <v>38</v>
      </c>
      <c r="E75" s="234" t="s">
        <v>215</v>
      </c>
      <c r="F75" s="242">
        <f t="shared" si="39"/>
        <v>28196254</v>
      </c>
      <c r="G75" s="242">
        <f t="shared" si="39"/>
        <v>0</v>
      </c>
      <c r="H75" s="242">
        <f t="shared" si="39"/>
        <v>28196254</v>
      </c>
      <c r="I75" s="274">
        <f t="shared" si="40"/>
        <v>1.0824936223452061E-3</v>
      </c>
      <c r="J75" s="242">
        <f t="shared" si="39"/>
        <v>28196254</v>
      </c>
      <c r="K75" s="236">
        <f t="shared" si="38"/>
        <v>1</v>
      </c>
    </row>
    <row r="76" spans="1:11" ht="34.5" customHeight="1" x14ac:dyDescent="0.25">
      <c r="A76" s="113" t="s">
        <v>216</v>
      </c>
      <c r="B76" s="32" t="s">
        <v>41</v>
      </c>
      <c r="C76" s="32">
        <v>20</v>
      </c>
      <c r="D76" s="32" t="s">
        <v>38</v>
      </c>
      <c r="E76" s="234" t="s">
        <v>217</v>
      </c>
      <c r="F76" s="242">
        <f>+F77</f>
        <v>28196254</v>
      </c>
      <c r="G76" s="242">
        <f t="shared" si="39"/>
        <v>0</v>
      </c>
      <c r="H76" s="242">
        <f t="shared" si="39"/>
        <v>28196254</v>
      </c>
      <c r="I76" s="274">
        <f t="shared" si="40"/>
        <v>1.0824936223452061E-3</v>
      </c>
      <c r="J76" s="242">
        <f>+J77</f>
        <v>28196254</v>
      </c>
      <c r="K76" s="236">
        <f t="shared" si="38"/>
        <v>1</v>
      </c>
    </row>
    <row r="77" spans="1:11" ht="33.75" customHeight="1" x14ac:dyDescent="0.25">
      <c r="A77" s="114" t="s">
        <v>218</v>
      </c>
      <c r="B77" s="43" t="s">
        <v>41</v>
      </c>
      <c r="C77" s="43">
        <v>20</v>
      </c>
      <c r="D77" s="43" t="s">
        <v>38</v>
      </c>
      <c r="E77" s="237" t="s">
        <v>219</v>
      </c>
      <c r="F77" s="244">
        <v>28196254</v>
      </c>
      <c r="G77" s="239">
        <v>0</v>
      </c>
      <c r="H77" s="240">
        <f t="shared" ref="H77" si="41">+F77-G77</f>
        <v>28196254</v>
      </c>
      <c r="I77" s="275">
        <f t="shared" si="40"/>
        <v>1.0824936223452061E-3</v>
      </c>
      <c r="J77" s="239">
        <v>28196254</v>
      </c>
      <c r="K77" s="241">
        <f t="shared" si="38"/>
        <v>1</v>
      </c>
    </row>
    <row r="78" spans="1:11" ht="29.25" customHeight="1" x14ac:dyDescent="0.25">
      <c r="A78" s="245" t="s">
        <v>222</v>
      </c>
      <c r="B78" s="80" t="s">
        <v>37</v>
      </c>
      <c r="C78" s="80">
        <v>10</v>
      </c>
      <c r="D78" s="80" t="s">
        <v>38</v>
      </c>
      <c r="E78" s="246" t="s">
        <v>223</v>
      </c>
      <c r="F78" s="242">
        <f t="shared" ref="F78:J79" si="42">+F79</f>
        <v>6038392441.9200001</v>
      </c>
      <c r="G78" s="242">
        <f t="shared" si="42"/>
        <v>0</v>
      </c>
      <c r="H78" s="242">
        <f t="shared" si="42"/>
        <v>6038392441.9200001</v>
      </c>
      <c r="I78" s="274">
        <f t="shared" si="40"/>
        <v>0.23182233028528881</v>
      </c>
      <c r="J78" s="242">
        <f t="shared" si="42"/>
        <v>6038392441.9200001</v>
      </c>
      <c r="K78" s="236">
        <f t="shared" si="38"/>
        <v>1</v>
      </c>
    </row>
    <row r="79" spans="1:11" ht="29.25" customHeight="1" x14ac:dyDescent="0.25">
      <c r="A79" s="245" t="s">
        <v>224</v>
      </c>
      <c r="B79" s="80" t="s">
        <v>37</v>
      </c>
      <c r="C79" s="80">
        <v>10</v>
      </c>
      <c r="D79" s="80" t="s">
        <v>38</v>
      </c>
      <c r="E79" s="246" t="s">
        <v>225</v>
      </c>
      <c r="F79" s="242">
        <f>+F80</f>
        <v>6038392441.9200001</v>
      </c>
      <c r="G79" s="242">
        <f t="shared" si="42"/>
        <v>0</v>
      </c>
      <c r="H79" s="242">
        <f t="shared" si="42"/>
        <v>6038392441.9200001</v>
      </c>
      <c r="I79" s="274">
        <f t="shared" si="40"/>
        <v>0.23182233028528881</v>
      </c>
      <c r="J79" s="242">
        <f>+J80</f>
        <v>6038392441.9200001</v>
      </c>
      <c r="K79" s="236">
        <f t="shared" si="38"/>
        <v>1</v>
      </c>
    </row>
    <row r="80" spans="1:11" ht="29.25" customHeight="1" thickBot="1" x14ac:dyDescent="0.3">
      <c r="A80" s="247" t="s">
        <v>228</v>
      </c>
      <c r="B80" s="248" t="s">
        <v>37</v>
      </c>
      <c r="C80" s="248">
        <v>10</v>
      </c>
      <c r="D80" s="248" t="s">
        <v>38</v>
      </c>
      <c r="E80" s="249" t="s">
        <v>229</v>
      </c>
      <c r="F80" s="250">
        <v>6038392441.9200001</v>
      </c>
      <c r="G80" s="251">
        <v>0</v>
      </c>
      <c r="H80" s="252">
        <f t="shared" ref="H80" si="43">+F80-G80</f>
        <v>6038392441.9200001</v>
      </c>
      <c r="I80" s="276">
        <f t="shared" si="40"/>
        <v>0.23182233028528881</v>
      </c>
      <c r="J80" s="251">
        <v>6038392441.9200001</v>
      </c>
      <c r="K80" s="253">
        <f t="shared" si="38"/>
        <v>1</v>
      </c>
    </row>
    <row r="81" spans="1:11" s="226" customFormat="1" ht="28.5" customHeight="1" thickBot="1" x14ac:dyDescent="0.3">
      <c r="A81" s="23" t="s">
        <v>250</v>
      </c>
      <c r="B81" s="96" t="s">
        <v>37</v>
      </c>
      <c r="C81" s="97">
        <v>10</v>
      </c>
      <c r="D81" s="96" t="s">
        <v>38</v>
      </c>
      <c r="E81" s="223" t="s">
        <v>251</v>
      </c>
      <c r="F81" s="26">
        <f>+F84+F90+F112+F118</f>
        <v>1295922883.6399999</v>
      </c>
      <c r="G81" s="224">
        <f t="shared" ref="G81:H81" si="44">+G84+G90+G112+G118</f>
        <v>0</v>
      </c>
      <c r="H81" s="26">
        <f t="shared" si="44"/>
        <v>1295922883.6399999</v>
      </c>
      <c r="I81" s="271">
        <f t="shared" si="40"/>
        <v>4.9752291797041853E-2</v>
      </c>
      <c r="J81" s="224">
        <f>+J84+J90+J112+J118</f>
        <v>1295922883.6399999</v>
      </c>
      <c r="K81" s="225">
        <f t="shared" si="38"/>
        <v>1</v>
      </c>
    </row>
    <row r="82" spans="1:11" s="226" customFormat="1" ht="28.5" customHeight="1" thickBot="1" x14ac:dyDescent="0.3">
      <c r="A82" s="23" t="s">
        <v>250</v>
      </c>
      <c r="B82" s="96" t="s">
        <v>37</v>
      </c>
      <c r="C82" s="97">
        <v>13</v>
      </c>
      <c r="D82" s="96" t="s">
        <v>38</v>
      </c>
      <c r="E82" s="223" t="s">
        <v>251</v>
      </c>
      <c r="F82" s="26">
        <f t="shared" ref="F82:H82" si="45">+F119</f>
        <v>65837000</v>
      </c>
      <c r="G82" s="224">
        <f t="shared" si="45"/>
        <v>0</v>
      </c>
      <c r="H82" s="26">
        <f t="shared" si="45"/>
        <v>65837000</v>
      </c>
      <c r="I82" s="271">
        <f t="shared" si="40"/>
        <v>2.5275745002985624E-3</v>
      </c>
      <c r="J82" s="224">
        <f t="shared" ref="J82" si="46">+J119</f>
        <v>65837000</v>
      </c>
      <c r="K82" s="225">
        <f t="shared" si="38"/>
        <v>1</v>
      </c>
    </row>
    <row r="83" spans="1:11" s="226" customFormat="1" ht="28.5" customHeight="1" thickBot="1" x14ac:dyDescent="0.3">
      <c r="A83" s="99" t="s">
        <v>250</v>
      </c>
      <c r="B83" s="100" t="s">
        <v>41</v>
      </c>
      <c r="C83" s="101">
        <v>20</v>
      </c>
      <c r="D83" s="100" t="s">
        <v>38</v>
      </c>
      <c r="E83" s="228" t="s">
        <v>251</v>
      </c>
      <c r="F83" s="103">
        <f>+F100+F120</f>
        <v>17217819084.52</v>
      </c>
      <c r="G83" s="229">
        <f t="shared" ref="G83:H83" si="47">+G100+G120</f>
        <v>0</v>
      </c>
      <c r="H83" s="103">
        <f t="shared" si="47"/>
        <v>17217819084.52</v>
      </c>
      <c r="I83" s="272">
        <f t="shared" si="40"/>
        <v>0.66101615305658956</v>
      </c>
      <c r="J83" s="229">
        <f>+J100+J120</f>
        <v>1809914436</v>
      </c>
      <c r="K83" s="230">
        <f t="shared" si="38"/>
        <v>0.10511868124036901</v>
      </c>
    </row>
    <row r="84" spans="1:11" ht="24" customHeight="1" x14ac:dyDescent="0.25">
      <c r="A84" s="110" t="s">
        <v>252</v>
      </c>
      <c r="B84" s="111" t="s">
        <v>37</v>
      </c>
      <c r="C84" s="111">
        <v>10</v>
      </c>
      <c r="D84" s="111" t="s">
        <v>38</v>
      </c>
      <c r="E84" s="231" t="s">
        <v>253</v>
      </c>
      <c r="F84" s="254">
        <f t="shared" ref="F84:J85" si="48">+F85</f>
        <v>317236473</v>
      </c>
      <c r="G84" s="254">
        <f t="shared" si="48"/>
        <v>0</v>
      </c>
      <c r="H84" s="254">
        <f t="shared" si="48"/>
        <v>317236473</v>
      </c>
      <c r="I84" s="273">
        <f t="shared" si="40"/>
        <v>1.2179151840446153E-2</v>
      </c>
      <c r="J84" s="254">
        <f t="shared" si="48"/>
        <v>317236473</v>
      </c>
      <c r="K84" s="233">
        <f t="shared" si="38"/>
        <v>1</v>
      </c>
    </row>
    <row r="85" spans="1:11" ht="24" customHeight="1" x14ac:dyDescent="0.25">
      <c r="A85" s="113" t="s">
        <v>254</v>
      </c>
      <c r="B85" s="32" t="s">
        <v>37</v>
      </c>
      <c r="C85" s="32">
        <v>10</v>
      </c>
      <c r="D85" s="32" t="s">
        <v>38</v>
      </c>
      <c r="E85" s="234" t="s">
        <v>255</v>
      </c>
      <c r="F85" s="242">
        <f>+F86</f>
        <v>317236473</v>
      </c>
      <c r="G85" s="242">
        <f t="shared" si="48"/>
        <v>0</v>
      </c>
      <c r="H85" s="242">
        <f t="shared" si="48"/>
        <v>317236473</v>
      </c>
      <c r="I85" s="274">
        <f t="shared" si="40"/>
        <v>1.2179151840446153E-2</v>
      </c>
      <c r="J85" s="242">
        <f>+J86</f>
        <v>317236473</v>
      </c>
      <c r="K85" s="236">
        <f t="shared" si="38"/>
        <v>1</v>
      </c>
    </row>
    <row r="86" spans="1:11" ht="49.5" customHeight="1" x14ac:dyDescent="0.25">
      <c r="A86" s="199" t="s">
        <v>380</v>
      </c>
      <c r="B86" s="32" t="s">
        <v>37</v>
      </c>
      <c r="C86" s="32">
        <v>10</v>
      </c>
      <c r="D86" s="32" t="s">
        <v>38</v>
      </c>
      <c r="E86" s="234" t="s">
        <v>381</v>
      </c>
      <c r="F86" s="242">
        <f t="shared" ref="F86:J87" si="49">+F87</f>
        <v>317236473</v>
      </c>
      <c r="G86" s="242">
        <f t="shared" si="49"/>
        <v>0</v>
      </c>
      <c r="H86" s="242">
        <f t="shared" si="49"/>
        <v>317236473</v>
      </c>
      <c r="I86" s="274">
        <f t="shared" si="40"/>
        <v>1.2179151840446153E-2</v>
      </c>
      <c r="J86" s="242">
        <f t="shared" si="49"/>
        <v>317236473</v>
      </c>
      <c r="K86" s="236">
        <f t="shared" si="38"/>
        <v>1</v>
      </c>
    </row>
    <row r="87" spans="1:11" ht="49.5" customHeight="1" x14ac:dyDescent="0.25">
      <c r="A87" s="113" t="s">
        <v>382</v>
      </c>
      <c r="B87" s="32" t="s">
        <v>37</v>
      </c>
      <c r="C87" s="32">
        <v>10</v>
      </c>
      <c r="D87" s="32" t="s">
        <v>38</v>
      </c>
      <c r="E87" s="234" t="s">
        <v>381</v>
      </c>
      <c r="F87" s="242">
        <f t="shared" si="49"/>
        <v>317236473</v>
      </c>
      <c r="G87" s="242">
        <f t="shared" si="49"/>
        <v>0</v>
      </c>
      <c r="H87" s="242">
        <f t="shared" si="49"/>
        <v>317236473</v>
      </c>
      <c r="I87" s="274">
        <f t="shared" si="40"/>
        <v>1.2179151840446153E-2</v>
      </c>
      <c r="J87" s="242">
        <f t="shared" si="49"/>
        <v>317236473</v>
      </c>
      <c r="K87" s="236">
        <f t="shared" si="38"/>
        <v>1</v>
      </c>
    </row>
    <row r="88" spans="1:11" ht="49.5" customHeight="1" x14ac:dyDescent="0.25">
      <c r="A88" s="113" t="s">
        <v>383</v>
      </c>
      <c r="B88" s="32" t="s">
        <v>37</v>
      </c>
      <c r="C88" s="32">
        <v>10</v>
      </c>
      <c r="D88" s="32" t="s">
        <v>38</v>
      </c>
      <c r="E88" s="234" t="s">
        <v>384</v>
      </c>
      <c r="F88" s="242">
        <f t="shared" ref="F88:J88" si="50">SUM(F89:F89)</f>
        <v>317236473</v>
      </c>
      <c r="G88" s="242">
        <f t="shared" si="50"/>
        <v>0</v>
      </c>
      <c r="H88" s="242">
        <f t="shared" si="50"/>
        <v>317236473</v>
      </c>
      <c r="I88" s="274">
        <f t="shared" si="40"/>
        <v>1.2179151840446153E-2</v>
      </c>
      <c r="J88" s="242">
        <f t="shared" si="50"/>
        <v>317236473</v>
      </c>
      <c r="K88" s="236">
        <f t="shared" si="38"/>
        <v>1</v>
      </c>
    </row>
    <row r="89" spans="1:11" ht="30" customHeight="1" x14ac:dyDescent="0.25">
      <c r="A89" s="114" t="s">
        <v>385</v>
      </c>
      <c r="B89" s="43" t="s">
        <v>37</v>
      </c>
      <c r="C89" s="43">
        <v>10</v>
      </c>
      <c r="D89" s="43" t="s">
        <v>38</v>
      </c>
      <c r="E89" s="237" t="s">
        <v>268</v>
      </c>
      <c r="F89" s="255">
        <v>317236473</v>
      </c>
      <c r="G89" s="239">
        <v>0</v>
      </c>
      <c r="H89" s="240">
        <f t="shared" ref="H89" si="51">+F89-G89</f>
        <v>317236473</v>
      </c>
      <c r="I89" s="275">
        <f t="shared" si="40"/>
        <v>1.2179151840446153E-2</v>
      </c>
      <c r="J89" s="239">
        <v>317236473</v>
      </c>
      <c r="K89" s="241">
        <f t="shared" si="38"/>
        <v>1</v>
      </c>
    </row>
    <row r="90" spans="1:11" ht="35.25" customHeight="1" x14ac:dyDescent="0.25">
      <c r="A90" s="113" t="s">
        <v>258</v>
      </c>
      <c r="B90" s="32" t="s">
        <v>37</v>
      </c>
      <c r="C90" s="32">
        <v>10</v>
      </c>
      <c r="D90" s="32" t="s">
        <v>38</v>
      </c>
      <c r="E90" s="256" t="s">
        <v>259</v>
      </c>
      <c r="F90" s="242">
        <f t="shared" ref="F90:J90" si="52">+F91</f>
        <v>245496831.63999999</v>
      </c>
      <c r="G90" s="242">
        <f t="shared" si="52"/>
        <v>0</v>
      </c>
      <c r="H90" s="242">
        <f t="shared" si="52"/>
        <v>245496831.63999999</v>
      </c>
      <c r="I90" s="274">
        <f t="shared" si="40"/>
        <v>9.4249666837394365E-3</v>
      </c>
      <c r="J90" s="242">
        <f t="shared" si="52"/>
        <v>245496831.63999999</v>
      </c>
      <c r="K90" s="236">
        <f t="shared" si="38"/>
        <v>1</v>
      </c>
    </row>
    <row r="91" spans="1:11" ht="33" customHeight="1" x14ac:dyDescent="0.25">
      <c r="A91" s="113" t="s">
        <v>260</v>
      </c>
      <c r="B91" s="32" t="s">
        <v>37</v>
      </c>
      <c r="C91" s="32">
        <v>10</v>
      </c>
      <c r="D91" s="32" t="s">
        <v>38</v>
      </c>
      <c r="E91" s="234" t="s">
        <v>255</v>
      </c>
      <c r="F91" s="242">
        <f t="shared" ref="F91:H91" si="53">+F92+F96</f>
        <v>245496831.63999999</v>
      </c>
      <c r="G91" s="242">
        <f t="shared" si="53"/>
        <v>0</v>
      </c>
      <c r="H91" s="242">
        <f t="shared" si="53"/>
        <v>245496831.63999999</v>
      </c>
      <c r="I91" s="274">
        <f t="shared" si="40"/>
        <v>9.4249666837394365E-3</v>
      </c>
      <c r="J91" s="242">
        <f t="shared" ref="J91" si="54">+J92+J96</f>
        <v>245496831.63999999</v>
      </c>
      <c r="K91" s="236">
        <f t="shared" si="38"/>
        <v>1</v>
      </c>
    </row>
    <row r="92" spans="1:11" ht="51.75" customHeight="1" x14ac:dyDescent="0.25">
      <c r="A92" s="113" t="s">
        <v>261</v>
      </c>
      <c r="B92" s="32" t="s">
        <v>37</v>
      </c>
      <c r="C92" s="32">
        <v>10</v>
      </c>
      <c r="D92" s="32" t="s">
        <v>38</v>
      </c>
      <c r="E92" s="234" t="s">
        <v>262</v>
      </c>
      <c r="F92" s="242">
        <f t="shared" ref="F92:J94" si="55">+F93</f>
        <v>40951312</v>
      </c>
      <c r="G92" s="242">
        <f t="shared" si="55"/>
        <v>0</v>
      </c>
      <c r="H92" s="242">
        <f t="shared" si="55"/>
        <v>40951312</v>
      </c>
      <c r="I92" s="274">
        <f t="shared" si="40"/>
        <v>1.5721781363818297E-3</v>
      </c>
      <c r="J92" s="242">
        <f t="shared" si="55"/>
        <v>40951312</v>
      </c>
      <c r="K92" s="236">
        <f t="shared" si="38"/>
        <v>1</v>
      </c>
    </row>
    <row r="93" spans="1:11" ht="51.75" customHeight="1" x14ac:dyDescent="0.25">
      <c r="A93" s="113" t="s">
        <v>386</v>
      </c>
      <c r="B93" s="32" t="s">
        <v>37</v>
      </c>
      <c r="C93" s="32">
        <v>10</v>
      </c>
      <c r="D93" s="32" t="s">
        <v>38</v>
      </c>
      <c r="E93" s="234" t="s">
        <v>262</v>
      </c>
      <c r="F93" s="242">
        <f t="shared" si="55"/>
        <v>40951312</v>
      </c>
      <c r="G93" s="242">
        <f t="shared" si="55"/>
        <v>0</v>
      </c>
      <c r="H93" s="242">
        <f t="shared" si="55"/>
        <v>40951312</v>
      </c>
      <c r="I93" s="274">
        <f t="shared" si="40"/>
        <v>1.5721781363818297E-3</v>
      </c>
      <c r="J93" s="242">
        <f t="shared" si="55"/>
        <v>40951312</v>
      </c>
      <c r="K93" s="236">
        <f t="shared" si="38"/>
        <v>1</v>
      </c>
    </row>
    <row r="94" spans="1:11" ht="29.25" customHeight="1" x14ac:dyDescent="0.25">
      <c r="A94" s="113" t="s">
        <v>387</v>
      </c>
      <c r="B94" s="32" t="s">
        <v>37</v>
      </c>
      <c r="C94" s="32">
        <v>10</v>
      </c>
      <c r="D94" s="32" t="s">
        <v>38</v>
      </c>
      <c r="E94" s="256" t="s">
        <v>266</v>
      </c>
      <c r="F94" s="242">
        <f t="shared" si="55"/>
        <v>40951312</v>
      </c>
      <c r="G94" s="242">
        <f t="shared" si="55"/>
        <v>0</v>
      </c>
      <c r="H94" s="242">
        <f t="shared" si="55"/>
        <v>40951312</v>
      </c>
      <c r="I94" s="274">
        <f t="shared" si="40"/>
        <v>1.5721781363818297E-3</v>
      </c>
      <c r="J94" s="242">
        <f t="shared" si="55"/>
        <v>40951312</v>
      </c>
      <c r="K94" s="236">
        <f t="shared" si="38"/>
        <v>1</v>
      </c>
    </row>
    <row r="95" spans="1:11" ht="30" customHeight="1" x14ac:dyDescent="0.25">
      <c r="A95" s="114" t="s">
        <v>388</v>
      </c>
      <c r="B95" s="43" t="s">
        <v>37</v>
      </c>
      <c r="C95" s="43">
        <v>10</v>
      </c>
      <c r="D95" s="43" t="s">
        <v>38</v>
      </c>
      <c r="E95" s="237" t="s">
        <v>268</v>
      </c>
      <c r="F95" s="244">
        <v>40951312</v>
      </c>
      <c r="G95" s="239">
        <v>0</v>
      </c>
      <c r="H95" s="240">
        <f t="shared" ref="H95" si="56">+F95-G95</f>
        <v>40951312</v>
      </c>
      <c r="I95" s="275">
        <f t="shared" si="40"/>
        <v>1.5721781363818297E-3</v>
      </c>
      <c r="J95" s="239">
        <v>40951312</v>
      </c>
      <c r="K95" s="241">
        <f t="shared" si="38"/>
        <v>1</v>
      </c>
    </row>
    <row r="96" spans="1:11" ht="51.75" customHeight="1" x14ac:dyDescent="0.25">
      <c r="A96" s="113" t="s">
        <v>269</v>
      </c>
      <c r="B96" s="32" t="s">
        <v>37</v>
      </c>
      <c r="C96" s="32">
        <v>10</v>
      </c>
      <c r="D96" s="32" t="s">
        <v>38</v>
      </c>
      <c r="E96" s="234" t="s">
        <v>270</v>
      </c>
      <c r="F96" s="242">
        <f t="shared" ref="F96:J98" si="57">+F97</f>
        <v>204545519.63999999</v>
      </c>
      <c r="G96" s="242">
        <f t="shared" si="57"/>
        <v>0</v>
      </c>
      <c r="H96" s="242">
        <f t="shared" si="57"/>
        <v>204545519.63999999</v>
      </c>
      <c r="I96" s="274">
        <f t="shared" si="40"/>
        <v>7.8527885473576066E-3</v>
      </c>
      <c r="J96" s="242">
        <f t="shared" si="57"/>
        <v>204545519.63999999</v>
      </c>
      <c r="K96" s="236">
        <f t="shared" si="38"/>
        <v>1</v>
      </c>
    </row>
    <row r="97" spans="1:11" ht="51.75" customHeight="1" x14ac:dyDescent="0.25">
      <c r="A97" s="113" t="s">
        <v>389</v>
      </c>
      <c r="B97" s="32" t="s">
        <v>37</v>
      </c>
      <c r="C97" s="32">
        <v>10</v>
      </c>
      <c r="D97" s="32" t="s">
        <v>38</v>
      </c>
      <c r="E97" s="234" t="s">
        <v>390</v>
      </c>
      <c r="F97" s="242">
        <f t="shared" si="57"/>
        <v>204545519.63999999</v>
      </c>
      <c r="G97" s="242">
        <f t="shared" si="57"/>
        <v>0</v>
      </c>
      <c r="H97" s="242">
        <f t="shared" si="57"/>
        <v>204545519.63999999</v>
      </c>
      <c r="I97" s="274">
        <f t="shared" si="40"/>
        <v>7.8527885473576066E-3</v>
      </c>
      <c r="J97" s="242">
        <f t="shared" si="57"/>
        <v>204545519.63999999</v>
      </c>
      <c r="K97" s="236">
        <f t="shared" si="38"/>
        <v>1</v>
      </c>
    </row>
    <row r="98" spans="1:11" ht="29.25" customHeight="1" x14ac:dyDescent="0.25">
      <c r="A98" s="113" t="s">
        <v>391</v>
      </c>
      <c r="B98" s="32" t="s">
        <v>37</v>
      </c>
      <c r="C98" s="32">
        <v>10</v>
      </c>
      <c r="D98" s="32" t="s">
        <v>38</v>
      </c>
      <c r="E98" s="256" t="s">
        <v>266</v>
      </c>
      <c r="F98" s="242">
        <f t="shared" si="57"/>
        <v>204545519.63999999</v>
      </c>
      <c r="G98" s="242">
        <f t="shared" si="57"/>
        <v>0</v>
      </c>
      <c r="H98" s="242">
        <f t="shared" si="57"/>
        <v>204545519.63999999</v>
      </c>
      <c r="I98" s="274">
        <f t="shared" si="40"/>
        <v>7.8527885473576066E-3</v>
      </c>
      <c r="J98" s="242">
        <f t="shared" si="57"/>
        <v>204545519.63999999</v>
      </c>
      <c r="K98" s="236">
        <f t="shared" si="38"/>
        <v>1</v>
      </c>
    </row>
    <row r="99" spans="1:11" ht="30" customHeight="1" x14ac:dyDescent="0.25">
      <c r="A99" s="114" t="s">
        <v>392</v>
      </c>
      <c r="B99" s="43" t="s">
        <v>37</v>
      </c>
      <c r="C99" s="43">
        <v>10</v>
      </c>
      <c r="D99" s="43" t="s">
        <v>38</v>
      </c>
      <c r="E99" s="237" t="s">
        <v>268</v>
      </c>
      <c r="F99" s="244">
        <v>204545519.63999999</v>
      </c>
      <c r="G99" s="239">
        <v>0</v>
      </c>
      <c r="H99" s="240">
        <f t="shared" ref="H99" si="58">+F99-G99</f>
        <v>204545519.63999999</v>
      </c>
      <c r="I99" s="275">
        <f t="shared" si="40"/>
        <v>7.8527885473576066E-3</v>
      </c>
      <c r="J99" s="239">
        <v>204545519.63999999</v>
      </c>
      <c r="K99" s="241">
        <f t="shared" si="38"/>
        <v>1</v>
      </c>
    </row>
    <row r="100" spans="1:11" ht="29.25" customHeight="1" x14ac:dyDescent="0.25">
      <c r="A100" s="113" t="s">
        <v>274</v>
      </c>
      <c r="B100" s="32" t="s">
        <v>41</v>
      </c>
      <c r="C100" s="32">
        <v>20</v>
      </c>
      <c r="D100" s="32" t="s">
        <v>38</v>
      </c>
      <c r="E100" s="234" t="s">
        <v>275</v>
      </c>
      <c r="F100" s="242">
        <f>+F101</f>
        <v>17029493478.52</v>
      </c>
      <c r="G100" s="242">
        <f t="shared" ref="G100:H100" si="59">+G101</f>
        <v>0</v>
      </c>
      <c r="H100" s="242">
        <f t="shared" si="59"/>
        <v>17029493478.52</v>
      </c>
      <c r="I100" s="274">
        <f t="shared" si="40"/>
        <v>0.65378606967674435</v>
      </c>
      <c r="J100" s="242">
        <f>+J101</f>
        <v>1621588830</v>
      </c>
      <c r="K100" s="236">
        <f t="shared" si="38"/>
        <v>9.5222375935336931E-2</v>
      </c>
    </row>
    <row r="101" spans="1:11" ht="29.25" customHeight="1" x14ac:dyDescent="0.25">
      <c r="A101" s="113" t="s">
        <v>276</v>
      </c>
      <c r="B101" s="32" t="s">
        <v>41</v>
      </c>
      <c r="C101" s="32">
        <v>20</v>
      </c>
      <c r="D101" s="32" t="s">
        <v>38</v>
      </c>
      <c r="E101" s="234" t="s">
        <v>255</v>
      </c>
      <c r="F101" s="242">
        <f>+F102+F108</f>
        <v>17029493478.52</v>
      </c>
      <c r="G101" s="242">
        <f t="shared" ref="G101:H101" si="60">+G102+G108</f>
        <v>0</v>
      </c>
      <c r="H101" s="242">
        <f t="shared" si="60"/>
        <v>17029493478.52</v>
      </c>
      <c r="I101" s="274">
        <f t="shared" si="40"/>
        <v>0.65378606967674435</v>
      </c>
      <c r="J101" s="242">
        <f>+J102+J108</f>
        <v>1621588830</v>
      </c>
      <c r="K101" s="236">
        <f t="shared" si="38"/>
        <v>9.5222375935336931E-2</v>
      </c>
    </row>
    <row r="102" spans="1:11" ht="49.5" customHeight="1" x14ac:dyDescent="0.25">
      <c r="A102" s="113" t="s">
        <v>277</v>
      </c>
      <c r="B102" s="32" t="s">
        <v>41</v>
      </c>
      <c r="C102" s="32">
        <v>20</v>
      </c>
      <c r="D102" s="32" t="s">
        <v>38</v>
      </c>
      <c r="E102" s="256" t="s">
        <v>278</v>
      </c>
      <c r="F102" s="242">
        <f>+F103</f>
        <v>16996606542.52</v>
      </c>
      <c r="G102" s="242">
        <f t="shared" ref="G102:H102" si="61">+G103</f>
        <v>0</v>
      </c>
      <c r="H102" s="242">
        <f t="shared" si="61"/>
        <v>16996606542.52</v>
      </c>
      <c r="I102" s="274">
        <f t="shared" si="40"/>
        <v>0.65252349421269595</v>
      </c>
      <c r="J102" s="242">
        <f>+J103</f>
        <v>1588701894</v>
      </c>
      <c r="K102" s="236">
        <f t="shared" si="38"/>
        <v>9.3471710957453935E-2</v>
      </c>
    </row>
    <row r="103" spans="1:11" ht="49.5" customHeight="1" x14ac:dyDescent="0.25">
      <c r="A103" s="113" t="s">
        <v>393</v>
      </c>
      <c r="B103" s="32" t="s">
        <v>41</v>
      </c>
      <c r="C103" s="32">
        <v>20</v>
      </c>
      <c r="D103" s="32" t="s">
        <v>38</v>
      </c>
      <c r="E103" s="234" t="s">
        <v>278</v>
      </c>
      <c r="F103" s="242">
        <f t="shared" ref="F103:H103" si="62">+F104+F106</f>
        <v>16996606542.52</v>
      </c>
      <c r="G103" s="242">
        <f t="shared" si="62"/>
        <v>0</v>
      </c>
      <c r="H103" s="242">
        <f t="shared" si="62"/>
        <v>16996606542.52</v>
      </c>
      <c r="I103" s="274">
        <f t="shared" si="40"/>
        <v>0.65252349421269595</v>
      </c>
      <c r="J103" s="242">
        <f t="shared" ref="J103" si="63">+J104+J106</f>
        <v>1588701894</v>
      </c>
      <c r="K103" s="236">
        <f t="shared" si="38"/>
        <v>9.3471710957453935E-2</v>
      </c>
    </row>
    <row r="104" spans="1:11" ht="36.75" customHeight="1" x14ac:dyDescent="0.25">
      <c r="A104" s="113" t="s">
        <v>394</v>
      </c>
      <c r="B104" s="32" t="s">
        <v>41</v>
      </c>
      <c r="C104" s="32">
        <v>20</v>
      </c>
      <c r="D104" s="32" t="s">
        <v>38</v>
      </c>
      <c r="E104" s="234" t="s">
        <v>282</v>
      </c>
      <c r="F104" s="242">
        <f t="shared" ref="F104:J104" si="64">+F105</f>
        <v>16682957561.52</v>
      </c>
      <c r="G104" s="242">
        <f t="shared" si="64"/>
        <v>0</v>
      </c>
      <c r="H104" s="242">
        <f t="shared" si="64"/>
        <v>16682957561.52</v>
      </c>
      <c r="I104" s="274">
        <f t="shared" si="40"/>
        <v>0.64048207120708778</v>
      </c>
      <c r="J104" s="242">
        <f t="shared" si="64"/>
        <v>1275052913</v>
      </c>
      <c r="K104" s="236">
        <f t="shared" si="38"/>
        <v>7.6428469490383857E-2</v>
      </c>
    </row>
    <row r="105" spans="1:11" ht="30" customHeight="1" x14ac:dyDescent="0.25">
      <c r="A105" s="114" t="s">
        <v>395</v>
      </c>
      <c r="B105" s="43" t="s">
        <v>41</v>
      </c>
      <c r="C105" s="43">
        <v>20</v>
      </c>
      <c r="D105" s="43" t="s">
        <v>38</v>
      </c>
      <c r="E105" s="237" t="s">
        <v>268</v>
      </c>
      <c r="F105" s="244">
        <v>16682957561.52</v>
      </c>
      <c r="G105" s="239">
        <v>0</v>
      </c>
      <c r="H105" s="240">
        <f t="shared" ref="H105" si="65">+F105-G105</f>
        <v>16682957561.52</v>
      </c>
      <c r="I105" s="275">
        <f t="shared" si="40"/>
        <v>0.64048207120708778</v>
      </c>
      <c r="J105" s="239">
        <v>1275052913</v>
      </c>
      <c r="K105" s="241">
        <f t="shared" si="38"/>
        <v>7.6428469490383857E-2</v>
      </c>
    </row>
    <row r="106" spans="1:11" ht="36.75" customHeight="1" x14ac:dyDescent="0.25">
      <c r="A106" s="113" t="s">
        <v>396</v>
      </c>
      <c r="B106" s="32" t="s">
        <v>41</v>
      </c>
      <c r="C106" s="32">
        <v>20</v>
      </c>
      <c r="D106" s="32" t="s">
        <v>38</v>
      </c>
      <c r="E106" s="234" t="s">
        <v>285</v>
      </c>
      <c r="F106" s="242">
        <f>+F107</f>
        <v>313648981</v>
      </c>
      <c r="G106" s="242">
        <f t="shared" ref="G106:H106" si="66">+G107</f>
        <v>0</v>
      </c>
      <c r="H106" s="242">
        <f t="shared" si="66"/>
        <v>313648981</v>
      </c>
      <c r="I106" s="274">
        <f t="shared" si="40"/>
        <v>1.2041423005608218E-2</v>
      </c>
      <c r="J106" s="242">
        <f>+J107</f>
        <v>313648981</v>
      </c>
      <c r="K106" s="236">
        <f t="shared" si="38"/>
        <v>1</v>
      </c>
    </row>
    <row r="107" spans="1:11" ht="30" customHeight="1" x14ac:dyDescent="0.25">
      <c r="A107" s="114" t="s">
        <v>397</v>
      </c>
      <c r="B107" s="43" t="s">
        <v>41</v>
      </c>
      <c r="C107" s="43">
        <v>20</v>
      </c>
      <c r="D107" s="43" t="s">
        <v>38</v>
      </c>
      <c r="E107" s="237" t="s">
        <v>268</v>
      </c>
      <c r="F107" s="244">
        <v>313648981</v>
      </c>
      <c r="G107" s="239">
        <v>0</v>
      </c>
      <c r="H107" s="240">
        <f t="shared" ref="H107" si="67">+F107-G107</f>
        <v>313648981</v>
      </c>
      <c r="I107" s="275">
        <f t="shared" si="40"/>
        <v>1.2041423005608218E-2</v>
      </c>
      <c r="J107" s="239">
        <v>313648981</v>
      </c>
      <c r="K107" s="241">
        <f t="shared" si="38"/>
        <v>1</v>
      </c>
    </row>
    <row r="108" spans="1:11" ht="39" customHeight="1" x14ac:dyDescent="0.25">
      <c r="A108" s="113" t="s">
        <v>287</v>
      </c>
      <c r="B108" s="32" t="s">
        <v>41</v>
      </c>
      <c r="C108" s="32">
        <v>20</v>
      </c>
      <c r="D108" s="32" t="s">
        <v>38</v>
      </c>
      <c r="E108" s="234" t="s">
        <v>288</v>
      </c>
      <c r="F108" s="242">
        <f t="shared" ref="F108:J110" si="68">+F109</f>
        <v>32886936</v>
      </c>
      <c r="G108" s="242">
        <f t="shared" si="68"/>
        <v>0</v>
      </c>
      <c r="H108" s="242">
        <f t="shared" si="68"/>
        <v>32886936</v>
      </c>
      <c r="I108" s="274">
        <f t="shared" si="40"/>
        <v>1.2625754640483437E-3</v>
      </c>
      <c r="J108" s="242">
        <f t="shared" si="68"/>
        <v>32886936</v>
      </c>
      <c r="K108" s="236">
        <f t="shared" si="38"/>
        <v>1</v>
      </c>
    </row>
    <row r="109" spans="1:11" ht="39" customHeight="1" x14ac:dyDescent="0.25">
      <c r="A109" s="113" t="s">
        <v>398</v>
      </c>
      <c r="B109" s="32" t="s">
        <v>41</v>
      </c>
      <c r="C109" s="32">
        <v>20</v>
      </c>
      <c r="D109" s="32" t="s">
        <v>38</v>
      </c>
      <c r="E109" s="234" t="s">
        <v>288</v>
      </c>
      <c r="F109" s="242">
        <f t="shared" si="68"/>
        <v>32886936</v>
      </c>
      <c r="G109" s="242">
        <f t="shared" si="68"/>
        <v>0</v>
      </c>
      <c r="H109" s="242">
        <f t="shared" si="68"/>
        <v>32886936</v>
      </c>
      <c r="I109" s="274">
        <f t="shared" si="40"/>
        <v>1.2625754640483437E-3</v>
      </c>
      <c r="J109" s="242">
        <f t="shared" si="68"/>
        <v>32886936</v>
      </c>
      <c r="K109" s="236">
        <f t="shared" si="38"/>
        <v>1</v>
      </c>
    </row>
    <row r="110" spans="1:11" ht="39" customHeight="1" x14ac:dyDescent="0.25">
      <c r="A110" s="113" t="s">
        <v>399</v>
      </c>
      <c r="B110" s="32" t="s">
        <v>41</v>
      </c>
      <c r="C110" s="32">
        <v>20</v>
      </c>
      <c r="D110" s="32" t="s">
        <v>38</v>
      </c>
      <c r="E110" s="234" t="s">
        <v>266</v>
      </c>
      <c r="F110" s="235">
        <f t="shared" si="68"/>
        <v>32886936</v>
      </c>
      <c r="G110" s="235">
        <f t="shared" si="68"/>
        <v>0</v>
      </c>
      <c r="H110" s="235">
        <f t="shared" si="68"/>
        <v>32886936</v>
      </c>
      <c r="I110" s="274">
        <f t="shared" si="40"/>
        <v>1.2625754640483437E-3</v>
      </c>
      <c r="J110" s="235">
        <f t="shared" si="68"/>
        <v>32886936</v>
      </c>
      <c r="K110" s="236">
        <f t="shared" si="38"/>
        <v>1</v>
      </c>
    </row>
    <row r="111" spans="1:11" ht="30" customHeight="1" x14ac:dyDescent="0.25">
      <c r="A111" s="114" t="s">
        <v>400</v>
      </c>
      <c r="B111" s="43" t="s">
        <v>41</v>
      </c>
      <c r="C111" s="43">
        <v>20</v>
      </c>
      <c r="D111" s="43" t="s">
        <v>38</v>
      </c>
      <c r="E111" s="237" t="s">
        <v>268</v>
      </c>
      <c r="F111" s="244">
        <v>32886936</v>
      </c>
      <c r="G111" s="239">
        <v>0</v>
      </c>
      <c r="H111" s="240">
        <f t="shared" ref="H111" si="69">+F111-G111</f>
        <v>32886936</v>
      </c>
      <c r="I111" s="275">
        <f t="shared" si="40"/>
        <v>1.2625754640483437E-3</v>
      </c>
      <c r="J111" s="239">
        <v>32886936</v>
      </c>
      <c r="K111" s="241">
        <f t="shared" si="38"/>
        <v>1</v>
      </c>
    </row>
    <row r="112" spans="1:11" ht="34.5" customHeight="1" x14ac:dyDescent="0.25">
      <c r="A112" s="113" t="s">
        <v>291</v>
      </c>
      <c r="B112" s="32" t="s">
        <v>37</v>
      </c>
      <c r="C112" s="32">
        <v>10</v>
      </c>
      <c r="D112" s="32" t="s">
        <v>38</v>
      </c>
      <c r="E112" s="234" t="s">
        <v>292</v>
      </c>
      <c r="F112" s="257">
        <f t="shared" ref="F112:J113" si="70">+F113</f>
        <v>49268675</v>
      </c>
      <c r="G112" s="257">
        <f t="shared" si="70"/>
        <v>0</v>
      </c>
      <c r="H112" s="257">
        <f t="shared" si="70"/>
        <v>49268675</v>
      </c>
      <c r="I112" s="274">
        <f t="shared" si="40"/>
        <v>1.8914933334370837E-3</v>
      </c>
      <c r="J112" s="257">
        <f t="shared" si="70"/>
        <v>49268675</v>
      </c>
      <c r="K112" s="236">
        <f t="shared" si="38"/>
        <v>1</v>
      </c>
    </row>
    <row r="113" spans="1:11" ht="34.5" customHeight="1" x14ac:dyDescent="0.25">
      <c r="A113" s="113" t="s">
        <v>293</v>
      </c>
      <c r="B113" s="32" t="s">
        <v>37</v>
      </c>
      <c r="C113" s="32">
        <v>10</v>
      </c>
      <c r="D113" s="32" t="s">
        <v>38</v>
      </c>
      <c r="E113" s="256" t="s">
        <v>255</v>
      </c>
      <c r="F113" s="257">
        <f>+F114</f>
        <v>49268675</v>
      </c>
      <c r="G113" s="257">
        <f t="shared" si="70"/>
        <v>0</v>
      </c>
      <c r="H113" s="257">
        <f t="shared" si="70"/>
        <v>49268675</v>
      </c>
      <c r="I113" s="274">
        <f t="shared" si="40"/>
        <v>1.8914933334370837E-3</v>
      </c>
      <c r="J113" s="257">
        <f>+J114</f>
        <v>49268675</v>
      </c>
      <c r="K113" s="236">
        <f t="shared" si="38"/>
        <v>1</v>
      </c>
    </row>
    <row r="114" spans="1:11" ht="49.5" customHeight="1" x14ac:dyDescent="0.25">
      <c r="A114" s="113" t="s">
        <v>300</v>
      </c>
      <c r="B114" s="32" t="s">
        <v>37</v>
      </c>
      <c r="C114" s="32">
        <v>10</v>
      </c>
      <c r="D114" s="32" t="s">
        <v>38</v>
      </c>
      <c r="E114" s="234" t="s">
        <v>301</v>
      </c>
      <c r="F114" s="242">
        <f t="shared" ref="F114:J116" si="71">+F115</f>
        <v>49268675</v>
      </c>
      <c r="G114" s="242">
        <f t="shared" si="71"/>
        <v>0</v>
      </c>
      <c r="H114" s="242">
        <f t="shared" si="71"/>
        <v>49268675</v>
      </c>
      <c r="I114" s="274">
        <f t="shared" si="40"/>
        <v>1.8914933334370837E-3</v>
      </c>
      <c r="J114" s="242">
        <f t="shared" si="71"/>
        <v>49268675</v>
      </c>
      <c r="K114" s="236">
        <f t="shared" si="38"/>
        <v>1</v>
      </c>
    </row>
    <row r="115" spans="1:11" ht="49.5" customHeight="1" x14ac:dyDescent="0.25">
      <c r="A115" s="113" t="s">
        <v>404</v>
      </c>
      <c r="B115" s="32" t="s">
        <v>37</v>
      </c>
      <c r="C115" s="32">
        <v>10</v>
      </c>
      <c r="D115" s="32" t="s">
        <v>38</v>
      </c>
      <c r="E115" s="234" t="s">
        <v>301</v>
      </c>
      <c r="F115" s="242">
        <f t="shared" si="71"/>
        <v>49268675</v>
      </c>
      <c r="G115" s="242">
        <f t="shared" si="71"/>
        <v>0</v>
      </c>
      <c r="H115" s="242">
        <f t="shared" si="71"/>
        <v>49268675</v>
      </c>
      <c r="I115" s="274">
        <f t="shared" si="40"/>
        <v>1.8914933334370837E-3</v>
      </c>
      <c r="J115" s="242">
        <f t="shared" si="71"/>
        <v>49268675</v>
      </c>
      <c r="K115" s="236">
        <f t="shared" si="38"/>
        <v>1</v>
      </c>
    </row>
    <row r="116" spans="1:11" ht="34.5" customHeight="1" x14ac:dyDescent="0.25">
      <c r="A116" s="113" t="s">
        <v>405</v>
      </c>
      <c r="B116" s="32" t="s">
        <v>37</v>
      </c>
      <c r="C116" s="32">
        <v>10</v>
      </c>
      <c r="D116" s="32" t="s">
        <v>38</v>
      </c>
      <c r="E116" s="234" t="s">
        <v>266</v>
      </c>
      <c r="F116" s="242">
        <f t="shared" si="71"/>
        <v>49268675</v>
      </c>
      <c r="G116" s="242">
        <f t="shared" si="71"/>
        <v>0</v>
      </c>
      <c r="H116" s="242">
        <f t="shared" si="71"/>
        <v>49268675</v>
      </c>
      <c r="I116" s="274">
        <f t="shared" si="40"/>
        <v>1.8914933334370837E-3</v>
      </c>
      <c r="J116" s="242">
        <f t="shared" si="71"/>
        <v>49268675</v>
      </c>
      <c r="K116" s="236">
        <f t="shared" si="38"/>
        <v>1</v>
      </c>
    </row>
    <row r="117" spans="1:11" ht="30" customHeight="1" x14ac:dyDescent="0.25">
      <c r="A117" s="114" t="s">
        <v>406</v>
      </c>
      <c r="B117" s="43" t="s">
        <v>37</v>
      </c>
      <c r="C117" s="43">
        <v>10</v>
      </c>
      <c r="D117" s="43" t="s">
        <v>38</v>
      </c>
      <c r="E117" s="237" t="s">
        <v>268</v>
      </c>
      <c r="F117" s="244">
        <v>49268675</v>
      </c>
      <c r="G117" s="239">
        <v>0</v>
      </c>
      <c r="H117" s="240">
        <f t="shared" ref="H117" si="72">+F117-G117</f>
        <v>49268675</v>
      </c>
      <c r="I117" s="275">
        <f t="shared" si="40"/>
        <v>1.8914933334370837E-3</v>
      </c>
      <c r="J117" s="239">
        <v>49268675</v>
      </c>
      <c r="K117" s="241">
        <f t="shared" si="38"/>
        <v>1</v>
      </c>
    </row>
    <row r="118" spans="1:11" ht="34.5" customHeight="1" x14ac:dyDescent="0.25">
      <c r="A118" s="201" t="s">
        <v>321</v>
      </c>
      <c r="B118" s="135" t="s">
        <v>37</v>
      </c>
      <c r="C118" s="32">
        <v>10</v>
      </c>
      <c r="D118" s="32" t="s">
        <v>38</v>
      </c>
      <c r="E118" s="256" t="s">
        <v>322</v>
      </c>
      <c r="F118" s="243">
        <f>+F121</f>
        <v>683920904</v>
      </c>
      <c r="G118" s="243">
        <f t="shared" ref="G118:H118" si="73">+G121</f>
        <v>0</v>
      </c>
      <c r="H118" s="243">
        <f t="shared" si="73"/>
        <v>683920904</v>
      </c>
      <c r="I118" s="274">
        <f t="shared" si="40"/>
        <v>2.6256679939419186E-2</v>
      </c>
      <c r="J118" s="243">
        <f>+J121</f>
        <v>683920904</v>
      </c>
      <c r="K118" s="236">
        <f t="shared" si="38"/>
        <v>1</v>
      </c>
    </row>
    <row r="119" spans="1:11" ht="34.5" customHeight="1" x14ac:dyDescent="0.25">
      <c r="A119" s="201" t="s">
        <v>321</v>
      </c>
      <c r="B119" s="135" t="s">
        <v>37</v>
      </c>
      <c r="C119" s="32">
        <v>13</v>
      </c>
      <c r="D119" s="32" t="s">
        <v>38</v>
      </c>
      <c r="E119" s="256" t="s">
        <v>322</v>
      </c>
      <c r="F119" s="243">
        <f t="shared" ref="F119:H120" si="74">+F122</f>
        <v>65837000</v>
      </c>
      <c r="G119" s="243">
        <f t="shared" si="74"/>
        <v>0</v>
      </c>
      <c r="H119" s="243">
        <f t="shared" si="74"/>
        <v>65837000</v>
      </c>
      <c r="I119" s="274">
        <f t="shared" si="40"/>
        <v>2.5275745002985624E-3</v>
      </c>
      <c r="J119" s="243">
        <f t="shared" ref="J119:J120" si="75">+J122</f>
        <v>65837000</v>
      </c>
      <c r="K119" s="236">
        <f t="shared" si="38"/>
        <v>1</v>
      </c>
    </row>
    <row r="120" spans="1:11" ht="34.5" customHeight="1" x14ac:dyDescent="0.25">
      <c r="A120" s="201" t="s">
        <v>321</v>
      </c>
      <c r="B120" s="135" t="s">
        <v>41</v>
      </c>
      <c r="C120" s="32">
        <v>20</v>
      </c>
      <c r="D120" s="32" t="s">
        <v>38</v>
      </c>
      <c r="E120" s="256" t="s">
        <v>322</v>
      </c>
      <c r="F120" s="257">
        <f t="shared" si="74"/>
        <v>188325606</v>
      </c>
      <c r="G120" s="257">
        <f t="shared" si="74"/>
        <v>0</v>
      </c>
      <c r="H120" s="257">
        <f t="shared" si="74"/>
        <v>188325606</v>
      </c>
      <c r="I120" s="274">
        <f t="shared" si="40"/>
        <v>7.2300833798452837E-3</v>
      </c>
      <c r="J120" s="257">
        <f t="shared" si="75"/>
        <v>188325606</v>
      </c>
      <c r="K120" s="236">
        <f t="shared" si="38"/>
        <v>1</v>
      </c>
    </row>
    <row r="121" spans="1:11" ht="34.5" customHeight="1" x14ac:dyDescent="0.25">
      <c r="A121" s="201" t="s">
        <v>323</v>
      </c>
      <c r="B121" s="135" t="s">
        <v>37</v>
      </c>
      <c r="C121" s="32">
        <v>10</v>
      </c>
      <c r="D121" s="32" t="s">
        <v>38</v>
      </c>
      <c r="E121" s="256" t="s">
        <v>255</v>
      </c>
      <c r="F121" s="243">
        <f>+F124+F128+F142+F146</f>
        <v>683920904</v>
      </c>
      <c r="G121" s="243">
        <f t="shared" ref="G121:H121" si="76">+G124+G128+G142+G146</f>
        <v>0</v>
      </c>
      <c r="H121" s="243">
        <f t="shared" si="76"/>
        <v>683920904</v>
      </c>
      <c r="I121" s="274">
        <f t="shared" si="40"/>
        <v>2.6256679939419186E-2</v>
      </c>
      <c r="J121" s="243">
        <f>+J124+J128+J142+J146</f>
        <v>683920904</v>
      </c>
      <c r="K121" s="236">
        <f t="shared" si="38"/>
        <v>1</v>
      </c>
    </row>
    <row r="122" spans="1:11" ht="34.5" customHeight="1" x14ac:dyDescent="0.25">
      <c r="A122" s="201" t="s">
        <v>323</v>
      </c>
      <c r="B122" s="135" t="s">
        <v>37</v>
      </c>
      <c r="C122" s="32">
        <v>13</v>
      </c>
      <c r="D122" s="32" t="s">
        <v>38</v>
      </c>
      <c r="E122" s="256" t="s">
        <v>255</v>
      </c>
      <c r="F122" s="243">
        <f t="shared" ref="F122:H123" si="77">+F129</f>
        <v>65837000</v>
      </c>
      <c r="G122" s="243">
        <f t="shared" si="77"/>
        <v>0</v>
      </c>
      <c r="H122" s="243">
        <f t="shared" si="77"/>
        <v>65837000</v>
      </c>
      <c r="I122" s="274">
        <f t="shared" si="40"/>
        <v>2.5275745002985624E-3</v>
      </c>
      <c r="J122" s="243">
        <f t="shared" ref="J122:J123" si="78">+J129</f>
        <v>65837000</v>
      </c>
      <c r="K122" s="236">
        <f t="shared" si="38"/>
        <v>1</v>
      </c>
    </row>
    <row r="123" spans="1:11" ht="34.5" customHeight="1" x14ac:dyDescent="0.25">
      <c r="A123" s="201" t="s">
        <v>323</v>
      </c>
      <c r="B123" s="135" t="s">
        <v>41</v>
      </c>
      <c r="C123" s="32">
        <v>20</v>
      </c>
      <c r="D123" s="32" t="s">
        <v>38</v>
      </c>
      <c r="E123" s="256" t="s">
        <v>255</v>
      </c>
      <c r="F123" s="243">
        <f t="shared" si="77"/>
        <v>188325606</v>
      </c>
      <c r="G123" s="243">
        <f t="shared" si="77"/>
        <v>0</v>
      </c>
      <c r="H123" s="243">
        <f t="shared" si="77"/>
        <v>188325606</v>
      </c>
      <c r="I123" s="274">
        <f t="shared" si="40"/>
        <v>7.2300833798452837E-3</v>
      </c>
      <c r="J123" s="243">
        <f t="shared" si="78"/>
        <v>188325606</v>
      </c>
      <c r="K123" s="236">
        <f t="shared" si="38"/>
        <v>1</v>
      </c>
    </row>
    <row r="124" spans="1:11" ht="66" customHeight="1" x14ac:dyDescent="0.25">
      <c r="A124" s="199" t="s">
        <v>324</v>
      </c>
      <c r="B124" s="135" t="s">
        <v>37</v>
      </c>
      <c r="C124" s="32">
        <v>10</v>
      </c>
      <c r="D124" s="32" t="s">
        <v>38</v>
      </c>
      <c r="E124" s="256" t="s">
        <v>325</v>
      </c>
      <c r="F124" s="243">
        <f t="shared" ref="F124:J126" si="79">+F125</f>
        <v>12935605</v>
      </c>
      <c r="G124" s="243">
        <f t="shared" si="79"/>
        <v>0</v>
      </c>
      <c r="H124" s="243">
        <f t="shared" si="79"/>
        <v>12935605</v>
      </c>
      <c r="I124" s="274">
        <f t="shared" si="40"/>
        <v>4.9661596585407267E-4</v>
      </c>
      <c r="J124" s="243">
        <f t="shared" si="79"/>
        <v>12935605</v>
      </c>
      <c r="K124" s="236">
        <f t="shared" si="38"/>
        <v>1</v>
      </c>
    </row>
    <row r="125" spans="1:11" ht="49.5" customHeight="1" x14ac:dyDescent="0.25">
      <c r="A125" s="199" t="s">
        <v>430</v>
      </c>
      <c r="B125" s="135" t="s">
        <v>37</v>
      </c>
      <c r="C125" s="32">
        <v>10</v>
      </c>
      <c r="D125" s="32" t="s">
        <v>38</v>
      </c>
      <c r="E125" s="256" t="s">
        <v>325</v>
      </c>
      <c r="F125" s="243">
        <f t="shared" si="79"/>
        <v>12935605</v>
      </c>
      <c r="G125" s="243">
        <f t="shared" si="79"/>
        <v>0</v>
      </c>
      <c r="H125" s="243">
        <f t="shared" si="79"/>
        <v>12935605</v>
      </c>
      <c r="I125" s="274">
        <f t="shared" si="40"/>
        <v>4.9661596585407267E-4</v>
      </c>
      <c r="J125" s="243">
        <f t="shared" si="79"/>
        <v>12935605</v>
      </c>
      <c r="K125" s="236">
        <f t="shared" si="38"/>
        <v>1</v>
      </c>
    </row>
    <row r="126" spans="1:11" ht="35.25" customHeight="1" x14ac:dyDescent="0.25">
      <c r="A126" s="199" t="s">
        <v>431</v>
      </c>
      <c r="B126" s="135" t="s">
        <v>37</v>
      </c>
      <c r="C126" s="32">
        <v>10</v>
      </c>
      <c r="D126" s="32" t="s">
        <v>38</v>
      </c>
      <c r="E126" s="256" t="s">
        <v>328</v>
      </c>
      <c r="F126" s="243">
        <f t="shared" si="79"/>
        <v>12935605</v>
      </c>
      <c r="G126" s="243">
        <f t="shared" si="79"/>
        <v>0</v>
      </c>
      <c r="H126" s="243">
        <f t="shared" si="79"/>
        <v>12935605</v>
      </c>
      <c r="I126" s="274">
        <f t="shared" si="40"/>
        <v>4.9661596585407267E-4</v>
      </c>
      <c r="J126" s="243">
        <f t="shared" si="79"/>
        <v>12935605</v>
      </c>
      <c r="K126" s="236">
        <f t="shared" si="38"/>
        <v>1</v>
      </c>
    </row>
    <row r="127" spans="1:11" ht="48" customHeight="1" x14ac:dyDescent="0.25">
      <c r="A127" s="114" t="s">
        <v>432</v>
      </c>
      <c r="B127" s="148" t="s">
        <v>37</v>
      </c>
      <c r="C127" s="43">
        <v>10</v>
      </c>
      <c r="D127" s="43" t="s">
        <v>38</v>
      </c>
      <c r="E127" s="237" t="s">
        <v>268</v>
      </c>
      <c r="F127" s="244">
        <v>12935605</v>
      </c>
      <c r="G127" s="239">
        <v>0</v>
      </c>
      <c r="H127" s="240">
        <f t="shared" ref="H127" si="80">+F127-G127</f>
        <v>12935605</v>
      </c>
      <c r="I127" s="275">
        <f t="shared" si="40"/>
        <v>4.9661596585407267E-4</v>
      </c>
      <c r="J127" s="239">
        <v>12935605</v>
      </c>
      <c r="K127" s="241">
        <f t="shared" si="38"/>
        <v>1</v>
      </c>
    </row>
    <row r="128" spans="1:11" ht="64.5" customHeight="1" x14ac:dyDescent="0.25">
      <c r="A128" s="199" t="s">
        <v>330</v>
      </c>
      <c r="B128" s="71" t="s">
        <v>37</v>
      </c>
      <c r="C128" s="32">
        <v>10</v>
      </c>
      <c r="D128" s="32" t="s">
        <v>38</v>
      </c>
      <c r="E128" s="256" t="s">
        <v>331</v>
      </c>
      <c r="F128" s="257">
        <f t="shared" ref="F128:H130" si="81">+F131</f>
        <v>487602449</v>
      </c>
      <c r="G128" s="257">
        <f t="shared" si="81"/>
        <v>0</v>
      </c>
      <c r="H128" s="257">
        <f t="shared" si="81"/>
        <v>487602449</v>
      </c>
      <c r="I128" s="274">
        <f t="shared" si="40"/>
        <v>1.8719739908797942E-2</v>
      </c>
      <c r="J128" s="257">
        <f t="shared" ref="J128:J130" si="82">+J131</f>
        <v>487602449</v>
      </c>
      <c r="K128" s="236">
        <f t="shared" si="38"/>
        <v>1</v>
      </c>
    </row>
    <row r="129" spans="1:11" ht="64.5" customHeight="1" x14ac:dyDescent="0.25">
      <c r="A129" s="199" t="s">
        <v>330</v>
      </c>
      <c r="B129" s="135" t="s">
        <v>37</v>
      </c>
      <c r="C129" s="32">
        <v>13</v>
      </c>
      <c r="D129" s="32" t="s">
        <v>38</v>
      </c>
      <c r="E129" s="256" t="s">
        <v>331</v>
      </c>
      <c r="F129" s="257">
        <f t="shared" si="81"/>
        <v>65837000</v>
      </c>
      <c r="G129" s="257">
        <f t="shared" si="81"/>
        <v>0</v>
      </c>
      <c r="H129" s="257">
        <f t="shared" si="81"/>
        <v>65837000</v>
      </c>
      <c r="I129" s="274">
        <f t="shared" si="40"/>
        <v>2.5275745002985624E-3</v>
      </c>
      <c r="J129" s="257">
        <f t="shared" si="82"/>
        <v>65837000</v>
      </c>
      <c r="K129" s="236">
        <f t="shared" si="38"/>
        <v>1</v>
      </c>
    </row>
    <row r="130" spans="1:11" ht="64.5" customHeight="1" x14ac:dyDescent="0.25">
      <c r="A130" s="199" t="s">
        <v>330</v>
      </c>
      <c r="B130" s="135" t="s">
        <v>41</v>
      </c>
      <c r="C130" s="32">
        <v>20</v>
      </c>
      <c r="D130" s="32" t="s">
        <v>38</v>
      </c>
      <c r="E130" s="256" t="s">
        <v>331</v>
      </c>
      <c r="F130" s="257">
        <f t="shared" si="81"/>
        <v>188325606</v>
      </c>
      <c r="G130" s="257">
        <f t="shared" si="81"/>
        <v>0</v>
      </c>
      <c r="H130" s="257">
        <f t="shared" si="81"/>
        <v>188325606</v>
      </c>
      <c r="I130" s="274">
        <f t="shared" si="40"/>
        <v>7.2300833798452837E-3</v>
      </c>
      <c r="J130" s="257">
        <f t="shared" si="82"/>
        <v>188325606</v>
      </c>
      <c r="K130" s="236">
        <f t="shared" si="38"/>
        <v>1</v>
      </c>
    </row>
    <row r="131" spans="1:11" ht="53.25" customHeight="1" x14ac:dyDescent="0.25">
      <c r="A131" s="199" t="s">
        <v>407</v>
      </c>
      <c r="B131" s="71" t="s">
        <v>37</v>
      </c>
      <c r="C131" s="32">
        <v>10</v>
      </c>
      <c r="D131" s="32" t="s">
        <v>38</v>
      </c>
      <c r="E131" s="256" t="s">
        <v>331</v>
      </c>
      <c r="F131" s="243">
        <f t="shared" ref="F131:H131" si="83">+F134+F136</f>
        <v>487602449</v>
      </c>
      <c r="G131" s="243">
        <f t="shared" si="83"/>
        <v>0</v>
      </c>
      <c r="H131" s="243">
        <f t="shared" si="83"/>
        <v>487602449</v>
      </c>
      <c r="I131" s="274">
        <f t="shared" si="40"/>
        <v>1.8719739908797942E-2</v>
      </c>
      <c r="J131" s="243">
        <f t="shared" ref="J131" si="84">+J134+J136</f>
        <v>487602449</v>
      </c>
      <c r="K131" s="236">
        <f t="shared" si="38"/>
        <v>1</v>
      </c>
    </row>
    <row r="132" spans="1:11" ht="53.25" customHeight="1" x14ac:dyDescent="0.25">
      <c r="A132" s="199" t="s">
        <v>407</v>
      </c>
      <c r="B132" s="135" t="s">
        <v>37</v>
      </c>
      <c r="C132" s="32">
        <v>13</v>
      </c>
      <c r="D132" s="32" t="s">
        <v>38</v>
      </c>
      <c r="E132" s="256" t="s">
        <v>331</v>
      </c>
      <c r="F132" s="243">
        <f>+F138</f>
        <v>65837000</v>
      </c>
      <c r="G132" s="243">
        <f t="shared" ref="G132:H132" si="85">+G138</f>
        <v>0</v>
      </c>
      <c r="H132" s="243">
        <f t="shared" si="85"/>
        <v>65837000</v>
      </c>
      <c r="I132" s="274">
        <f t="shared" si="40"/>
        <v>2.5275745002985624E-3</v>
      </c>
      <c r="J132" s="243">
        <f>+J138</f>
        <v>65837000</v>
      </c>
      <c r="K132" s="236">
        <f t="shared" si="38"/>
        <v>1</v>
      </c>
    </row>
    <row r="133" spans="1:11" ht="53.25" customHeight="1" x14ac:dyDescent="0.25">
      <c r="A133" s="199" t="s">
        <v>407</v>
      </c>
      <c r="B133" s="135" t="s">
        <v>41</v>
      </c>
      <c r="C133" s="32">
        <v>20</v>
      </c>
      <c r="D133" s="32" t="s">
        <v>38</v>
      </c>
      <c r="E133" s="256" t="s">
        <v>331</v>
      </c>
      <c r="F133" s="243">
        <f>+F140</f>
        <v>188325606</v>
      </c>
      <c r="G133" s="243">
        <f t="shared" ref="G133:H133" si="86">+G140</f>
        <v>0</v>
      </c>
      <c r="H133" s="243">
        <f t="shared" si="86"/>
        <v>188325606</v>
      </c>
      <c r="I133" s="274">
        <f t="shared" si="40"/>
        <v>7.2300833798452837E-3</v>
      </c>
      <c r="J133" s="243">
        <f>+J140</f>
        <v>188325606</v>
      </c>
      <c r="K133" s="236">
        <f t="shared" si="38"/>
        <v>1</v>
      </c>
    </row>
    <row r="134" spans="1:11" ht="34.5" customHeight="1" x14ac:dyDescent="0.25">
      <c r="A134" s="199" t="s">
        <v>408</v>
      </c>
      <c r="B134" s="71" t="s">
        <v>37</v>
      </c>
      <c r="C134" s="32">
        <v>10</v>
      </c>
      <c r="D134" s="32" t="s">
        <v>38</v>
      </c>
      <c r="E134" s="234" t="s">
        <v>266</v>
      </c>
      <c r="F134" s="243">
        <f t="shared" ref="F134:J134" si="87">+F135</f>
        <v>449777449</v>
      </c>
      <c r="G134" s="243">
        <f t="shared" si="87"/>
        <v>0</v>
      </c>
      <c r="H134" s="243">
        <f t="shared" si="87"/>
        <v>449777449</v>
      </c>
      <c r="I134" s="274">
        <f t="shared" si="40"/>
        <v>1.7267585262113052E-2</v>
      </c>
      <c r="J134" s="243">
        <f t="shared" si="87"/>
        <v>449777449</v>
      </c>
      <c r="K134" s="236">
        <f t="shared" si="38"/>
        <v>1</v>
      </c>
    </row>
    <row r="135" spans="1:11" ht="32.25" customHeight="1" x14ac:dyDescent="0.25">
      <c r="A135" s="202" t="s">
        <v>409</v>
      </c>
      <c r="B135" s="124" t="s">
        <v>37</v>
      </c>
      <c r="C135" s="43">
        <v>10</v>
      </c>
      <c r="D135" s="43" t="s">
        <v>38</v>
      </c>
      <c r="E135" s="258" t="s">
        <v>268</v>
      </c>
      <c r="F135" s="244">
        <v>449777449</v>
      </c>
      <c r="G135" s="239">
        <v>0</v>
      </c>
      <c r="H135" s="240">
        <f t="shared" ref="H135" si="88">+F135-G135</f>
        <v>449777449</v>
      </c>
      <c r="I135" s="275">
        <f t="shared" si="40"/>
        <v>1.7267585262113052E-2</v>
      </c>
      <c r="J135" s="239">
        <v>449777449</v>
      </c>
      <c r="K135" s="241">
        <f t="shared" si="38"/>
        <v>1</v>
      </c>
    </row>
    <row r="136" spans="1:11" ht="30.75" customHeight="1" x14ac:dyDescent="0.25">
      <c r="A136" s="199" t="s">
        <v>410</v>
      </c>
      <c r="B136" s="71" t="s">
        <v>37</v>
      </c>
      <c r="C136" s="32">
        <v>10</v>
      </c>
      <c r="D136" s="32" t="s">
        <v>38</v>
      </c>
      <c r="E136" s="234" t="s">
        <v>336</v>
      </c>
      <c r="F136" s="242">
        <f t="shared" ref="F136:J136" si="89">+F137</f>
        <v>37825000</v>
      </c>
      <c r="G136" s="242">
        <f t="shared" si="89"/>
        <v>0</v>
      </c>
      <c r="H136" s="242">
        <f t="shared" si="89"/>
        <v>37825000</v>
      </c>
      <c r="I136" s="274">
        <f t="shared" si="40"/>
        <v>1.4521546466848903E-3</v>
      </c>
      <c r="J136" s="242">
        <f t="shared" si="89"/>
        <v>37825000</v>
      </c>
      <c r="K136" s="236">
        <f t="shared" si="38"/>
        <v>1</v>
      </c>
    </row>
    <row r="137" spans="1:11" ht="48" customHeight="1" x14ac:dyDescent="0.25">
      <c r="A137" s="202" t="s">
        <v>411</v>
      </c>
      <c r="B137" s="148" t="s">
        <v>37</v>
      </c>
      <c r="C137" s="43">
        <v>10</v>
      </c>
      <c r="D137" s="43" t="s">
        <v>38</v>
      </c>
      <c r="E137" s="258" t="s">
        <v>268</v>
      </c>
      <c r="F137" s="244">
        <v>37825000</v>
      </c>
      <c r="G137" s="239">
        <v>0</v>
      </c>
      <c r="H137" s="240">
        <f t="shared" ref="H137" si="90">+F137-G137</f>
        <v>37825000</v>
      </c>
      <c r="I137" s="275">
        <f t="shared" si="40"/>
        <v>1.4521546466848903E-3</v>
      </c>
      <c r="J137" s="239">
        <v>37825000</v>
      </c>
      <c r="K137" s="241">
        <f t="shared" ref="K137:K149" si="91">+J137/H137</f>
        <v>1</v>
      </c>
    </row>
    <row r="138" spans="1:11" ht="30.75" customHeight="1" x14ac:dyDescent="0.25">
      <c r="A138" s="199" t="s">
        <v>410</v>
      </c>
      <c r="B138" s="71" t="s">
        <v>37</v>
      </c>
      <c r="C138" s="32">
        <v>13</v>
      </c>
      <c r="D138" s="32" t="s">
        <v>38</v>
      </c>
      <c r="E138" s="234" t="s">
        <v>336</v>
      </c>
      <c r="F138" s="242">
        <f t="shared" ref="F138:J138" si="92">+F139</f>
        <v>65837000</v>
      </c>
      <c r="G138" s="242">
        <f t="shared" si="92"/>
        <v>0</v>
      </c>
      <c r="H138" s="242">
        <f t="shared" si="92"/>
        <v>65837000</v>
      </c>
      <c r="I138" s="274">
        <f t="shared" ref="I138:I149" si="93">+H138/$H$150</f>
        <v>2.5275745002985624E-3</v>
      </c>
      <c r="J138" s="242">
        <f t="shared" si="92"/>
        <v>65837000</v>
      </c>
      <c r="K138" s="236">
        <f t="shared" si="91"/>
        <v>1</v>
      </c>
    </row>
    <row r="139" spans="1:11" ht="48" customHeight="1" x14ac:dyDescent="0.25">
      <c r="A139" s="202" t="s">
        <v>411</v>
      </c>
      <c r="B139" s="148" t="s">
        <v>37</v>
      </c>
      <c r="C139" s="43">
        <v>13</v>
      </c>
      <c r="D139" s="43" t="s">
        <v>38</v>
      </c>
      <c r="E139" s="258" t="s">
        <v>268</v>
      </c>
      <c r="F139" s="244">
        <v>65837000</v>
      </c>
      <c r="G139" s="239">
        <v>0</v>
      </c>
      <c r="H139" s="240">
        <f t="shared" ref="H139" si="94">+F139-G139</f>
        <v>65837000</v>
      </c>
      <c r="I139" s="274">
        <f t="shared" si="93"/>
        <v>2.5275745002985624E-3</v>
      </c>
      <c r="J139" s="239">
        <v>65837000</v>
      </c>
      <c r="K139" s="236">
        <f t="shared" si="91"/>
        <v>1</v>
      </c>
    </row>
    <row r="140" spans="1:11" ht="34.5" customHeight="1" x14ac:dyDescent="0.25">
      <c r="A140" s="199" t="s">
        <v>408</v>
      </c>
      <c r="B140" s="71" t="s">
        <v>41</v>
      </c>
      <c r="C140" s="32">
        <v>20</v>
      </c>
      <c r="D140" s="32" t="s">
        <v>38</v>
      </c>
      <c r="E140" s="234" t="s">
        <v>266</v>
      </c>
      <c r="F140" s="243">
        <f t="shared" ref="F140:J140" si="95">+F141</f>
        <v>188325606</v>
      </c>
      <c r="G140" s="243">
        <f t="shared" si="95"/>
        <v>0</v>
      </c>
      <c r="H140" s="243">
        <f t="shared" si="95"/>
        <v>188325606</v>
      </c>
      <c r="I140" s="274">
        <f t="shared" si="93"/>
        <v>7.2300833798452837E-3</v>
      </c>
      <c r="J140" s="243">
        <f t="shared" si="95"/>
        <v>188325606</v>
      </c>
      <c r="K140" s="236">
        <f t="shared" si="91"/>
        <v>1</v>
      </c>
    </row>
    <row r="141" spans="1:11" ht="48" customHeight="1" x14ac:dyDescent="0.25">
      <c r="A141" s="202" t="s">
        <v>409</v>
      </c>
      <c r="B141" s="148" t="s">
        <v>41</v>
      </c>
      <c r="C141" s="43">
        <v>20</v>
      </c>
      <c r="D141" s="43" t="s">
        <v>38</v>
      </c>
      <c r="E141" s="258" t="s">
        <v>268</v>
      </c>
      <c r="F141" s="244">
        <v>188325606</v>
      </c>
      <c r="G141" s="239">
        <v>0</v>
      </c>
      <c r="H141" s="240">
        <f t="shared" ref="H141" si="96">+F141-G141</f>
        <v>188325606</v>
      </c>
      <c r="I141" s="275">
        <f t="shared" si="93"/>
        <v>7.2300833798452837E-3</v>
      </c>
      <c r="J141" s="239">
        <v>188325606</v>
      </c>
      <c r="K141" s="241">
        <f t="shared" si="91"/>
        <v>1</v>
      </c>
    </row>
    <row r="142" spans="1:11" ht="66" customHeight="1" x14ac:dyDescent="0.25">
      <c r="A142" s="199" t="s">
        <v>338</v>
      </c>
      <c r="B142" s="135" t="s">
        <v>37</v>
      </c>
      <c r="C142" s="32">
        <v>10</v>
      </c>
      <c r="D142" s="32" t="s">
        <v>38</v>
      </c>
      <c r="E142" s="256" t="s">
        <v>339</v>
      </c>
      <c r="F142" s="243">
        <f t="shared" ref="F142:J144" si="97">+F143</f>
        <v>45690333</v>
      </c>
      <c r="G142" s="243">
        <f t="shared" si="97"/>
        <v>0</v>
      </c>
      <c r="H142" s="243">
        <f t="shared" si="97"/>
        <v>45690333</v>
      </c>
      <c r="I142" s="274">
        <f t="shared" si="93"/>
        <v>1.7541157798950425E-3</v>
      </c>
      <c r="J142" s="243">
        <f t="shared" si="97"/>
        <v>45690333</v>
      </c>
      <c r="K142" s="236">
        <f t="shared" si="91"/>
        <v>1</v>
      </c>
    </row>
    <row r="143" spans="1:11" ht="60.75" customHeight="1" x14ac:dyDescent="0.25">
      <c r="A143" s="199" t="s">
        <v>412</v>
      </c>
      <c r="B143" s="135" t="s">
        <v>37</v>
      </c>
      <c r="C143" s="32">
        <v>10</v>
      </c>
      <c r="D143" s="32" t="s">
        <v>38</v>
      </c>
      <c r="E143" s="256" t="s">
        <v>339</v>
      </c>
      <c r="F143" s="243">
        <f t="shared" si="97"/>
        <v>45690333</v>
      </c>
      <c r="G143" s="243">
        <f t="shared" si="97"/>
        <v>0</v>
      </c>
      <c r="H143" s="243">
        <f t="shared" si="97"/>
        <v>45690333</v>
      </c>
      <c r="I143" s="274">
        <f t="shared" si="93"/>
        <v>1.7541157798950425E-3</v>
      </c>
      <c r="J143" s="243">
        <f t="shared" si="97"/>
        <v>45690333</v>
      </c>
      <c r="K143" s="236">
        <f t="shared" si="91"/>
        <v>1</v>
      </c>
    </row>
    <row r="144" spans="1:11" ht="35.25" customHeight="1" x14ac:dyDescent="0.25">
      <c r="A144" s="199" t="s">
        <v>413</v>
      </c>
      <c r="B144" s="135" t="s">
        <v>37</v>
      </c>
      <c r="C144" s="32">
        <v>10</v>
      </c>
      <c r="D144" s="32" t="s">
        <v>38</v>
      </c>
      <c r="E144" s="256" t="s">
        <v>342</v>
      </c>
      <c r="F144" s="243">
        <f t="shared" si="97"/>
        <v>45690333</v>
      </c>
      <c r="G144" s="243">
        <f t="shared" si="97"/>
        <v>0</v>
      </c>
      <c r="H144" s="243">
        <f t="shared" si="97"/>
        <v>45690333</v>
      </c>
      <c r="I144" s="274">
        <f t="shared" si="93"/>
        <v>1.7541157798950425E-3</v>
      </c>
      <c r="J144" s="243">
        <f t="shared" si="97"/>
        <v>45690333</v>
      </c>
      <c r="K144" s="236">
        <f t="shared" si="91"/>
        <v>1</v>
      </c>
    </row>
    <row r="145" spans="1:11" ht="48.75" customHeight="1" x14ac:dyDescent="0.25">
      <c r="A145" s="114" t="s">
        <v>414</v>
      </c>
      <c r="B145" s="148" t="s">
        <v>37</v>
      </c>
      <c r="C145" s="43">
        <v>10</v>
      </c>
      <c r="D145" s="43" t="s">
        <v>38</v>
      </c>
      <c r="E145" s="258" t="s">
        <v>268</v>
      </c>
      <c r="F145" s="244">
        <v>45690333</v>
      </c>
      <c r="G145" s="239">
        <v>0</v>
      </c>
      <c r="H145" s="240">
        <f t="shared" ref="H145" si="98">+F145-G145</f>
        <v>45690333</v>
      </c>
      <c r="I145" s="275">
        <f t="shared" si="93"/>
        <v>1.7541157798950425E-3</v>
      </c>
      <c r="J145" s="239">
        <v>45690333</v>
      </c>
      <c r="K145" s="241">
        <f t="shared" si="91"/>
        <v>1</v>
      </c>
    </row>
    <row r="146" spans="1:11" ht="72" customHeight="1" x14ac:dyDescent="0.25">
      <c r="A146" s="199" t="s">
        <v>344</v>
      </c>
      <c r="B146" s="135" t="s">
        <v>37</v>
      </c>
      <c r="C146" s="32">
        <v>10</v>
      </c>
      <c r="D146" s="32" t="s">
        <v>38</v>
      </c>
      <c r="E146" s="256" t="s">
        <v>345</v>
      </c>
      <c r="F146" s="243">
        <f t="shared" ref="F146:J148" si="99">+F147</f>
        <v>137692517</v>
      </c>
      <c r="G146" s="243">
        <f t="shared" si="99"/>
        <v>0</v>
      </c>
      <c r="H146" s="243">
        <f t="shared" si="99"/>
        <v>137692517</v>
      </c>
      <c r="I146" s="274">
        <f t="shared" si="93"/>
        <v>5.2862082848721282E-3</v>
      </c>
      <c r="J146" s="243">
        <f t="shared" si="99"/>
        <v>137692517</v>
      </c>
      <c r="K146" s="236">
        <f t="shared" si="91"/>
        <v>1</v>
      </c>
    </row>
    <row r="147" spans="1:11" ht="49.5" customHeight="1" x14ac:dyDescent="0.25">
      <c r="A147" s="199" t="s">
        <v>415</v>
      </c>
      <c r="B147" s="135" t="s">
        <v>37</v>
      </c>
      <c r="C147" s="32">
        <v>10</v>
      </c>
      <c r="D147" s="32" t="s">
        <v>38</v>
      </c>
      <c r="E147" s="256" t="s">
        <v>345</v>
      </c>
      <c r="F147" s="243">
        <f t="shared" si="99"/>
        <v>137692517</v>
      </c>
      <c r="G147" s="243">
        <f t="shared" si="99"/>
        <v>0</v>
      </c>
      <c r="H147" s="243">
        <f t="shared" si="99"/>
        <v>137692517</v>
      </c>
      <c r="I147" s="274">
        <f t="shared" si="93"/>
        <v>5.2862082848721282E-3</v>
      </c>
      <c r="J147" s="243">
        <f t="shared" si="99"/>
        <v>137692517</v>
      </c>
      <c r="K147" s="236">
        <f t="shared" si="91"/>
        <v>1</v>
      </c>
    </row>
    <row r="148" spans="1:11" ht="35.25" customHeight="1" x14ac:dyDescent="0.25">
      <c r="A148" s="199" t="s">
        <v>416</v>
      </c>
      <c r="B148" s="135" t="s">
        <v>37</v>
      </c>
      <c r="C148" s="32">
        <v>10</v>
      </c>
      <c r="D148" s="32" t="s">
        <v>38</v>
      </c>
      <c r="E148" s="256" t="s">
        <v>348</v>
      </c>
      <c r="F148" s="243">
        <f t="shared" si="99"/>
        <v>137692517</v>
      </c>
      <c r="G148" s="243">
        <f t="shared" si="99"/>
        <v>0</v>
      </c>
      <c r="H148" s="243">
        <f t="shared" si="99"/>
        <v>137692517</v>
      </c>
      <c r="I148" s="274">
        <f t="shared" si="93"/>
        <v>5.2862082848721282E-3</v>
      </c>
      <c r="J148" s="243">
        <f t="shared" si="99"/>
        <v>137692517</v>
      </c>
      <c r="K148" s="236">
        <f t="shared" si="91"/>
        <v>1</v>
      </c>
    </row>
    <row r="149" spans="1:11" ht="42.75" customHeight="1" thickBot="1" x14ac:dyDescent="0.3">
      <c r="A149" s="184" t="s">
        <v>417</v>
      </c>
      <c r="B149" s="204" t="s">
        <v>37</v>
      </c>
      <c r="C149" s="89">
        <v>10</v>
      </c>
      <c r="D149" s="89" t="s">
        <v>38</v>
      </c>
      <c r="E149" s="259" t="s">
        <v>268</v>
      </c>
      <c r="F149" s="250">
        <v>137692517</v>
      </c>
      <c r="G149" s="251">
        <v>0</v>
      </c>
      <c r="H149" s="252">
        <f t="shared" ref="H149" si="100">+F149-G149</f>
        <v>137692517</v>
      </c>
      <c r="I149" s="276">
        <f t="shared" si="93"/>
        <v>5.2862082848721282E-3</v>
      </c>
      <c r="J149" s="251">
        <v>137692517</v>
      </c>
      <c r="K149" s="253">
        <f t="shared" si="91"/>
        <v>1</v>
      </c>
    </row>
    <row r="150" spans="1:11" s="264" customFormat="1" ht="33" customHeight="1" thickBot="1" x14ac:dyDescent="0.3">
      <c r="A150" s="411" t="s">
        <v>350</v>
      </c>
      <c r="B150" s="412"/>
      <c r="C150" s="412"/>
      <c r="D150" s="412"/>
      <c r="E150" s="412"/>
      <c r="F150" s="260">
        <f>+F8+F9+F81+F82+F83</f>
        <v>26047501267.41</v>
      </c>
      <c r="G150" s="261">
        <f>+G97+G58+G57</f>
        <v>0</v>
      </c>
      <c r="H150" s="261">
        <f>+F150-G150</f>
        <v>26047501267.41</v>
      </c>
      <c r="I150" s="262">
        <f>+I8+I9+I81+I82+I83</f>
        <v>1</v>
      </c>
      <c r="J150" s="260">
        <f>+J8+J9+J81+J82+J83</f>
        <v>10619243126.869999</v>
      </c>
      <c r="K150" s="263">
        <f>+J150/H150</f>
        <v>0.40768759420914352</v>
      </c>
    </row>
    <row r="151" spans="1:11" x14ac:dyDescent="0.25">
      <c r="A151" s="265" t="s">
        <v>418</v>
      </c>
      <c r="B151" s="266"/>
      <c r="C151" s="266"/>
      <c r="D151" s="266"/>
      <c r="E151" s="267"/>
      <c r="F151" s="267"/>
    </row>
    <row r="152" spans="1:11" x14ac:dyDescent="0.25">
      <c r="A152" s="265" t="s">
        <v>419</v>
      </c>
      <c r="F152" s="269"/>
    </row>
  </sheetData>
  <mergeCells count="15">
    <mergeCell ref="A150:E150"/>
    <mergeCell ref="A1:K1"/>
    <mergeCell ref="A2:K2"/>
    <mergeCell ref="A3:K3"/>
    <mergeCell ref="A6:A7"/>
    <mergeCell ref="B6:B7"/>
    <mergeCell ref="C6:C7"/>
    <mergeCell ref="D6:D7"/>
    <mergeCell ref="E6:E7"/>
    <mergeCell ref="F6:F7"/>
    <mergeCell ref="G6:G7"/>
    <mergeCell ref="H6:H7"/>
    <mergeCell ref="I6:I7"/>
    <mergeCell ref="J6:J7"/>
    <mergeCell ref="K6:K7"/>
  </mergeCells>
  <printOptions horizontalCentered="1" verticalCentered="1"/>
  <pageMargins left="0.11811023622047245" right="0.11811023622047245" top="0.39370078740157483" bottom="0.19685039370078741" header="0.31496062992125984" footer="0.31496062992125984"/>
  <pageSetup paperSize="5" scale="6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7D839-8743-41B1-A3D2-5D48412FD7EC}">
  <sheetPr>
    <tabColor theme="0"/>
  </sheetPr>
  <dimension ref="A1:K152"/>
  <sheetViews>
    <sheetView topLeftCell="A146" zoomScale="78" zoomScaleNormal="78" workbookViewId="0">
      <selection activeCell="E12" sqref="E12"/>
    </sheetView>
  </sheetViews>
  <sheetFormatPr baseColWidth="10" defaultColWidth="11.42578125" defaultRowHeight="15.75" x14ac:dyDescent="0.25"/>
  <cols>
    <col min="1" max="1" width="37.5703125" style="211" customWidth="1"/>
    <col min="2" max="2" width="16.140625" style="268" customWidth="1"/>
    <col min="3" max="3" width="11" style="211" customWidth="1"/>
    <col min="4" max="4" width="10.5703125" style="211" customWidth="1"/>
    <col min="5" max="5" width="49.28515625" style="269" customWidth="1"/>
    <col min="6" max="6" width="29" style="270" customWidth="1"/>
    <col min="7" max="7" width="24.28515625" style="211" customWidth="1"/>
    <col min="8" max="8" width="22.5703125" style="211" customWidth="1"/>
    <col min="9" max="9" width="19" style="211" customWidth="1"/>
    <col min="10" max="10" width="22.140625" style="211" customWidth="1"/>
    <col min="11" max="11" width="20.5703125" style="211" customWidth="1"/>
    <col min="12" max="16384" width="11.42578125" style="211"/>
  </cols>
  <sheetData>
    <row r="1" spans="1:11" ht="23.25" x14ac:dyDescent="0.25">
      <c r="A1" s="413" t="s">
        <v>420</v>
      </c>
      <c r="B1" s="413"/>
      <c r="C1" s="413"/>
      <c r="D1" s="413"/>
      <c r="E1" s="413"/>
      <c r="F1" s="413"/>
      <c r="G1" s="413"/>
      <c r="H1" s="413"/>
      <c r="I1" s="413"/>
      <c r="J1" s="413"/>
      <c r="K1" s="413"/>
    </row>
    <row r="2" spans="1:11" ht="21" x14ac:dyDescent="0.25">
      <c r="A2" s="414" t="s">
        <v>421</v>
      </c>
      <c r="B2" s="414"/>
      <c r="C2" s="414"/>
      <c r="D2" s="414"/>
      <c r="E2" s="414"/>
      <c r="F2" s="414"/>
      <c r="G2" s="414"/>
      <c r="H2" s="414"/>
      <c r="I2" s="414"/>
      <c r="J2" s="414"/>
      <c r="K2" s="414"/>
    </row>
    <row r="3" spans="1:11" x14ac:dyDescent="0.25">
      <c r="A3" s="415" t="s">
        <v>433</v>
      </c>
      <c r="B3" s="415"/>
      <c r="C3" s="415"/>
      <c r="D3" s="415"/>
      <c r="E3" s="415"/>
      <c r="F3" s="415"/>
      <c r="G3" s="415"/>
      <c r="H3" s="415"/>
      <c r="I3" s="415"/>
      <c r="J3" s="415"/>
      <c r="K3" s="415"/>
    </row>
    <row r="4" spans="1:11" s="215" customFormat="1" ht="11.25" customHeight="1" x14ac:dyDescent="0.25">
      <c r="A4" s="212"/>
      <c r="B4" s="212"/>
      <c r="C4" s="213"/>
      <c r="D4" s="212"/>
      <c r="E4" s="212"/>
      <c r="F4" s="212"/>
      <c r="G4" s="212"/>
      <c r="H4" s="212"/>
      <c r="I4" s="212"/>
      <c r="J4" s="212"/>
      <c r="K4" s="214"/>
    </row>
    <row r="5" spans="1:11" s="215" customFormat="1" ht="24.95" customHeight="1" thickBot="1" x14ac:dyDescent="0.3">
      <c r="A5" s="216"/>
      <c r="B5" s="216"/>
      <c r="C5" s="217"/>
      <c r="D5" s="218"/>
      <c r="E5" s="216"/>
      <c r="F5" s="219"/>
      <c r="G5" s="220" t="s">
        <v>3</v>
      </c>
      <c r="H5" s="221" t="s">
        <v>4</v>
      </c>
      <c r="I5" s="221"/>
      <c r="J5" s="222" t="s">
        <v>5</v>
      </c>
      <c r="K5" s="214"/>
    </row>
    <row r="6" spans="1:11" ht="29.25" customHeight="1" x14ac:dyDescent="0.25">
      <c r="A6" s="403" t="s">
        <v>6</v>
      </c>
      <c r="B6" s="405" t="s">
        <v>7</v>
      </c>
      <c r="C6" s="405" t="s">
        <v>8</v>
      </c>
      <c r="D6" s="405" t="s">
        <v>9</v>
      </c>
      <c r="E6" s="405" t="s">
        <v>10</v>
      </c>
      <c r="F6" s="418" t="s">
        <v>423</v>
      </c>
      <c r="G6" s="420" t="s">
        <v>424</v>
      </c>
      <c r="H6" s="418" t="s">
        <v>425</v>
      </c>
      <c r="I6" s="418" t="s">
        <v>14</v>
      </c>
      <c r="J6" s="422" t="s">
        <v>426</v>
      </c>
      <c r="K6" s="424" t="s">
        <v>427</v>
      </c>
    </row>
    <row r="7" spans="1:11" ht="84.75" customHeight="1" thickBot="1" x14ac:dyDescent="0.3">
      <c r="A7" s="416"/>
      <c r="B7" s="417"/>
      <c r="C7" s="417"/>
      <c r="D7" s="417"/>
      <c r="E7" s="417"/>
      <c r="F7" s="419"/>
      <c r="G7" s="421"/>
      <c r="H7" s="419"/>
      <c r="I7" s="419"/>
      <c r="J7" s="423"/>
      <c r="K7" s="425"/>
    </row>
    <row r="8" spans="1:11" s="226" customFormat="1" ht="28.5" customHeight="1" thickBot="1" x14ac:dyDescent="0.3">
      <c r="A8" s="23" t="s">
        <v>36</v>
      </c>
      <c r="B8" s="24" t="s">
        <v>37</v>
      </c>
      <c r="C8" s="24">
        <v>10</v>
      </c>
      <c r="D8" s="24" t="s">
        <v>38</v>
      </c>
      <c r="E8" s="223" t="s">
        <v>39</v>
      </c>
      <c r="F8" s="26">
        <f t="shared" ref="F8:J8" si="0">+F78</f>
        <v>6038392441.9200001</v>
      </c>
      <c r="G8" s="224">
        <f t="shared" si="0"/>
        <v>0</v>
      </c>
      <c r="H8" s="26">
        <f t="shared" si="0"/>
        <v>6038392441.9200001</v>
      </c>
      <c r="I8" s="277">
        <f>+H8/$H$150</f>
        <v>0.23182233028528881</v>
      </c>
      <c r="J8" s="224">
        <f t="shared" si="0"/>
        <v>6038392441.9200001</v>
      </c>
      <c r="K8" s="225">
        <f>+J8/H8</f>
        <v>1</v>
      </c>
    </row>
    <row r="9" spans="1:11" s="226" customFormat="1" ht="28.5" customHeight="1" thickBot="1" x14ac:dyDescent="0.3">
      <c r="A9" s="99" t="s">
        <v>36</v>
      </c>
      <c r="B9" s="227" t="s">
        <v>41</v>
      </c>
      <c r="C9" s="227">
        <v>20</v>
      </c>
      <c r="D9" s="227" t="s">
        <v>38</v>
      </c>
      <c r="E9" s="228" t="s">
        <v>39</v>
      </c>
      <c r="F9" s="103">
        <f>+F10+F32+F73</f>
        <v>1429529857.3299999</v>
      </c>
      <c r="G9" s="229">
        <f t="shared" ref="G9:J9" si="1">+G10+G32+G73</f>
        <v>0</v>
      </c>
      <c r="H9" s="103">
        <f t="shared" si="1"/>
        <v>1429529857.3299999</v>
      </c>
      <c r="I9" s="278">
        <f>+H9/$H$150</f>
        <v>5.4881650360781166E-2</v>
      </c>
      <c r="J9" s="229">
        <f t="shared" si="1"/>
        <v>1429529857.3299999</v>
      </c>
      <c r="K9" s="230">
        <f t="shared" ref="K9:K72" si="2">+J9/H9</f>
        <v>1</v>
      </c>
    </row>
    <row r="10" spans="1:11" ht="27" customHeight="1" x14ac:dyDescent="0.25">
      <c r="A10" s="110" t="s">
        <v>42</v>
      </c>
      <c r="B10" s="111" t="s">
        <v>41</v>
      </c>
      <c r="C10" s="111">
        <v>20</v>
      </c>
      <c r="D10" s="111" t="s">
        <v>38</v>
      </c>
      <c r="E10" s="231" t="s">
        <v>43</v>
      </c>
      <c r="F10" s="232">
        <f t="shared" ref="F10:J10" si="3">+F11</f>
        <v>372512537</v>
      </c>
      <c r="G10" s="232">
        <f t="shared" si="3"/>
        <v>0</v>
      </c>
      <c r="H10" s="232">
        <f t="shared" si="3"/>
        <v>372512537</v>
      </c>
      <c r="I10" s="279">
        <f t="shared" ref="I10:I73" si="4">+H10/$H$150</f>
        <v>1.4301277238676196E-2</v>
      </c>
      <c r="J10" s="232">
        <f t="shared" si="3"/>
        <v>372512537</v>
      </c>
      <c r="K10" s="233">
        <f t="shared" si="2"/>
        <v>1</v>
      </c>
    </row>
    <row r="11" spans="1:11" ht="35.25" customHeight="1" x14ac:dyDescent="0.25">
      <c r="A11" s="113" t="s">
        <v>44</v>
      </c>
      <c r="B11" s="32" t="s">
        <v>41</v>
      </c>
      <c r="C11" s="32">
        <v>20</v>
      </c>
      <c r="D11" s="32" t="s">
        <v>38</v>
      </c>
      <c r="E11" s="234" t="s">
        <v>45</v>
      </c>
      <c r="F11" s="235">
        <f>+F12+F20+F28</f>
        <v>372512537</v>
      </c>
      <c r="G11" s="235">
        <f t="shared" ref="G11:J11" si="5">+G12+G20+G28</f>
        <v>0</v>
      </c>
      <c r="H11" s="235">
        <f t="shared" si="5"/>
        <v>372512537</v>
      </c>
      <c r="I11" s="280">
        <f t="shared" si="4"/>
        <v>1.4301277238676196E-2</v>
      </c>
      <c r="J11" s="235">
        <f t="shared" si="5"/>
        <v>372512537</v>
      </c>
      <c r="K11" s="236">
        <f t="shared" si="2"/>
        <v>1</v>
      </c>
    </row>
    <row r="12" spans="1:11" ht="27" customHeight="1" x14ac:dyDescent="0.25">
      <c r="A12" s="113" t="s">
        <v>46</v>
      </c>
      <c r="B12" s="32" t="s">
        <v>41</v>
      </c>
      <c r="C12" s="32">
        <v>20</v>
      </c>
      <c r="D12" s="32" t="s">
        <v>38</v>
      </c>
      <c r="E12" s="234" t="s">
        <v>47</v>
      </c>
      <c r="F12" s="235">
        <f t="shared" ref="F12:J12" si="6">+F13</f>
        <v>211048466</v>
      </c>
      <c r="G12" s="235">
        <f t="shared" si="6"/>
        <v>0</v>
      </c>
      <c r="H12" s="235">
        <f t="shared" si="6"/>
        <v>211048466</v>
      </c>
      <c r="I12" s="280">
        <f t="shared" si="4"/>
        <v>8.1024457522172657E-3</v>
      </c>
      <c r="J12" s="235">
        <f t="shared" si="6"/>
        <v>211048466</v>
      </c>
      <c r="K12" s="236">
        <f t="shared" si="2"/>
        <v>1</v>
      </c>
    </row>
    <row r="13" spans="1:11" ht="27" customHeight="1" x14ac:dyDescent="0.25">
      <c r="A13" s="113" t="s">
        <v>48</v>
      </c>
      <c r="B13" s="32" t="s">
        <v>41</v>
      </c>
      <c r="C13" s="32">
        <v>20</v>
      </c>
      <c r="D13" s="32" t="s">
        <v>38</v>
      </c>
      <c r="E13" s="234" t="s">
        <v>49</v>
      </c>
      <c r="F13" s="235">
        <f>SUM(F14:F19)</f>
        <v>211048466</v>
      </c>
      <c r="G13" s="235">
        <f t="shared" ref="G13:J13" si="7">SUM(G14:G19)</f>
        <v>0</v>
      </c>
      <c r="H13" s="235">
        <f t="shared" si="7"/>
        <v>211048466</v>
      </c>
      <c r="I13" s="280">
        <f t="shared" si="4"/>
        <v>8.1024457522172657E-3</v>
      </c>
      <c r="J13" s="235">
        <f t="shared" si="7"/>
        <v>211048466</v>
      </c>
      <c r="K13" s="236">
        <f t="shared" si="2"/>
        <v>1</v>
      </c>
    </row>
    <row r="14" spans="1:11" ht="27" customHeight="1" x14ac:dyDescent="0.25">
      <c r="A14" s="114" t="s">
        <v>50</v>
      </c>
      <c r="B14" s="43" t="s">
        <v>41</v>
      </c>
      <c r="C14" s="43">
        <v>20</v>
      </c>
      <c r="D14" s="43" t="s">
        <v>38</v>
      </c>
      <c r="E14" s="237" t="s">
        <v>51</v>
      </c>
      <c r="F14" s="238">
        <v>891700</v>
      </c>
      <c r="G14" s="239">
        <v>0</v>
      </c>
      <c r="H14" s="240">
        <f>+F14-G14</f>
        <v>891700</v>
      </c>
      <c r="I14" s="281">
        <f t="shared" si="4"/>
        <v>3.4233610005258866E-5</v>
      </c>
      <c r="J14" s="239">
        <v>891700</v>
      </c>
      <c r="K14" s="241">
        <f t="shared" si="2"/>
        <v>1</v>
      </c>
    </row>
    <row r="15" spans="1:11" ht="27" customHeight="1" x14ac:dyDescent="0.25">
      <c r="A15" s="114" t="s">
        <v>58</v>
      </c>
      <c r="B15" s="43" t="s">
        <v>41</v>
      </c>
      <c r="C15" s="43">
        <v>20</v>
      </c>
      <c r="D15" s="43" t="s">
        <v>38</v>
      </c>
      <c r="E15" s="237" t="s">
        <v>59</v>
      </c>
      <c r="F15" s="238">
        <v>19444075</v>
      </c>
      <c r="G15" s="239">
        <v>0</v>
      </c>
      <c r="H15" s="240">
        <f t="shared" ref="H15:H19" si="8">+F15-G15</f>
        <v>19444075</v>
      </c>
      <c r="I15" s="281">
        <f t="shared" si="4"/>
        <v>7.4648523097791168E-4</v>
      </c>
      <c r="J15" s="239">
        <v>19444075</v>
      </c>
      <c r="K15" s="241">
        <f t="shared" si="2"/>
        <v>1</v>
      </c>
    </row>
    <row r="16" spans="1:11" ht="27" customHeight="1" x14ac:dyDescent="0.25">
      <c r="A16" s="114" t="s">
        <v>60</v>
      </c>
      <c r="B16" s="43" t="s">
        <v>41</v>
      </c>
      <c r="C16" s="43">
        <v>20</v>
      </c>
      <c r="D16" s="43" t="s">
        <v>38</v>
      </c>
      <c r="E16" s="237" t="s">
        <v>61</v>
      </c>
      <c r="F16" s="238">
        <v>29872050</v>
      </c>
      <c r="G16" s="239">
        <v>0</v>
      </c>
      <c r="H16" s="240">
        <f t="shared" si="8"/>
        <v>29872050</v>
      </c>
      <c r="I16" s="281">
        <f t="shared" si="4"/>
        <v>1.1468297743160178E-3</v>
      </c>
      <c r="J16" s="239">
        <v>29872050</v>
      </c>
      <c r="K16" s="241">
        <f t="shared" si="2"/>
        <v>1</v>
      </c>
    </row>
    <row r="17" spans="1:11" ht="33.75" customHeight="1" x14ac:dyDescent="0.25">
      <c r="A17" s="114" t="s">
        <v>62</v>
      </c>
      <c r="B17" s="43" t="s">
        <v>41</v>
      </c>
      <c r="C17" s="43">
        <v>20</v>
      </c>
      <c r="D17" s="43" t="s">
        <v>38</v>
      </c>
      <c r="E17" s="237" t="s">
        <v>63</v>
      </c>
      <c r="F17" s="238">
        <v>16258341</v>
      </c>
      <c r="G17" s="239">
        <v>0</v>
      </c>
      <c r="H17" s="240">
        <f t="shared" si="8"/>
        <v>16258341</v>
      </c>
      <c r="I17" s="281">
        <f t="shared" si="4"/>
        <v>6.2418044760178366E-4</v>
      </c>
      <c r="J17" s="239">
        <v>16258341</v>
      </c>
      <c r="K17" s="241">
        <f t="shared" si="2"/>
        <v>1</v>
      </c>
    </row>
    <row r="18" spans="1:11" ht="27" customHeight="1" x14ac:dyDescent="0.25">
      <c r="A18" s="114" t="s">
        <v>64</v>
      </c>
      <c r="B18" s="43" t="s">
        <v>41</v>
      </c>
      <c r="C18" s="43">
        <v>20</v>
      </c>
      <c r="D18" s="43" t="s">
        <v>38</v>
      </c>
      <c r="E18" s="237" t="s">
        <v>65</v>
      </c>
      <c r="F18" s="238">
        <v>72602399</v>
      </c>
      <c r="G18" s="239">
        <v>0</v>
      </c>
      <c r="H18" s="240">
        <f t="shared" si="8"/>
        <v>72602399</v>
      </c>
      <c r="I18" s="281">
        <f t="shared" si="4"/>
        <v>2.7873076290368917E-3</v>
      </c>
      <c r="J18" s="239">
        <v>72602399</v>
      </c>
      <c r="K18" s="241">
        <f t="shared" si="2"/>
        <v>1</v>
      </c>
    </row>
    <row r="19" spans="1:11" ht="27" customHeight="1" x14ac:dyDescent="0.25">
      <c r="A19" s="114" t="s">
        <v>66</v>
      </c>
      <c r="B19" s="43" t="s">
        <v>41</v>
      </c>
      <c r="C19" s="43">
        <v>20</v>
      </c>
      <c r="D19" s="43" t="s">
        <v>38</v>
      </c>
      <c r="E19" s="237" t="s">
        <v>67</v>
      </c>
      <c r="F19" s="238">
        <v>71979901</v>
      </c>
      <c r="G19" s="239">
        <v>0</v>
      </c>
      <c r="H19" s="240">
        <f t="shared" si="8"/>
        <v>71979901</v>
      </c>
      <c r="I19" s="281">
        <f t="shared" si="4"/>
        <v>2.7634090602794018E-3</v>
      </c>
      <c r="J19" s="239">
        <v>71979901</v>
      </c>
      <c r="K19" s="241">
        <f t="shared" si="2"/>
        <v>1</v>
      </c>
    </row>
    <row r="20" spans="1:11" ht="22.5" customHeight="1" x14ac:dyDescent="0.25">
      <c r="A20" s="113" t="s">
        <v>68</v>
      </c>
      <c r="B20" s="32" t="s">
        <v>41</v>
      </c>
      <c r="C20" s="32">
        <v>20</v>
      </c>
      <c r="D20" s="32" t="s">
        <v>38</v>
      </c>
      <c r="E20" s="234" t="s">
        <v>69</v>
      </c>
      <c r="F20" s="235">
        <f t="shared" ref="F20:J20" si="9">SUM(F21:F27)</f>
        <v>49087374</v>
      </c>
      <c r="G20" s="235">
        <f t="shared" si="9"/>
        <v>0</v>
      </c>
      <c r="H20" s="235">
        <f t="shared" si="9"/>
        <v>49087374</v>
      </c>
      <c r="I20" s="282">
        <f t="shared" si="4"/>
        <v>1.8845329345051967E-3</v>
      </c>
      <c r="J20" s="235">
        <f t="shared" si="9"/>
        <v>49087374</v>
      </c>
      <c r="K20" s="236">
        <f t="shared" si="2"/>
        <v>1</v>
      </c>
    </row>
    <row r="21" spans="1:11" ht="33.75" customHeight="1" x14ac:dyDescent="0.25">
      <c r="A21" s="114" t="s">
        <v>70</v>
      </c>
      <c r="B21" s="43" t="s">
        <v>41</v>
      </c>
      <c r="C21" s="43">
        <v>20</v>
      </c>
      <c r="D21" s="43" t="s">
        <v>38</v>
      </c>
      <c r="E21" s="237" t="s">
        <v>71</v>
      </c>
      <c r="F21" s="238">
        <v>4847000</v>
      </c>
      <c r="G21" s="239">
        <v>0</v>
      </c>
      <c r="H21" s="240">
        <f t="shared" ref="H21:H27" si="10">+F21-G21</f>
        <v>4847000</v>
      </c>
      <c r="I21" s="281">
        <f t="shared" si="4"/>
        <v>1.8608310832734072E-4</v>
      </c>
      <c r="J21" s="239">
        <v>4847000</v>
      </c>
      <c r="K21" s="241">
        <f t="shared" si="2"/>
        <v>1</v>
      </c>
    </row>
    <row r="22" spans="1:11" ht="29.25" customHeight="1" x14ac:dyDescent="0.25">
      <c r="A22" s="114" t="s">
        <v>72</v>
      </c>
      <c r="B22" s="43" t="s">
        <v>41</v>
      </c>
      <c r="C22" s="43">
        <v>20</v>
      </c>
      <c r="D22" s="43" t="s">
        <v>38</v>
      </c>
      <c r="E22" s="237" t="s">
        <v>73</v>
      </c>
      <c r="F22" s="238">
        <v>3421800</v>
      </c>
      <c r="G22" s="239">
        <v>0</v>
      </c>
      <c r="H22" s="240">
        <f t="shared" si="10"/>
        <v>3421800</v>
      </c>
      <c r="I22" s="281">
        <f t="shared" si="4"/>
        <v>1.3136768724458315E-4</v>
      </c>
      <c r="J22" s="239">
        <v>3421800</v>
      </c>
      <c r="K22" s="241">
        <f t="shared" si="2"/>
        <v>1</v>
      </c>
    </row>
    <row r="23" spans="1:11" ht="27.75" customHeight="1" x14ac:dyDescent="0.25">
      <c r="A23" s="114" t="s">
        <v>74</v>
      </c>
      <c r="B23" s="43" t="s">
        <v>41</v>
      </c>
      <c r="C23" s="43">
        <v>20</v>
      </c>
      <c r="D23" s="43" t="s">
        <v>38</v>
      </c>
      <c r="E23" s="237" t="s">
        <v>75</v>
      </c>
      <c r="F23" s="238">
        <v>24934774</v>
      </c>
      <c r="G23" s="239">
        <v>0</v>
      </c>
      <c r="H23" s="240">
        <f t="shared" si="10"/>
        <v>24934774</v>
      </c>
      <c r="I23" s="281">
        <f t="shared" si="4"/>
        <v>9.572808441014564E-4</v>
      </c>
      <c r="J23" s="239">
        <v>24934774</v>
      </c>
      <c r="K23" s="241">
        <f t="shared" si="2"/>
        <v>1</v>
      </c>
    </row>
    <row r="24" spans="1:11" ht="30" customHeight="1" x14ac:dyDescent="0.25">
      <c r="A24" s="114" t="s">
        <v>76</v>
      </c>
      <c r="B24" s="43" t="s">
        <v>41</v>
      </c>
      <c r="C24" s="43">
        <v>20</v>
      </c>
      <c r="D24" s="43" t="s">
        <v>38</v>
      </c>
      <c r="E24" s="237" t="s">
        <v>77</v>
      </c>
      <c r="F24" s="238">
        <v>6523300</v>
      </c>
      <c r="G24" s="239">
        <v>0</v>
      </c>
      <c r="H24" s="240">
        <f t="shared" si="10"/>
        <v>6523300</v>
      </c>
      <c r="I24" s="281">
        <f t="shared" si="4"/>
        <v>2.5043860956297542E-4</v>
      </c>
      <c r="J24" s="239">
        <v>6523300</v>
      </c>
      <c r="K24" s="241">
        <f t="shared" si="2"/>
        <v>1</v>
      </c>
    </row>
    <row r="25" spans="1:11" ht="36.75" customHeight="1" x14ac:dyDescent="0.25">
      <c r="A25" s="114" t="s">
        <v>78</v>
      </c>
      <c r="B25" s="43" t="s">
        <v>41</v>
      </c>
      <c r="C25" s="43">
        <v>20</v>
      </c>
      <c r="D25" s="43" t="s">
        <v>38</v>
      </c>
      <c r="E25" s="237" t="s">
        <v>79</v>
      </c>
      <c r="F25" s="238">
        <v>1205900</v>
      </c>
      <c r="G25" s="239">
        <v>0</v>
      </c>
      <c r="H25" s="240">
        <f t="shared" si="10"/>
        <v>1205900</v>
      </c>
      <c r="I25" s="281">
        <f t="shared" si="4"/>
        <v>4.6296187400854178E-5</v>
      </c>
      <c r="J25" s="239">
        <v>1205900</v>
      </c>
      <c r="K25" s="241">
        <f t="shared" si="2"/>
        <v>1</v>
      </c>
    </row>
    <row r="26" spans="1:11" ht="28.5" customHeight="1" x14ac:dyDescent="0.25">
      <c r="A26" s="114" t="s">
        <v>80</v>
      </c>
      <c r="B26" s="43" t="s">
        <v>41</v>
      </c>
      <c r="C26" s="43">
        <v>20</v>
      </c>
      <c r="D26" s="43" t="s">
        <v>38</v>
      </c>
      <c r="E26" s="237" t="s">
        <v>81</v>
      </c>
      <c r="F26" s="238">
        <v>4892600</v>
      </c>
      <c r="G26" s="239">
        <v>0</v>
      </c>
      <c r="H26" s="240">
        <f t="shared" si="10"/>
        <v>4892600</v>
      </c>
      <c r="I26" s="281">
        <f t="shared" si="4"/>
        <v>1.8783375609703884E-4</v>
      </c>
      <c r="J26" s="239">
        <v>4892600</v>
      </c>
      <c r="K26" s="241">
        <f t="shared" si="2"/>
        <v>1</v>
      </c>
    </row>
    <row r="27" spans="1:11" ht="39.75" customHeight="1" x14ac:dyDescent="0.25">
      <c r="A27" s="114" t="s">
        <v>82</v>
      </c>
      <c r="B27" s="43" t="s">
        <v>41</v>
      </c>
      <c r="C27" s="43">
        <v>20</v>
      </c>
      <c r="D27" s="43" t="s">
        <v>38</v>
      </c>
      <c r="E27" s="237" t="s">
        <v>83</v>
      </c>
      <c r="F27" s="238">
        <v>3262000</v>
      </c>
      <c r="G27" s="239">
        <v>0</v>
      </c>
      <c r="H27" s="240">
        <f t="shared" si="10"/>
        <v>3262000</v>
      </c>
      <c r="I27" s="281">
        <f t="shared" si="4"/>
        <v>1.252327417709481E-4</v>
      </c>
      <c r="J27" s="239">
        <v>3262000</v>
      </c>
      <c r="K27" s="241">
        <f t="shared" si="2"/>
        <v>1</v>
      </c>
    </row>
    <row r="28" spans="1:11" ht="41.25" customHeight="1" x14ac:dyDescent="0.25">
      <c r="A28" s="113" t="s">
        <v>84</v>
      </c>
      <c r="B28" s="32" t="s">
        <v>41</v>
      </c>
      <c r="C28" s="32">
        <v>20</v>
      </c>
      <c r="D28" s="32" t="s">
        <v>38</v>
      </c>
      <c r="E28" s="234" t="s">
        <v>85</v>
      </c>
      <c r="F28" s="235">
        <f>+F29</f>
        <v>112376697</v>
      </c>
      <c r="G28" s="235">
        <f t="shared" ref="G28:J28" si="11">+G29</f>
        <v>0</v>
      </c>
      <c r="H28" s="235">
        <f t="shared" si="11"/>
        <v>112376697</v>
      </c>
      <c r="I28" s="282">
        <f t="shared" si="4"/>
        <v>4.3142985519537339E-3</v>
      </c>
      <c r="J28" s="235">
        <f t="shared" si="11"/>
        <v>112376697</v>
      </c>
      <c r="K28" s="236">
        <f t="shared" si="2"/>
        <v>1</v>
      </c>
    </row>
    <row r="29" spans="1:11" s="226" customFormat="1" ht="39" customHeight="1" x14ac:dyDescent="0.25">
      <c r="A29" s="113" t="s">
        <v>86</v>
      </c>
      <c r="B29" s="32" t="s">
        <v>41</v>
      </c>
      <c r="C29" s="32">
        <v>20</v>
      </c>
      <c r="D29" s="32" t="s">
        <v>38</v>
      </c>
      <c r="E29" s="234" t="s">
        <v>87</v>
      </c>
      <c r="F29" s="235">
        <f>+F30+F31</f>
        <v>112376697</v>
      </c>
      <c r="G29" s="235">
        <f t="shared" ref="G29:J29" si="12">+G30+G31</f>
        <v>0</v>
      </c>
      <c r="H29" s="235">
        <f t="shared" si="12"/>
        <v>112376697</v>
      </c>
      <c r="I29" s="282">
        <f t="shared" si="4"/>
        <v>4.3142985519537339E-3</v>
      </c>
      <c r="J29" s="235">
        <f t="shared" si="12"/>
        <v>112376697</v>
      </c>
      <c r="K29" s="236">
        <f t="shared" si="2"/>
        <v>1</v>
      </c>
    </row>
    <row r="30" spans="1:11" ht="30.75" customHeight="1" x14ac:dyDescent="0.25">
      <c r="A30" s="114" t="s">
        <v>90</v>
      </c>
      <c r="B30" s="43" t="s">
        <v>41</v>
      </c>
      <c r="C30" s="43">
        <v>20</v>
      </c>
      <c r="D30" s="43" t="s">
        <v>38</v>
      </c>
      <c r="E30" s="237" t="s">
        <v>91</v>
      </c>
      <c r="F30" s="238">
        <v>103949112</v>
      </c>
      <c r="G30" s="239">
        <v>0</v>
      </c>
      <c r="H30" s="240">
        <f t="shared" ref="H30:H31" si="13">+F30-G30</f>
        <v>103949112</v>
      </c>
      <c r="I30" s="281">
        <f t="shared" si="4"/>
        <v>3.9907517781776099E-3</v>
      </c>
      <c r="J30" s="239">
        <v>103949112</v>
      </c>
      <c r="K30" s="241">
        <f t="shared" si="2"/>
        <v>1</v>
      </c>
    </row>
    <row r="31" spans="1:11" ht="30.75" customHeight="1" x14ac:dyDescent="0.25">
      <c r="A31" s="114" t="s">
        <v>92</v>
      </c>
      <c r="B31" s="43" t="s">
        <v>41</v>
      </c>
      <c r="C31" s="43">
        <v>20</v>
      </c>
      <c r="D31" s="43" t="s">
        <v>38</v>
      </c>
      <c r="E31" s="237" t="s">
        <v>93</v>
      </c>
      <c r="F31" s="238">
        <v>8427585</v>
      </c>
      <c r="G31" s="239">
        <v>0</v>
      </c>
      <c r="H31" s="240">
        <f t="shared" si="13"/>
        <v>8427585</v>
      </c>
      <c r="I31" s="281">
        <f t="shared" si="4"/>
        <v>3.2354677377612376E-4</v>
      </c>
      <c r="J31" s="239">
        <v>8427585</v>
      </c>
      <c r="K31" s="241">
        <f t="shared" si="2"/>
        <v>1</v>
      </c>
    </row>
    <row r="32" spans="1:11" ht="27.75" customHeight="1" x14ac:dyDescent="0.25">
      <c r="A32" s="113" t="s">
        <v>100</v>
      </c>
      <c r="B32" s="32" t="s">
        <v>41</v>
      </c>
      <c r="C32" s="32">
        <v>20</v>
      </c>
      <c r="D32" s="32" t="s">
        <v>38</v>
      </c>
      <c r="E32" s="234" t="s">
        <v>101</v>
      </c>
      <c r="F32" s="242">
        <f>+F33+F40</f>
        <v>1028821066.33</v>
      </c>
      <c r="G32" s="242">
        <f t="shared" ref="G32:H32" si="14">+G33+G40</f>
        <v>0</v>
      </c>
      <c r="H32" s="242">
        <f t="shared" si="14"/>
        <v>1028821066.33</v>
      </c>
      <c r="I32" s="282">
        <f t="shared" si="4"/>
        <v>3.9497879499759768E-2</v>
      </c>
      <c r="J32" s="242">
        <f>+J33+J40</f>
        <v>1028821066.33</v>
      </c>
      <c r="K32" s="236">
        <f t="shared" si="2"/>
        <v>1</v>
      </c>
    </row>
    <row r="33" spans="1:11" ht="27.75" customHeight="1" x14ac:dyDescent="0.25">
      <c r="A33" s="113" t="s">
        <v>102</v>
      </c>
      <c r="B33" s="32" t="s">
        <v>41</v>
      </c>
      <c r="C33" s="32">
        <v>20</v>
      </c>
      <c r="D33" s="32" t="s">
        <v>38</v>
      </c>
      <c r="E33" s="234" t="s">
        <v>103</v>
      </c>
      <c r="F33" s="243">
        <f t="shared" ref="F33:J33" si="15">+F34</f>
        <v>172888472</v>
      </c>
      <c r="G33" s="243">
        <f t="shared" si="15"/>
        <v>0</v>
      </c>
      <c r="H33" s="243">
        <f t="shared" si="15"/>
        <v>172888472</v>
      </c>
      <c r="I33" s="282">
        <f t="shared" si="4"/>
        <v>6.6374302173972388E-3</v>
      </c>
      <c r="J33" s="243">
        <f t="shared" si="15"/>
        <v>172888472</v>
      </c>
      <c r="K33" s="236">
        <f t="shared" si="2"/>
        <v>1</v>
      </c>
    </row>
    <row r="34" spans="1:11" ht="27.75" customHeight="1" x14ac:dyDescent="0.25">
      <c r="A34" s="113" t="s">
        <v>104</v>
      </c>
      <c r="B34" s="32" t="s">
        <v>41</v>
      </c>
      <c r="C34" s="32">
        <v>20</v>
      </c>
      <c r="D34" s="32" t="s">
        <v>38</v>
      </c>
      <c r="E34" s="234" t="s">
        <v>105</v>
      </c>
      <c r="F34" s="242">
        <f t="shared" ref="F34:H34" si="16">+F37+F35</f>
        <v>172888472</v>
      </c>
      <c r="G34" s="242">
        <f t="shared" si="16"/>
        <v>0</v>
      </c>
      <c r="H34" s="242">
        <f t="shared" si="16"/>
        <v>172888472</v>
      </c>
      <c r="I34" s="282">
        <f t="shared" si="4"/>
        <v>6.6374302173972388E-3</v>
      </c>
      <c r="J34" s="242">
        <f t="shared" ref="J34" si="17">+J37+J35</f>
        <v>172888472</v>
      </c>
      <c r="K34" s="236">
        <f t="shared" si="2"/>
        <v>1</v>
      </c>
    </row>
    <row r="35" spans="1:11" ht="39.75" customHeight="1" x14ac:dyDescent="0.25">
      <c r="A35" s="113" t="s">
        <v>106</v>
      </c>
      <c r="B35" s="32" t="s">
        <v>41</v>
      </c>
      <c r="C35" s="32">
        <v>20</v>
      </c>
      <c r="D35" s="32" t="s">
        <v>38</v>
      </c>
      <c r="E35" s="234" t="s">
        <v>107</v>
      </c>
      <c r="F35" s="242">
        <f t="shared" ref="F35:J35" si="18">+F36</f>
        <v>160702122</v>
      </c>
      <c r="G35" s="242">
        <f t="shared" si="18"/>
        <v>0</v>
      </c>
      <c r="H35" s="242">
        <f t="shared" si="18"/>
        <v>160702122</v>
      </c>
      <c r="I35" s="282">
        <f t="shared" si="4"/>
        <v>6.1695791987950331E-3</v>
      </c>
      <c r="J35" s="242">
        <f t="shared" si="18"/>
        <v>160702122</v>
      </c>
      <c r="K35" s="236">
        <f t="shared" si="2"/>
        <v>1</v>
      </c>
    </row>
    <row r="36" spans="1:11" ht="36.75" customHeight="1" x14ac:dyDescent="0.25">
      <c r="A36" s="114" t="s">
        <v>108</v>
      </c>
      <c r="B36" s="43" t="s">
        <v>41</v>
      </c>
      <c r="C36" s="43">
        <v>20</v>
      </c>
      <c r="D36" s="43" t="s">
        <v>38</v>
      </c>
      <c r="E36" s="237" t="s">
        <v>109</v>
      </c>
      <c r="F36" s="244">
        <v>160702122</v>
      </c>
      <c r="G36" s="239">
        <v>0</v>
      </c>
      <c r="H36" s="240">
        <f t="shared" ref="H36" si="19">+F36-G36</f>
        <v>160702122</v>
      </c>
      <c r="I36" s="281">
        <f t="shared" si="4"/>
        <v>6.1695791987950331E-3</v>
      </c>
      <c r="J36" s="239">
        <v>160702122</v>
      </c>
      <c r="K36" s="241">
        <f t="shared" si="2"/>
        <v>1</v>
      </c>
    </row>
    <row r="37" spans="1:11" ht="27.75" customHeight="1" x14ac:dyDescent="0.25">
      <c r="A37" s="113" t="s">
        <v>110</v>
      </c>
      <c r="B37" s="32" t="s">
        <v>41</v>
      </c>
      <c r="C37" s="32">
        <v>20</v>
      </c>
      <c r="D37" s="32" t="s">
        <v>38</v>
      </c>
      <c r="E37" s="234" t="s">
        <v>111</v>
      </c>
      <c r="F37" s="242">
        <f>+F39+F38</f>
        <v>12186350</v>
      </c>
      <c r="G37" s="242">
        <f t="shared" ref="G37:H37" si="20">+G39+G38</f>
        <v>0</v>
      </c>
      <c r="H37" s="242">
        <f t="shared" si="20"/>
        <v>12186350</v>
      </c>
      <c r="I37" s="282">
        <f t="shared" si="4"/>
        <v>4.678510186022052E-4</v>
      </c>
      <c r="J37" s="242">
        <f>+J39+J38</f>
        <v>12186350</v>
      </c>
      <c r="K37" s="236">
        <f t="shared" si="2"/>
        <v>1</v>
      </c>
    </row>
    <row r="38" spans="1:11" ht="27.75" customHeight="1" x14ac:dyDescent="0.25">
      <c r="A38" s="114" t="s">
        <v>367</v>
      </c>
      <c r="B38" s="43" t="s">
        <v>41</v>
      </c>
      <c r="C38" s="43">
        <v>20</v>
      </c>
      <c r="D38" s="43" t="s">
        <v>38</v>
      </c>
      <c r="E38" s="237" t="s">
        <v>368</v>
      </c>
      <c r="F38" s="244">
        <v>99098</v>
      </c>
      <c r="G38" s="239">
        <v>0</v>
      </c>
      <c r="H38" s="240">
        <f t="shared" ref="H38:H39" si="21">+F38-G38</f>
        <v>99098</v>
      </c>
      <c r="I38" s="281">
        <f t="shared" si="4"/>
        <v>3.8045108044198086E-6</v>
      </c>
      <c r="J38" s="239">
        <v>99098</v>
      </c>
      <c r="K38" s="241">
        <f t="shared" si="2"/>
        <v>1</v>
      </c>
    </row>
    <row r="39" spans="1:11" ht="44.25" customHeight="1" x14ac:dyDescent="0.25">
      <c r="A39" s="114" t="s">
        <v>112</v>
      </c>
      <c r="B39" s="43" t="s">
        <v>41</v>
      </c>
      <c r="C39" s="43">
        <v>20</v>
      </c>
      <c r="D39" s="43" t="s">
        <v>38</v>
      </c>
      <c r="E39" s="237" t="s">
        <v>113</v>
      </c>
      <c r="F39" s="244">
        <v>12087252</v>
      </c>
      <c r="G39" s="239">
        <v>0</v>
      </c>
      <c r="H39" s="240">
        <f t="shared" si="21"/>
        <v>12087252</v>
      </c>
      <c r="I39" s="281">
        <f t="shared" si="4"/>
        <v>4.640465077977854E-4</v>
      </c>
      <c r="J39" s="239">
        <v>12087252</v>
      </c>
      <c r="K39" s="241">
        <f t="shared" si="2"/>
        <v>1</v>
      </c>
    </row>
    <row r="40" spans="1:11" ht="30" customHeight="1" x14ac:dyDescent="0.25">
      <c r="A40" s="113" t="s">
        <v>114</v>
      </c>
      <c r="B40" s="32" t="s">
        <v>41</v>
      </c>
      <c r="C40" s="32">
        <v>20</v>
      </c>
      <c r="D40" s="32" t="s">
        <v>38</v>
      </c>
      <c r="E40" s="234" t="s">
        <v>115</v>
      </c>
      <c r="F40" s="243">
        <f>+F41+F54</f>
        <v>855932594.33000004</v>
      </c>
      <c r="G40" s="243">
        <f t="shared" ref="G40:H40" si="22">+G41+G54</f>
        <v>0</v>
      </c>
      <c r="H40" s="243">
        <f t="shared" si="22"/>
        <v>855932594.33000004</v>
      </c>
      <c r="I40" s="282">
        <f t="shared" si="4"/>
        <v>3.2860449282362529E-2</v>
      </c>
      <c r="J40" s="243">
        <f>+J41+J54</f>
        <v>855932594.33000004</v>
      </c>
      <c r="K40" s="236">
        <f t="shared" si="2"/>
        <v>1</v>
      </c>
    </row>
    <row r="41" spans="1:11" ht="24.75" customHeight="1" x14ac:dyDescent="0.25">
      <c r="A41" s="113" t="s">
        <v>116</v>
      </c>
      <c r="B41" s="32" t="s">
        <v>41</v>
      </c>
      <c r="C41" s="32">
        <v>20</v>
      </c>
      <c r="D41" s="32" t="s">
        <v>38</v>
      </c>
      <c r="E41" s="234" t="s">
        <v>117</v>
      </c>
      <c r="F41" s="242">
        <f>+F42+F45+F52</f>
        <v>35180028.090000004</v>
      </c>
      <c r="G41" s="242">
        <f t="shared" ref="G41:H41" si="23">+G42+G45+G52</f>
        <v>0</v>
      </c>
      <c r="H41" s="242">
        <f t="shared" si="23"/>
        <v>35180028.090000004</v>
      </c>
      <c r="I41" s="282">
        <f t="shared" si="4"/>
        <v>1.3506104761770912E-3</v>
      </c>
      <c r="J41" s="242">
        <f>+J42+J45+J52</f>
        <v>35180028.090000004</v>
      </c>
      <c r="K41" s="236">
        <f t="shared" si="2"/>
        <v>1</v>
      </c>
    </row>
    <row r="42" spans="1:11" ht="54.75" customHeight="1" x14ac:dyDescent="0.25">
      <c r="A42" s="113" t="s">
        <v>118</v>
      </c>
      <c r="B42" s="32" t="s">
        <v>41</v>
      </c>
      <c r="C42" s="32">
        <v>20</v>
      </c>
      <c r="D42" s="32" t="s">
        <v>38</v>
      </c>
      <c r="E42" s="234" t="s">
        <v>119</v>
      </c>
      <c r="F42" s="242">
        <f>+F43+F44</f>
        <v>15689804</v>
      </c>
      <c r="G42" s="242">
        <f t="shared" ref="G42:H42" si="24">+G43+G44</f>
        <v>0</v>
      </c>
      <c r="H42" s="242">
        <f t="shared" si="24"/>
        <v>15689804</v>
      </c>
      <c r="I42" s="282">
        <f t="shared" si="4"/>
        <v>6.0235351709650171E-4</v>
      </c>
      <c r="J42" s="242">
        <f>+J43+J44</f>
        <v>15689804</v>
      </c>
      <c r="K42" s="236">
        <f t="shared" si="2"/>
        <v>1</v>
      </c>
    </row>
    <row r="43" spans="1:11" ht="50.25" customHeight="1" x14ac:dyDescent="0.25">
      <c r="A43" s="114" t="s">
        <v>120</v>
      </c>
      <c r="B43" s="43" t="s">
        <v>41</v>
      </c>
      <c r="C43" s="43">
        <v>20</v>
      </c>
      <c r="D43" s="43" t="s">
        <v>38</v>
      </c>
      <c r="E43" s="237" t="s">
        <v>121</v>
      </c>
      <c r="F43" s="244">
        <v>15391304</v>
      </c>
      <c r="G43" s="239">
        <v>0</v>
      </c>
      <c r="H43" s="240">
        <f t="shared" ref="H43:H53" si="25">+F43-G43</f>
        <v>15391304</v>
      </c>
      <c r="I43" s="281">
        <f t="shared" si="4"/>
        <v>5.9089368465670166E-4</v>
      </c>
      <c r="J43" s="239">
        <v>15391304</v>
      </c>
      <c r="K43" s="241">
        <f t="shared" si="2"/>
        <v>1</v>
      </c>
    </row>
    <row r="44" spans="1:11" ht="36.75" customHeight="1" x14ac:dyDescent="0.25">
      <c r="A44" s="114" t="s">
        <v>122</v>
      </c>
      <c r="B44" s="43" t="s">
        <v>41</v>
      </c>
      <c r="C44" s="43">
        <v>20</v>
      </c>
      <c r="D44" s="43" t="s">
        <v>38</v>
      </c>
      <c r="E44" s="237" t="s">
        <v>123</v>
      </c>
      <c r="F44" s="244">
        <v>298500</v>
      </c>
      <c r="G44" s="239">
        <v>0</v>
      </c>
      <c r="H44" s="240">
        <f t="shared" si="25"/>
        <v>298500</v>
      </c>
      <c r="I44" s="281">
        <f t="shared" si="4"/>
        <v>1.1459832439800126E-5</v>
      </c>
      <c r="J44" s="239">
        <v>298500</v>
      </c>
      <c r="K44" s="241">
        <f t="shared" si="2"/>
        <v>1</v>
      </c>
    </row>
    <row r="45" spans="1:11" ht="51" customHeight="1" x14ac:dyDescent="0.25">
      <c r="A45" s="180" t="s">
        <v>126</v>
      </c>
      <c r="B45" s="32" t="s">
        <v>41</v>
      </c>
      <c r="C45" s="32">
        <v>20</v>
      </c>
      <c r="D45" s="32" t="s">
        <v>38</v>
      </c>
      <c r="E45" s="234" t="s">
        <v>127</v>
      </c>
      <c r="F45" s="242">
        <f>+F46+F47+F48+F49+F50+F51</f>
        <v>18246674.09</v>
      </c>
      <c r="G45" s="242">
        <f t="shared" ref="G45:H45" si="26">+G46+G47+G48+G49+G50+G51</f>
        <v>0</v>
      </c>
      <c r="H45" s="242">
        <f t="shared" si="26"/>
        <v>18246674.09</v>
      </c>
      <c r="I45" s="282">
        <f t="shared" si="4"/>
        <v>7.0051533552778033E-4</v>
      </c>
      <c r="J45" s="242">
        <f>+J46+J47+J48+J49+J50+J51</f>
        <v>18246674.09</v>
      </c>
      <c r="K45" s="236">
        <f t="shared" si="2"/>
        <v>1</v>
      </c>
    </row>
    <row r="46" spans="1:11" ht="44.25" customHeight="1" x14ac:dyDescent="0.25">
      <c r="A46" s="181" t="s">
        <v>128</v>
      </c>
      <c r="B46" s="43" t="s">
        <v>41</v>
      </c>
      <c r="C46" s="43">
        <v>20</v>
      </c>
      <c r="D46" s="43" t="s">
        <v>38</v>
      </c>
      <c r="E46" s="237" t="s">
        <v>372</v>
      </c>
      <c r="F46" s="244">
        <v>6501170</v>
      </c>
      <c r="G46" s="239">
        <v>0</v>
      </c>
      <c r="H46" s="240">
        <f t="shared" si="25"/>
        <v>6501170</v>
      </c>
      <c r="I46" s="281">
        <f t="shared" si="4"/>
        <v>2.4958900791509342E-4</v>
      </c>
      <c r="J46" s="239">
        <v>6501170</v>
      </c>
      <c r="K46" s="241">
        <f t="shared" si="2"/>
        <v>1</v>
      </c>
    </row>
    <row r="47" spans="1:11" ht="53.25" customHeight="1" x14ac:dyDescent="0.25">
      <c r="A47" s="181" t="s">
        <v>130</v>
      </c>
      <c r="B47" s="43" t="s">
        <v>41</v>
      </c>
      <c r="C47" s="43">
        <v>20</v>
      </c>
      <c r="D47" s="43" t="s">
        <v>38</v>
      </c>
      <c r="E47" s="237" t="s">
        <v>131</v>
      </c>
      <c r="F47" s="244">
        <v>1847088.88</v>
      </c>
      <c r="G47" s="239">
        <v>0</v>
      </c>
      <c r="H47" s="240">
        <f t="shared" si="25"/>
        <v>1847088.88</v>
      </c>
      <c r="I47" s="281">
        <f t="shared" si="4"/>
        <v>7.0912325179960068E-5</v>
      </c>
      <c r="J47" s="239">
        <v>1847088.88</v>
      </c>
      <c r="K47" s="241">
        <f t="shared" si="2"/>
        <v>1</v>
      </c>
    </row>
    <row r="48" spans="1:11" ht="50.25" customHeight="1" x14ac:dyDescent="0.25">
      <c r="A48" s="181" t="s">
        <v>132</v>
      </c>
      <c r="B48" s="43" t="s">
        <v>41</v>
      </c>
      <c r="C48" s="43">
        <v>20</v>
      </c>
      <c r="D48" s="43" t="s">
        <v>38</v>
      </c>
      <c r="E48" s="237" t="s">
        <v>133</v>
      </c>
      <c r="F48" s="244">
        <v>450230</v>
      </c>
      <c r="G48" s="239">
        <v>0</v>
      </c>
      <c r="H48" s="240">
        <f t="shared" si="25"/>
        <v>450230</v>
      </c>
      <c r="I48" s="281">
        <f t="shared" si="4"/>
        <v>1.7284959327876753E-5</v>
      </c>
      <c r="J48" s="239">
        <v>450230</v>
      </c>
      <c r="K48" s="241">
        <f t="shared" si="2"/>
        <v>1</v>
      </c>
    </row>
    <row r="49" spans="1:11" ht="38.25" customHeight="1" x14ac:dyDescent="0.25">
      <c r="A49" s="181" t="s">
        <v>134</v>
      </c>
      <c r="B49" s="43" t="s">
        <v>41</v>
      </c>
      <c r="C49" s="43">
        <v>20</v>
      </c>
      <c r="D49" s="43" t="s">
        <v>38</v>
      </c>
      <c r="E49" s="237" t="s">
        <v>135</v>
      </c>
      <c r="F49" s="244">
        <v>8409570</v>
      </c>
      <c r="G49" s="239">
        <v>0</v>
      </c>
      <c r="H49" s="240">
        <f t="shared" si="25"/>
        <v>8409570</v>
      </c>
      <c r="I49" s="281">
        <f t="shared" si="4"/>
        <v>3.228551527328976E-4</v>
      </c>
      <c r="J49" s="239">
        <v>8409570</v>
      </c>
      <c r="K49" s="241">
        <f t="shared" si="2"/>
        <v>1</v>
      </c>
    </row>
    <row r="50" spans="1:11" ht="38.25" customHeight="1" x14ac:dyDescent="0.25">
      <c r="A50" s="181" t="s">
        <v>136</v>
      </c>
      <c r="B50" s="43" t="s">
        <v>41</v>
      </c>
      <c r="C50" s="43">
        <v>20</v>
      </c>
      <c r="D50" s="43" t="s">
        <v>38</v>
      </c>
      <c r="E50" s="237" t="s">
        <v>137</v>
      </c>
      <c r="F50" s="244">
        <v>99687</v>
      </c>
      <c r="G50" s="239">
        <v>0</v>
      </c>
      <c r="H50" s="240">
        <f t="shared" si="25"/>
        <v>99687</v>
      </c>
      <c r="I50" s="281">
        <f t="shared" si="4"/>
        <v>3.8271233381117422E-6</v>
      </c>
      <c r="J50" s="239">
        <v>99687</v>
      </c>
      <c r="K50" s="241">
        <f t="shared" si="2"/>
        <v>1</v>
      </c>
    </row>
    <row r="51" spans="1:11" ht="37.5" customHeight="1" x14ac:dyDescent="0.25">
      <c r="A51" s="181" t="s">
        <v>138</v>
      </c>
      <c r="B51" s="43" t="s">
        <v>41</v>
      </c>
      <c r="C51" s="43">
        <v>20</v>
      </c>
      <c r="D51" s="43" t="s">
        <v>38</v>
      </c>
      <c r="E51" s="237" t="s">
        <v>139</v>
      </c>
      <c r="F51" s="244">
        <v>938928.21</v>
      </c>
      <c r="G51" s="239">
        <v>0</v>
      </c>
      <c r="H51" s="240">
        <f t="shared" si="25"/>
        <v>938928.21</v>
      </c>
      <c r="I51" s="281">
        <f t="shared" si="4"/>
        <v>3.6046767033840753E-5</v>
      </c>
      <c r="J51" s="239">
        <v>938928.21</v>
      </c>
      <c r="K51" s="241">
        <f t="shared" si="2"/>
        <v>1</v>
      </c>
    </row>
    <row r="52" spans="1:11" ht="49.5" customHeight="1" x14ac:dyDescent="0.25">
      <c r="A52" s="113" t="s">
        <v>140</v>
      </c>
      <c r="B52" s="32" t="s">
        <v>41</v>
      </c>
      <c r="C52" s="32">
        <v>20</v>
      </c>
      <c r="D52" s="32" t="s">
        <v>38</v>
      </c>
      <c r="E52" s="234" t="s">
        <v>141</v>
      </c>
      <c r="F52" s="242">
        <f>+F53</f>
        <v>1243550</v>
      </c>
      <c r="G52" s="242">
        <f t="shared" ref="G52:H52" si="27">+G53</f>
        <v>0</v>
      </c>
      <c r="H52" s="242">
        <f t="shared" si="27"/>
        <v>1243550</v>
      </c>
      <c r="I52" s="282">
        <f t="shared" si="4"/>
        <v>4.7741623552808863E-5</v>
      </c>
      <c r="J52" s="242">
        <f>+J53</f>
        <v>1243550</v>
      </c>
      <c r="K52" s="236">
        <f t="shared" si="2"/>
        <v>1</v>
      </c>
    </row>
    <row r="53" spans="1:11" ht="45.75" customHeight="1" x14ac:dyDescent="0.25">
      <c r="A53" s="114" t="s">
        <v>142</v>
      </c>
      <c r="B53" s="43" t="s">
        <v>41</v>
      </c>
      <c r="C53" s="43">
        <v>20</v>
      </c>
      <c r="D53" s="43" t="s">
        <v>38</v>
      </c>
      <c r="E53" s="237" t="s">
        <v>143</v>
      </c>
      <c r="F53" s="244">
        <v>1243550</v>
      </c>
      <c r="G53" s="239">
        <v>0</v>
      </c>
      <c r="H53" s="240">
        <f t="shared" si="25"/>
        <v>1243550</v>
      </c>
      <c r="I53" s="281">
        <f t="shared" si="4"/>
        <v>4.7741623552808863E-5</v>
      </c>
      <c r="J53" s="239">
        <v>1243550</v>
      </c>
      <c r="K53" s="241">
        <f t="shared" si="2"/>
        <v>1</v>
      </c>
    </row>
    <row r="54" spans="1:11" ht="37.5" customHeight="1" x14ac:dyDescent="0.25">
      <c r="A54" s="113" t="s">
        <v>148</v>
      </c>
      <c r="B54" s="32" t="s">
        <v>41</v>
      </c>
      <c r="C54" s="32">
        <v>20</v>
      </c>
      <c r="D54" s="32" t="s">
        <v>38</v>
      </c>
      <c r="E54" s="234" t="s">
        <v>149</v>
      </c>
      <c r="F54" s="242">
        <f>+F57+F61+F68+F59+F55</f>
        <v>820752566.24000001</v>
      </c>
      <c r="G54" s="242">
        <f t="shared" ref="G54:H54" si="28">+G57+G61+G68+G59+G55</f>
        <v>0</v>
      </c>
      <c r="H54" s="242">
        <f t="shared" si="28"/>
        <v>820752566.24000001</v>
      </c>
      <c r="I54" s="282">
        <f t="shared" si="4"/>
        <v>3.1509838806185436E-2</v>
      </c>
      <c r="J54" s="242">
        <f>+J57+J61+J68+J59+J55</f>
        <v>820752566.24000001</v>
      </c>
      <c r="K54" s="236">
        <f t="shared" si="2"/>
        <v>1</v>
      </c>
    </row>
    <row r="55" spans="1:11" ht="39.75" customHeight="1" x14ac:dyDescent="0.25">
      <c r="A55" s="113" t="s">
        <v>150</v>
      </c>
      <c r="B55" s="32" t="s">
        <v>41</v>
      </c>
      <c r="C55" s="32">
        <v>20</v>
      </c>
      <c r="D55" s="32" t="s">
        <v>38</v>
      </c>
      <c r="E55" s="234" t="s">
        <v>151</v>
      </c>
      <c r="F55" s="242">
        <f t="shared" ref="F55:J55" si="29">+F56</f>
        <v>14136177.98</v>
      </c>
      <c r="G55" s="242">
        <f t="shared" si="29"/>
        <v>0</v>
      </c>
      <c r="H55" s="242">
        <f t="shared" si="29"/>
        <v>14136177.98</v>
      </c>
      <c r="I55" s="282">
        <f t="shared" si="4"/>
        <v>5.4270764150751163E-4</v>
      </c>
      <c r="J55" s="242">
        <f t="shared" si="29"/>
        <v>14136177.98</v>
      </c>
      <c r="K55" s="236">
        <f t="shared" si="2"/>
        <v>1</v>
      </c>
    </row>
    <row r="56" spans="1:11" ht="36.75" customHeight="1" x14ac:dyDescent="0.25">
      <c r="A56" s="114" t="s">
        <v>152</v>
      </c>
      <c r="B56" s="43" t="s">
        <v>41</v>
      </c>
      <c r="C56" s="43">
        <v>20</v>
      </c>
      <c r="D56" s="43" t="s">
        <v>38</v>
      </c>
      <c r="E56" s="237" t="s">
        <v>153</v>
      </c>
      <c r="F56" s="244">
        <v>14136177.98</v>
      </c>
      <c r="G56" s="239">
        <v>0</v>
      </c>
      <c r="H56" s="240">
        <f t="shared" ref="H56:H71" si="30">+F56-G56</f>
        <v>14136177.98</v>
      </c>
      <c r="I56" s="281">
        <f t="shared" si="4"/>
        <v>5.4270764150751163E-4</v>
      </c>
      <c r="J56" s="239">
        <v>14136177.98</v>
      </c>
      <c r="K56" s="241">
        <f t="shared" si="2"/>
        <v>1</v>
      </c>
    </row>
    <row r="57" spans="1:11" ht="93" customHeight="1" x14ac:dyDescent="0.25">
      <c r="A57" s="113" t="s">
        <v>154</v>
      </c>
      <c r="B57" s="32" t="s">
        <v>41</v>
      </c>
      <c r="C57" s="32">
        <v>20</v>
      </c>
      <c r="D57" s="32" t="s">
        <v>38</v>
      </c>
      <c r="E57" s="234" t="s">
        <v>155</v>
      </c>
      <c r="F57" s="242">
        <f>+F58</f>
        <v>144101369</v>
      </c>
      <c r="G57" s="242">
        <f t="shared" ref="G57:H57" si="31">+G58</f>
        <v>0</v>
      </c>
      <c r="H57" s="242">
        <f t="shared" si="31"/>
        <v>144101369</v>
      </c>
      <c r="I57" s="282">
        <f t="shared" si="4"/>
        <v>5.5322530756643489E-3</v>
      </c>
      <c r="J57" s="242">
        <f>+J58</f>
        <v>144101369</v>
      </c>
      <c r="K57" s="236">
        <f t="shared" si="2"/>
        <v>1</v>
      </c>
    </row>
    <row r="58" spans="1:11" ht="42" customHeight="1" x14ac:dyDescent="0.25">
      <c r="A58" s="114" t="s">
        <v>164</v>
      </c>
      <c r="B58" s="43" t="s">
        <v>41</v>
      </c>
      <c r="C58" s="43">
        <v>20</v>
      </c>
      <c r="D58" s="43" t="s">
        <v>38</v>
      </c>
      <c r="E58" s="237" t="s">
        <v>165</v>
      </c>
      <c r="F58" s="244">
        <v>144101369</v>
      </c>
      <c r="G58" s="239">
        <v>0</v>
      </c>
      <c r="H58" s="240">
        <f t="shared" si="30"/>
        <v>144101369</v>
      </c>
      <c r="I58" s="281">
        <f t="shared" si="4"/>
        <v>5.5322530756643489E-3</v>
      </c>
      <c r="J58" s="239">
        <v>144101369</v>
      </c>
      <c r="K58" s="241">
        <f t="shared" si="2"/>
        <v>1</v>
      </c>
    </row>
    <row r="59" spans="1:11" ht="51.75" customHeight="1" x14ac:dyDescent="0.25">
      <c r="A59" s="113" t="s">
        <v>168</v>
      </c>
      <c r="B59" s="32" t="s">
        <v>41</v>
      </c>
      <c r="C59" s="32">
        <v>20</v>
      </c>
      <c r="D59" s="32" t="s">
        <v>38</v>
      </c>
      <c r="E59" s="234" t="s">
        <v>169</v>
      </c>
      <c r="F59" s="242">
        <f>+F60</f>
        <v>1341137.8999999999</v>
      </c>
      <c r="G59" s="242">
        <f t="shared" ref="G59:H59" si="32">+G60</f>
        <v>0</v>
      </c>
      <c r="H59" s="242">
        <f t="shared" si="32"/>
        <v>1341137.8999999999</v>
      </c>
      <c r="I59" s="282">
        <f t="shared" si="4"/>
        <v>5.1488159506416802E-5</v>
      </c>
      <c r="J59" s="242">
        <f>+J60</f>
        <v>1341137.8999999999</v>
      </c>
      <c r="K59" s="236">
        <f t="shared" si="2"/>
        <v>1</v>
      </c>
    </row>
    <row r="60" spans="1:11" ht="42" customHeight="1" x14ac:dyDescent="0.25">
      <c r="A60" s="114" t="s">
        <v>174</v>
      </c>
      <c r="B60" s="43" t="s">
        <v>41</v>
      </c>
      <c r="C60" s="43">
        <v>20</v>
      </c>
      <c r="D60" s="43" t="s">
        <v>38</v>
      </c>
      <c r="E60" s="237" t="s">
        <v>175</v>
      </c>
      <c r="F60" s="244">
        <v>1341137.8999999999</v>
      </c>
      <c r="G60" s="239">
        <v>0</v>
      </c>
      <c r="H60" s="240">
        <f t="shared" si="30"/>
        <v>1341137.8999999999</v>
      </c>
      <c r="I60" s="281">
        <f t="shared" si="4"/>
        <v>5.1488159506416802E-5</v>
      </c>
      <c r="J60" s="239">
        <v>1341137.8999999999</v>
      </c>
      <c r="K60" s="241">
        <f t="shared" si="2"/>
        <v>1</v>
      </c>
    </row>
    <row r="61" spans="1:11" ht="49.5" customHeight="1" x14ac:dyDescent="0.25">
      <c r="A61" s="113" t="s">
        <v>176</v>
      </c>
      <c r="B61" s="32" t="s">
        <v>41</v>
      </c>
      <c r="C61" s="32">
        <v>20</v>
      </c>
      <c r="D61" s="32" t="s">
        <v>38</v>
      </c>
      <c r="E61" s="234" t="s">
        <v>177</v>
      </c>
      <c r="F61" s="242">
        <f t="shared" ref="F61:J61" si="33">SUM(F62:F67)</f>
        <v>563227768.36000001</v>
      </c>
      <c r="G61" s="242">
        <f t="shared" si="33"/>
        <v>0</v>
      </c>
      <c r="H61" s="242">
        <f t="shared" si="33"/>
        <v>563227768.36000001</v>
      </c>
      <c r="I61" s="282">
        <f t="shared" si="4"/>
        <v>2.1623101677883279E-2</v>
      </c>
      <c r="J61" s="242">
        <f t="shared" si="33"/>
        <v>563227768.36000001</v>
      </c>
      <c r="K61" s="236">
        <f t="shared" si="2"/>
        <v>1</v>
      </c>
    </row>
    <row r="62" spans="1:11" ht="41.25" customHeight="1" x14ac:dyDescent="0.25">
      <c r="A62" s="114" t="s">
        <v>178</v>
      </c>
      <c r="B62" s="43" t="s">
        <v>41</v>
      </c>
      <c r="C62" s="43">
        <v>20</v>
      </c>
      <c r="D62" s="43" t="s">
        <v>38</v>
      </c>
      <c r="E62" s="237" t="s">
        <v>179</v>
      </c>
      <c r="F62" s="244">
        <v>186675256</v>
      </c>
      <c r="G62" s="239">
        <v>0</v>
      </c>
      <c r="H62" s="240">
        <f t="shared" si="30"/>
        <v>186675256</v>
      </c>
      <c r="I62" s="281">
        <f t="shared" si="4"/>
        <v>7.1667241353996413E-3</v>
      </c>
      <c r="J62" s="239">
        <v>186675256</v>
      </c>
      <c r="K62" s="241">
        <f t="shared" si="2"/>
        <v>1</v>
      </c>
    </row>
    <row r="63" spans="1:11" ht="69" customHeight="1" x14ac:dyDescent="0.25">
      <c r="A63" s="114" t="s">
        <v>180</v>
      </c>
      <c r="B63" s="43" t="s">
        <v>41</v>
      </c>
      <c r="C63" s="43">
        <v>20</v>
      </c>
      <c r="D63" s="43" t="s">
        <v>38</v>
      </c>
      <c r="E63" s="237" t="s">
        <v>181</v>
      </c>
      <c r="F63" s="244">
        <v>171105772</v>
      </c>
      <c r="G63" s="239">
        <v>0</v>
      </c>
      <c r="H63" s="240">
        <f t="shared" si="30"/>
        <v>171105772</v>
      </c>
      <c r="I63" s="281">
        <f t="shared" si="4"/>
        <v>6.5689898713656419E-3</v>
      </c>
      <c r="J63" s="239">
        <v>171105772</v>
      </c>
      <c r="K63" s="241">
        <f t="shared" si="2"/>
        <v>1</v>
      </c>
    </row>
    <row r="64" spans="1:11" ht="44.25" customHeight="1" x14ac:dyDescent="0.25">
      <c r="A64" s="114" t="s">
        <v>182</v>
      </c>
      <c r="B64" s="43" t="s">
        <v>41</v>
      </c>
      <c r="C64" s="43">
        <v>20</v>
      </c>
      <c r="D64" s="43" t="s">
        <v>38</v>
      </c>
      <c r="E64" s="237" t="s">
        <v>428</v>
      </c>
      <c r="F64" s="244">
        <v>2660972</v>
      </c>
      <c r="G64" s="239">
        <v>0</v>
      </c>
      <c r="H64" s="240">
        <f t="shared" si="30"/>
        <v>2660972</v>
      </c>
      <c r="I64" s="281">
        <f t="shared" si="4"/>
        <v>1.0215843633835785E-4</v>
      </c>
      <c r="J64" s="239">
        <v>2660972</v>
      </c>
      <c r="K64" s="241">
        <f t="shared" si="2"/>
        <v>1</v>
      </c>
    </row>
    <row r="65" spans="1:11" ht="32.25" customHeight="1" x14ac:dyDescent="0.25">
      <c r="A65" s="114" t="s">
        <v>184</v>
      </c>
      <c r="B65" s="43" t="s">
        <v>41</v>
      </c>
      <c r="C65" s="43">
        <v>20</v>
      </c>
      <c r="D65" s="43" t="s">
        <v>38</v>
      </c>
      <c r="E65" s="237" t="s">
        <v>185</v>
      </c>
      <c r="F65" s="244">
        <v>86566154.540000007</v>
      </c>
      <c r="G65" s="239">
        <v>0</v>
      </c>
      <c r="H65" s="240">
        <f t="shared" si="30"/>
        <v>86566154.540000007</v>
      </c>
      <c r="I65" s="281">
        <f t="shared" si="4"/>
        <v>3.3233957319472127E-3</v>
      </c>
      <c r="J65" s="239">
        <v>86566154.540000007</v>
      </c>
      <c r="K65" s="241">
        <f t="shared" si="2"/>
        <v>1</v>
      </c>
    </row>
    <row r="66" spans="1:11" ht="50.25" customHeight="1" x14ac:dyDescent="0.25">
      <c r="A66" s="114" t="s">
        <v>186</v>
      </c>
      <c r="B66" s="43" t="s">
        <v>41</v>
      </c>
      <c r="C66" s="43">
        <v>20</v>
      </c>
      <c r="D66" s="43" t="s">
        <v>38</v>
      </c>
      <c r="E66" s="237" t="s">
        <v>379</v>
      </c>
      <c r="F66" s="244">
        <v>81606909.780000001</v>
      </c>
      <c r="G66" s="239">
        <v>0</v>
      </c>
      <c r="H66" s="240">
        <f t="shared" si="30"/>
        <v>81606909.780000001</v>
      </c>
      <c r="I66" s="281">
        <f t="shared" si="4"/>
        <v>3.1330033903138564E-3</v>
      </c>
      <c r="J66" s="239">
        <v>81606909.780000001</v>
      </c>
      <c r="K66" s="241">
        <f t="shared" si="2"/>
        <v>1</v>
      </c>
    </row>
    <row r="67" spans="1:11" ht="49.5" customHeight="1" x14ac:dyDescent="0.25">
      <c r="A67" s="114" t="s">
        <v>188</v>
      </c>
      <c r="B67" s="43" t="s">
        <v>41</v>
      </c>
      <c r="C67" s="43">
        <v>20</v>
      </c>
      <c r="D67" s="43" t="s">
        <v>38</v>
      </c>
      <c r="E67" s="237" t="s">
        <v>429</v>
      </c>
      <c r="F67" s="244">
        <v>34612704.039999999</v>
      </c>
      <c r="G67" s="239">
        <v>0</v>
      </c>
      <c r="H67" s="240">
        <f t="shared" si="30"/>
        <v>34612704.039999999</v>
      </c>
      <c r="I67" s="281">
        <f t="shared" si="4"/>
        <v>1.3288301125185689E-3</v>
      </c>
      <c r="J67" s="239">
        <v>34612704.039999999</v>
      </c>
      <c r="K67" s="241">
        <f t="shared" si="2"/>
        <v>1</v>
      </c>
    </row>
    <row r="68" spans="1:11" ht="41.25" customHeight="1" x14ac:dyDescent="0.25">
      <c r="A68" s="113" t="s">
        <v>190</v>
      </c>
      <c r="B68" s="32" t="s">
        <v>41</v>
      </c>
      <c r="C68" s="32">
        <v>20</v>
      </c>
      <c r="D68" s="32" t="s">
        <v>38</v>
      </c>
      <c r="E68" s="234" t="s">
        <v>191</v>
      </c>
      <c r="F68" s="242">
        <f>SUM(F69:F71)</f>
        <v>97946113</v>
      </c>
      <c r="G68" s="242">
        <f t="shared" ref="G68:H68" si="34">SUM(G69:G71)</f>
        <v>0</v>
      </c>
      <c r="H68" s="242">
        <f t="shared" si="34"/>
        <v>97946113</v>
      </c>
      <c r="I68" s="282">
        <f t="shared" si="4"/>
        <v>3.760288251623882E-3</v>
      </c>
      <c r="J68" s="242">
        <f>SUM(J69:J71)</f>
        <v>97946113</v>
      </c>
      <c r="K68" s="236">
        <f t="shared" si="2"/>
        <v>1</v>
      </c>
    </row>
    <row r="69" spans="1:11" ht="48" customHeight="1" x14ac:dyDescent="0.25">
      <c r="A69" s="114" t="s">
        <v>194</v>
      </c>
      <c r="B69" s="43" t="s">
        <v>41</v>
      </c>
      <c r="C69" s="43">
        <v>20</v>
      </c>
      <c r="D69" s="43" t="s">
        <v>38</v>
      </c>
      <c r="E69" s="237" t="s">
        <v>195</v>
      </c>
      <c r="F69" s="244">
        <v>664000</v>
      </c>
      <c r="G69" s="239">
        <v>0</v>
      </c>
      <c r="H69" s="240">
        <f t="shared" si="30"/>
        <v>664000</v>
      </c>
      <c r="I69" s="281">
        <f t="shared" si="4"/>
        <v>2.5491888576305808E-5</v>
      </c>
      <c r="J69" s="239">
        <v>664000</v>
      </c>
      <c r="K69" s="241">
        <f t="shared" si="2"/>
        <v>1</v>
      </c>
    </row>
    <row r="70" spans="1:11" ht="41.25" customHeight="1" x14ac:dyDescent="0.25">
      <c r="A70" s="114" t="s">
        <v>198</v>
      </c>
      <c r="B70" s="43" t="s">
        <v>41</v>
      </c>
      <c r="C70" s="43">
        <v>20</v>
      </c>
      <c r="D70" s="43" t="s">
        <v>38</v>
      </c>
      <c r="E70" s="237" t="s">
        <v>199</v>
      </c>
      <c r="F70" s="244">
        <v>94954073</v>
      </c>
      <c r="G70" s="239">
        <v>0</v>
      </c>
      <c r="H70" s="240">
        <f t="shared" si="30"/>
        <v>94954073</v>
      </c>
      <c r="I70" s="281">
        <f t="shared" si="4"/>
        <v>3.6454196517807344E-3</v>
      </c>
      <c r="J70" s="239">
        <v>94954073</v>
      </c>
      <c r="K70" s="241">
        <f t="shared" si="2"/>
        <v>1</v>
      </c>
    </row>
    <row r="71" spans="1:11" ht="36.75" customHeight="1" x14ac:dyDescent="0.25">
      <c r="A71" s="114" t="s">
        <v>200</v>
      </c>
      <c r="B71" s="43" t="s">
        <v>41</v>
      </c>
      <c r="C71" s="43">
        <v>20</v>
      </c>
      <c r="D71" s="43" t="s">
        <v>38</v>
      </c>
      <c r="E71" s="237" t="s">
        <v>201</v>
      </c>
      <c r="F71" s="244">
        <v>2328040</v>
      </c>
      <c r="G71" s="239">
        <v>0</v>
      </c>
      <c r="H71" s="240">
        <f t="shared" si="30"/>
        <v>2328040</v>
      </c>
      <c r="I71" s="281">
        <f t="shared" si="4"/>
        <v>8.9376711266841817E-5</v>
      </c>
      <c r="J71" s="239">
        <v>2328040</v>
      </c>
      <c r="K71" s="241">
        <f t="shared" si="2"/>
        <v>1</v>
      </c>
    </row>
    <row r="72" spans="1:11" ht="26.25" customHeight="1" x14ac:dyDescent="0.25">
      <c r="A72" s="113" t="s">
        <v>204</v>
      </c>
      <c r="B72" s="32" t="s">
        <v>37</v>
      </c>
      <c r="C72" s="32">
        <v>10</v>
      </c>
      <c r="D72" s="32" t="s">
        <v>38</v>
      </c>
      <c r="E72" s="234" t="s">
        <v>205</v>
      </c>
      <c r="F72" s="242">
        <f t="shared" ref="F72:H72" si="35">+F79</f>
        <v>6038392441.9200001</v>
      </c>
      <c r="G72" s="242">
        <f t="shared" si="35"/>
        <v>0</v>
      </c>
      <c r="H72" s="242">
        <f t="shared" si="35"/>
        <v>6038392441.9200001</v>
      </c>
      <c r="I72" s="282">
        <f t="shared" si="4"/>
        <v>0.23182233028528881</v>
      </c>
      <c r="J72" s="242">
        <f t="shared" ref="J72" si="36">+J79</f>
        <v>6038392441.9200001</v>
      </c>
      <c r="K72" s="236">
        <f t="shared" si="2"/>
        <v>1</v>
      </c>
    </row>
    <row r="73" spans="1:11" ht="26.25" customHeight="1" x14ac:dyDescent="0.25">
      <c r="A73" s="113" t="s">
        <v>204</v>
      </c>
      <c r="B73" s="32" t="s">
        <v>41</v>
      </c>
      <c r="C73" s="32">
        <v>20</v>
      </c>
      <c r="D73" s="32" t="s">
        <v>38</v>
      </c>
      <c r="E73" s="234" t="s">
        <v>205</v>
      </c>
      <c r="F73" s="242">
        <f>+F74</f>
        <v>28196254</v>
      </c>
      <c r="G73" s="242">
        <f t="shared" ref="G73:H73" si="37">+G74</f>
        <v>0</v>
      </c>
      <c r="H73" s="242">
        <f t="shared" si="37"/>
        <v>28196254</v>
      </c>
      <c r="I73" s="282">
        <f t="shared" si="4"/>
        <v>1.0824936223452061E-3</v>
      </c>
      <c r="J73" s="242">
        <f>+J74</f>
        <v>28196254</v>
      </c>
      <c r="K73" s="236">
        <f t="shared" ref="K73:K136" si="38">+J73/H73</f>
        <v>1</v>
      </c>
    </row>
    <row r="74" spans="1:11" ht="31.5" customHeight="1" x14ac:dyDescent="0.25">
      <c r="A74" s="113" t="s">
        <v>212</v>
      </c>
      <c r="B74" s="32" t="s">
        <v>41</v>
      </c>
      <c r="C74" s="32">
        <v>20</v>
      </c>
      <c r="D74" s="32" t="s">
        <v>38</v>
      </c>
      <c r="E74" s="234" t="s">
        <v>213</v>
      </c>
      <c r="F74" s="242">
        <f t="shared" ref="F74:J76" si="39">+F75</f>
        <v>28196254</v>
      </c>
      <c r="G74" s="242">
        <f t="shared" si="39"/>
        <v>0</v>
      </c>
      <c r="H74" s="242">
        <f t="shared" si="39"/>
        <v>28196254</v>
      </c>
      <c r="I74" s="282">
        <f t="shared" ref="I74:I137" si="40">+H74/$H$150</f>
        <v>1.0824936223452061E-3</v>
      </c>
      <c r="J74" s="242">
        <f t="shared" si="39"/>
        <v>28196254</v>
      </c>
      <c r="K74" s="236">
        <f t="shared" si="38"/>
        <v>1</v>
      </c>
    </row>
    <row r="75" spans="1:11" ht="31.5" customHeight="1" x14ac:dyDescent="0.25">
      <c r="A75" s="113" t="s">
        <v>214</v>
      </c>
      <c r="B75" s="32" t="s">
        <v>41</v>
      </c>
      <c r="C75" s="32">
        <v>20</v>
      </c>
      <c r="D75" s="32" t="s">
        <v>38</v>
      </c>
      <c r="E75" s="234" t="s">
        <v>215</v>
      </c>
      <c r="F75" s="242">
        <f t="shared" si="39"/>
        <v>28196254</v>
      </c>
      <c r="G75" s="242">
        <f t="shared" si="39"/>
        <v>0</v>
      </c>
      <c r="H75" s="242">
        <f t="shared" si="39"/>
        <v>28196254</v>
      </c>
      <c r="I75" s="282">
        <f t="shared" si="40"/>
        <v>1.0824936223452061E-3</v>
      </c>
      <c r="J75" s="242">
        <f t="shared" si="39"/>
        <v>28196254</v>
      </c>
      <c r="K75" s="236">
        <f t="shared" si="38"/>
        <v>1</v>
      </c>
    </row>
    <row r="76" spans="1:11" ht="34.5" customHeight="1" x14ac:dyDescent="0.25">
      <c r="A76" s="113" t="s">
        <v>216</v>
      </c>
      <c r="B76" s="32" t="s">
        <v>41</v>
      </c>
      <c r="C76" s="32">
        <v>20</v>
      </c>
      <c r="D76" s="32" t="s">
        <v>38</v>
      </c>
      <c r="E76" s="234" t="s">
        <v>217</v>
      </c>
      <c r="F76" s="242">
        <f>+F77</f>
        <v>28196254</v>
      </c>
      <c r="G76" s="242">
        <f t="shared" si="39"/>
        <v>0</v>
      </c>
      <c r="H76" s="242">
        <f t="shared" si="39"/>
        <v>28196254</v>
      </c>
      <c r="I76" s="282">
        <f t="shared" si="40"/>
        <v>1.0824936223452061E-3</v>
      </c>
      <c r="J76" s="242">
        <f>+J77</f>
        <v>28196254</v>
      </c>
      <c r="K76" s="236">
        <f t="shared" si="38"/>
        <v>1</v>
      </c>
    </row>
    <row r="77" spans="1:11" ht="33.75" customHeight="1" x14ac:dyDescent="0.25">
      <c r="A77" s="114" t="s">
        <v>218</v>
      </c>
      <c r="B77" s="43" t="s">
        <v>41</v>
      </c>
      <c r="C77" s="43">
        <v>20</v>
      </c>
      <c r="D77" s="43" t="s">
        <v>38</v>
      </c>
      <c r="E77" s="237" t="s">
        <v>219</v>
      </c>
      <c r="F77" s="244">
        <v>28196254</v>
      </c>
      <c r="G77" s="239">
        <v>0</v>
      </c>
      <c r="H77" s="240">
        <f t="shared" ref="H77" si="41">+F77-G77</f>
        <v>28196254</v>
      </c>
      <c r="I77" s="281">
        <f t="shared" si="40"/>
        <v>1.0824936223452061E-3</v>
      </c>
      <c r="J77" s="239">
        <v>28196254</v>
      </c>
      <c r="K77" s="241">
        <f t="shared" si="38"/>
        <v>1</v>
      </c>
    </row>
    <row r="78" spans="1:11" ht="29.25" customHeight="1" x14ac:dyDescent="0.25">
      <c r="A78" s="245" t="s">
        <v>222</v>
      </c>
      <c r="B78" s="80" t="s">
        <v>37</v>
      </c>
      <c r="C78" s="80">
        <v>10</v>
      </c>
      <c r="D78" s="80" t="s">
        <v>38</v>
      </c>
      <c r="E78" s="246" t="s">
        <v>223</v>
      </c>
      <c r="F78" s="242">
        <f t="shared" ref="F78:J79" si="42">+F79</f>
        <v>6038392441.9200001</v>
      </c>
      <c r="G78" s="242">
        <f t="shared" si="42"/>
        <v>0</v>
      </c>
      <c r="H78" s="242">
        <f t="shared" si="42"/>
        <v>6038392441.9200001</v>
      </c>
      <c r="I78" s="282">
        <f t="shared" si="40"/>
        <v>0.23182233028528881</v>
      </c>
      <c r="J78" s="242">
        <f t="shared" si="42"/>
        <v>6038392441.9200001</v>
      </c>
      <c r="K78" s="236">
        <f t="shared" si="38"/>
        <v>1</v>
      </c>
    </row>
    <row r="79" spans="1:11" ht="29.25" customHeight="1" x14ac:dyDescent="0.25">
      <c r="A79" s="245" t="s">
        <v>224</v>
      </c>
      <c r="B79" s="80" t="s">
        <v>37</v>
      </c>
      <c r="C79" s="80">
        <v>10</v>
      </c>
      <c r="D79" s="80" t="s">
        <v>38</v>
      </c>
      <c r="E79" s="246" t="s">
        <v>225</v>
      </c>
      <c r="F79" s="242">
        <f>+F80</f>
        <v>6038392441.9200001</v>
      </c>
      <c r="G79" s="242">
        <f t="shared" si="42"/>
        <v>0</v>
      </c>
      <c r="H79" s="242">
        <f t="shared" si="42"/>
        <v>6038392441.9200001</v>
      </c>
      <c r="I79" s="282">
        <f t="shared" si="40"/>
        <v>0.23182233028528881</v>
      </c>
      <c r="J79" s="242">
        <f>+J80</f>
        <v>6038392441.9200001</v>
      </c>
      <c r="K79" s="236">
        <f t="shared" si="38"/>
        <v>1</v>
      </c>
    </row>
    <row r="80" spans="1:11" ht="29.25" customHeight="1" thickBot="1" x14ac:dyDescent="0.3">
      <c r="A80" s="247" t="s">
        <v>228</v>
      </c>
      <c r="B80" s="248" t="s">
        <v>37</v>
      </c>
      <c r="C80" s="248">
        <v>10</v>
      </c>
      <c r="D80" s="248" t="s">
        <v>38</v>
      </c>
      <c r="E80" s="249" t="s">
        <v>229</v>
      </c>
      <c r="F80" s="250">
        <v>6038392441.9200001</v>
      </c>
      <c r="G80" s="251">
        <v>0</v>
      </c>
      <c r="H80" s="252">
        <f t="shared" ref="H80" si="43">+F80-G80</f>
        <v>6038392441.9200001</v>
      </c>
      <c r="I80" s="283">
        <f t="shared" si="40"/>
        <v>0.23182233028528881</v>
      </c>
      <c r="J80" s="251">
        <v>6038392441.9200001</v>
      </c>
      <c r="K80" s="253">
        <f t="shared" si="38"/>
        <v>1</v>
      </c>
    </row>
    <row r="81" spans="1:11" s="226" customFormat="1" ht="28.5" customHeight="1" thickBot="1" x14ac:dyDescent="0.3">
      <c r="A81" s="23" t="s">
        <v>250</v>
      </c>
      <c r="B81" s="96" t="s">
        <v>37</v>
      </c>
      <c r="C81" s="97">
        <v>10</v>
      </c>
      <c r="D81" s="96" t="s">
        <v>38</v>
      </c>
      <c r="E81" s="223" t="s">
        <v>251</v>
      </c>
      <c r="F81" s="26">
        <f>+F84+F90+F112+F118</f>
        <v>1295922883.6399999</v>
      </c>
      <c r="G81" s="224">
        <f t="shared" ref="G81:H81" si="44">+G84+G90+G112+G118</f>
        <v>0</v>
      </c>
      <c r="H81" s="26">
        <f t="shared" si="44"/>
        <v>1295922883.6399999</v>
      </c>
      <c r="I81" s="284">
        <f t="shared" si="40"/>
        <v>4.9752291797041853E-2</v>
      </c>
      <c r="J81" s="224">
        <f>+J84+J90+J112+J118</f>
        <v>1295922883.6399999</v>
      </c>
      <c r="K81" s="225">
        <f t="shared" si="38"/>
        <v>1</v>
      </c>
    </row>
    <row r="82" spans="1:11" s="226" customFormat="1" ht="28.5" customHeight="1" thickBot="1" x14ac:dyDescent="0.3">
      <c r="A82" s="23" t="s">
        <v>250</v>
      </c>
      <c r="B82" s="96" t="s">
        <v>37</v>
      </c>
      <c r="C82" s="97">
        <v>13</v>
      </c>
      <c r="D82" s="96" t="s">
        <v>38</v>
      </c>
      <c r="E82" s="223" t="s">
        <v>251</v>
      </c>
      <c r="F82" s="26">
        <f t="shared" ref="F82:H82" si="45">+F119</f>
        <v>65837000</v>
      </c>
      <c r="G82" s="224">
        <f t="shared" si="45"/>
        <v>0</v>
      </c>
      <c r="H82" s="26">
        <f t="shared" si="45"/>
        <v>65837000</v>
      </c>
      <c r="I82" s="284">
        <f t="shared" si="40"/>
        <v>2.5275745002985624E-3</v>
      </c>
      <c r="J82" s="224">
        <f t="shared" ref="J82" si="46">+J119</f>
        <v>65837000</v>
      </c>
      <c r="K82" s="225">
        <f t="shared" si="38"/>
        <v>1</v>
      </c>
    </row>
    <row r="83" spans="1:11" s="226" customFormat="1" ht="28.5" customHeight="1" thickBot="1" x14ac:dyDescent="0.3">
      <c r="A83" s="99" t="s">
        <v>250</v>
      </c>
      <c r="B83" s="100" t="s">
        <v>41</v>
      </c>
      <c r="C83" s="101">
        <v>20</v>
      </c>
      <c r="D83" s="100" t="s">
        <v>38</v>
      </c>
      <c r="E83" s="228" t="s">
        <v>251</v>
      </c>
      <c r="F83" s="103">
        <f>+F100+F120</f>
        <v>17217819084.52</v>
      </c>
      <c r="G83" s="229">
        <f t="shared" ref="G83:H83" si="47">+G100+G120</f>
        <v>0</v>
      </c>
      <c r="H83" s="103">
        <f t="shared" si="47"/>
        <v>17217819084.52</v>
      </c>
      <c r="I83" s="285">
        <f t="shared" si="40"/>
        <v>0.66101615305658956</v>
      </c>
      <c r="J83" s="229">
        <f>+J100+J120</f>
        <v>17217819084.52</v>
      </c>
      <c r="K83" s="230">
        <f t="shared" si="38"/>
        <v>1</v>
      </c>
    </row>
    <row r="84" spans="1:11" ht="24" customHeight="1" x14ac:dyDescent="0.25">
      <c r="A84" s="110" t="s">
        <v>252</v>
      </c>
      <c r="B84" s="111" t="s">
        <v>37</v>
      </c>
      <c r="C84" s="111">
        <v>10</v>
      </c>
      <c r="D84" s="111" t="s">
        <v>38</v>
      </c>
      <c r="E84" s="231" t="s">
        <v>253</v>
      </c>
      <c r="F84" s="254">
        <f t="shared" ref="F84:J85" si="48">+F85</f>
        <v>317236473</v>
      </c>
      <c r="G84" s="254">
        <f t="shared" si="48"/>
        <v>0</v>
      </c>
      <c r="H84" s="254">
        <f t="shared" si="48"/>
        <v>317236473</v>
      </c>
      <c r="I84" s="286">
        <f t="shared" si="40"/>
        <v>1.2179151840446153E-2</v>
      </c>
      <c r="J84" s="254">
        <f t="shared" si="48"/>
        <v>317236473</v>
      </c>
      <c r="K84" s="233">
        <f t="shared" si="38"/>
        <v>1</v>
      </c>
    </row>
    <row r="85" spans="1:11" ht="24" customHeight="1" x14ac:dyDescent="0.25">
      <c r="A85" s="113" t="s">
        <v>254</v>
      </c>
      <c r="B85" s="32" t="s">
        <v>37</v>
      </c>
      <c r="C85" s="32">
        <v>10</v>
      </c>
      <c r="D85" s="32" t="s">
        <v>38</v>
      </c>
      <c r="E85" s="234" t="s">
        <v>255</v>
      </c>
      <c r="F85" s="242">
        <f>+F86</f>
        <v>317236473</v>
      </c>
      <c r="G85" s="242">
        <f t="shared" si="48"/>
        <v>0</v>
      </c>
      <c r="H85" s="242">
        <f t="shared" si="48"/>
        <v>317236473</v>
      </c>
      <c r="I85" s="282">
        <f t="shared" si="40"/>
        <v>1.2179151840446153E-2</v>
      </c>
      <c r="J85" s="242">
        <f>+J86</f>
        <v>317236473</v>
      </c>
      <c r="K85" s="236">
        <f t="shared" si="38"/>
        <v>1</v>
      </c>
    </row>
    <row r="86" spans="1:11" ht="49.5" customHeight="1" x14ac:dyDescent="0.25">
      <c r="A86" s="199" t="s">
        <v>380</v>
      </c>
      <c r="B86" s="32" t="s">
        <v>37</v>
      </c>
      <c r="C86" s="32">
        <v>10</v>
      </c>
      <c r="D86" s="32" t="s">
        <v>38</v>
      </c>
      <c r="E86" s="234" t="s">
        <v>381</v>
      </c>
      <c r="F86" s="242">
        <f t="shared" ref="F86:J87" si="49">+F87</f>
        <v>317236473</v>
      </c>
      <c r="G86" s="242">
        <f t="shared" si="49"/>
        <v>0</v>
      </c>
      <c r="H86" s="242">
        <f t="shared" si="49"/>
        <v>317236473</v>
      </c>
      <c r="I86" s="282">
        <f t="shared" si="40"/>
        <v>1.2179151840446153E-2</v>
      </c>
      <c r="J86" s="242">
        <f t="shared" si="49"/>
        <v>317236473</v>
      </c>
      <c r="K86" s="236">
        <f t="shared" si="38"/>
        <v>1</v>
      </c>
    </row>
    <row r="87" spans="1:11" ht="49.5" customHeight="1" x14ac:dyDescent="0.25">
      <c r="A87" s="113" t="s">
        <v>382</v>
      </c>
      <c r="B87" s="32" t="s">
        <v>37</v>
      </c>
      <c r="C87" s="32">
        <v>10</v>
      </c>
      <c r="D87" s="32" t="s">
        <v>38</v>
      </c>
      <c r="E87" s="234" t="s">
        <v>381</v>
      </c>
      <c r="F87" s="242">
        <f t="shared" si="49"/>
        <v>317236473</v>
      </c>
      <c r="G87" s="242">
        <f t="shared" si="49"/>
        <v>0</v>
      </c>
      <c r="H87" s="242">
        <f t="shared" si="49"/>
        <v>317236473</v>
      </c>
      <c r="I87" s="282">
        <f t="shared" si="40"/>
        <v>1.2179151840446153E-2</v>
      </c>
      <c r="J87" s="242">
        <f t="shared" si="49"/>
        <v>317236473</v>
      </c>
      <c r="K87" s="236">
        <f t="shared" si="38"/>
        <v>1</v>
      </c>
    </row>
    <row r="88" spans="1:11" ht="49.5" customHeight="1" x14ac:dyDescent="0.25">
      <c r="A88" s="113" t="s">
        <v>383</v>
      </c>
      <c r="B88" s="32" t="s">
        <v>37</v>
      </c>
      <c r="C88" s="32">
        <v>10</v>
      </c>
      <c r="D88" s="32" t="s">
        <v>38</v>
      </c>
      <c r="E88" s="234" t="s">
        <v>384</v>
      </c>
      <c r="F88" s="242">
        <f t="shared" ref="F88:J88" si="50">SUM(F89:F89)</f>
        <v>317236473</v>
      </c>
      <c r="G88" s="242">
        <f t="shared" si="50"/>
        <v>0</v>
      </c>
      <c r="H88" s="242">
        <f t="shared" si="50"/>
        <v>317236473</v>
      </c>
      <c r="I88" s="282">
        <f t="shared" si="40"/>
        <v>1.2179151840446153E-2</v>
      </c>
      <c r="J88" s="242">
        <f t="shared" si="50"/>
        <v>317236473</v>
      </c>
      <c r="K88" s="236">
        <f t="shared" si="38"/>
        <v>1</v>
      </c>
    </row>
    <row r="89" spans="1:11" ht="30" customHeight="1" x14ac:dyDescent="0.25">
      <c r="A89" s="114" t="s">
        <v>385</v>
      </c>
      <c r="B89" s="43" t="s">
        <v>37</v>
      </c>
      <c r="C89" s="43">
        <v>10</v>
      </c>
      <c r="D89" s="43" t="s">
        <v>38</v>
      </c>
      <c r="E89" s="237" t="s">
        <v>268</v>
      </c>
      <c r="F89" s="255">
        <v>317236473</v>
      </c>
      <c r="G89" s="239">
        <v>0</v>
      </c>
      <c r="H89" s="240">
        <f t="shared" ref="H89" si="51">+F89-G89</f>
        <v>317236473</v>
      </c>
      <c r="I89" s="281">
        <f t="shared" si="40"/>
        <v>1.2179151840446153E-2</v>
      </c>
      <c r="J89" s="239">
        <v>317236473</v>
      </c>
      <c r="K89" s="241">
        <f t="shared" si="38"/>
        <v>1</v>
      </c>
    </row>
    <row r="90" spans="1:11" ht="35.25" customHeight="1" x14ac:dyDescent="0.25">
      <c r="A90" s="113" t="s">
        <v>258</v>
      </c>
      <c r="B90" s="32" t="s">
        <v>37</v>
      </c>
      <c r="C90" s="32">
        <v>10</v>
      </c>
      <c r="D90" s="32" t="s">
        <v>38</v>
      </c>
      <c r="E90" s="256" t="s">
        <v>259</v>
      </c>
      <c r="F90" s="242">
        <f t="shared" ref="F90:J90" si="52">+F91</f>
        <v>245496831.63999999</v>
      </c>
      <c r="G90" s="242">
        <f t="shared" si="52"/>
        <v>0</v>
      </c>
      <c r="H90" s="242">
        <f t="shared" si="52"/>
        <v>245496831.63999999</v>
      </c>
      <c r="I90" s="282">
        <f t="shared" si="40"/>
        <v>9.4249666837394365E-3</v>
      </c>
      <c r="J90" s="242">
        <f t="shared" si="52"/>
        <v>245496831.63999999</v>
      </c>
      <c r="K90" s="236">
        <f t="shared" si="38"/>
        <v>1</v>
      </c>
    </row>
    <row r="91" spans="1:11" ht="33" customHeight="1" x14ac:dyDescent="0.25">
      <c r="A91" s="113" t="s">
        <v>260</v>
      </c>
      <c r="B91" s="32" t="s">
        <v>37</v>
      </c>
      <c r="C91" s="32">
        <v>10</v>
      </c>
      <c r="D91" s="32" t="s">
        <v>38</v>
      </c>
      <c r="E91" s="234" t="s">
        <v>255</v>
      </c>
      <c r="F91" s="242">
        <f t="shared" ref="F91:H91" si="53">+F92+F96</f>
        <v>245496831.63999999</v>
      </c>
      <c r="G91" s="242">
        <f t="shared" si="53"/>
        <v>0</v>
      </c>
      <c r="H91" s="242">
        <f t="shared" si="53"/>
        <v>245496831.63999999</v>
      </c>
      <c r="I91" s="282">
        <f t="shared" si="40"/>
        <v>9.4249666837394365E-3</v>
      </c>
      <c r="J91" s="242">
        <f t="shared" ref="J91" si="54">+J92+J96</f>
        <v>245496831.63999999</v>
      </c>
      <c r="K91" s="236">
        <f t="shared" si="38"/>
        <v>1</v>
      </c>
    </row>
    <row r="92" spans="1:11" ht="51.75" customHeight="1" x14ac:dyDescent="0.25">
      <c r="A92" s="113" t="s">
        <v>261</v>
      </c>
      <c r="B92" s="32" t="s">
        <v>37</v>
      </c>
      <c r="C92" s="32">
        <v>10</v>
      </c>
      <c r="D92" s="32" t="s">
        <v>38</v>
      </c>
      <c r="E92" s="234" t="s">
        <v>262</v>
      </c>
      <c r="F92" s="242">
        <f t="shared" ref="F92:J94" si="55">+F93</f>
        <v>40951312</v>
      </c>
      <c r="G92" s="242">
        <f t="shared" si="55"/>
        <v>0</v>
      </c>
      <c r="H92" s="242">
        <f t="shared" si="55"/>
        <v>40951312</v>
      </c>
      <c r="I92" s="282">
        <f t="shared" si="40"/>
        <v>1.5721781363818297E-3</v>
      </c>
      <c r="J92" s="242">
        <f t="shared" si="55"/>
        <v>40951312</v>
      </c>
      <c r="K92" s="236">
        <f t="shared" si="38"/>
        <v>1</v>
      </c>
    </row>
    <row r="93" spans="1:11" ht="51.75" customHeight="1" x14ac:dyDescent="0.25">
      <c r="A93" s="113" t="s">
        <v>386</v>
      </c>
      <c r="B93" s="32" t="s">
        <v>37</v>
      </c>
      <c r="C93" s="32">
        <v>10</v>
      </c>
      <c r="D93" s="32" t="s">
        <v>38</v>
      </c>
      <c r="E93" s="234" t="s">
        <v>262</v>
      </c>
      <c r="F93" s="242">
        <f t="shared" si="55"/>
        <v>40951312</v>
      </c>
      <c r="G93" s="242">
        <f t="shared" si="55"/>
        <v>0</v>
      </c>
      <c r="H93" s="242">
        <f t="shared" si="55"/>
        <v>40951312</v>
      </c>
      <c r="I93" s="282">
        <f t="shared" si="40"/>
        <v>1.5721781363818297E-3</v>
      </c>
      <c r="J93" s="242">
        <f t="shared" si="55"/>
        <v>40951312</v>
      </c>
      <c r="K93" s="236">
        <f t="shared" si="38"/>
        <v>1</v>
      </c>
    </row>
    <row r="94" spans="1:11" ht="29.25" customHeight="1" x14ac:dyDescent="0.25">
      <c r="A94" s="113" t="s">
        <v>387</v>
      </c>
      <c r="B94" s="32" t="s">
        <v>37</v>
      </c>
      <c r="C94" s="32">
        <v>10</v>
      </c>
      <c r="D94" s="32" t="s">
        <v>38</v>
      </c>
      <c r="E94" s="256" t="s">
        <v>266</v>
      </c>
      <c r="F94" s="242">
        <f t="shared" si="55"/>
        <v>40951312</v>
      </c>
      <c r="G94" s="242">
        <f t="shared" si="55"/>
        <v>0</v>
      </c>
      <c r="H94" s="242">
        <f t="shared" si="55"/>
        <v>40951312</v>
      </c>
      <c r="I94" s="282">
        <f t="shared" si="40"/>
        <v>1.5721781363818297E-3</v>
      </c>
      <c r="J94" s="242">
        <f t="shared" si="55"/>
        <v>40951312</v>
      </c>
      <c r="K94" s="236">
        <f t="shared" si="38"/>
        <v>1</v>
      </c>
    </row>
    <row r="95" spans="1:11" ht="30" customHeight="1" x14ac:dyDescent="0.25">
      <c r="A95" s="114" t="s">
        <v>388</v>
      </c>
      <c r="B95" s="43" t="s">
        <v>37</v>
      </c>
      <c r="C95" s="43">
        <v>10</v>
      </c>
      <c r="D95" s="43" t="s">
        <v>38</v>
      </c>
      <c r="E95" s="237" t="s">
        <v>268</v>
      </c>
      <c r="F95" s="244">
        <v>40951312</v>
      </c>
      <c r="G95" s="239">
        <v>0</v>
      </c>
      <c r="H95" s="240">
        <f t="shared" ref="H95" si="56">+F95-G95</f>
        <v>40951312</v>
      </c>
      <c r="I95" s="281">
        <f t="shared" si="40"/>
        <v>1.5721781363818297E-3</v>
      </c>
      <c r="J95" s="239">
        <v>40951312</v>
      </c>
      <c r="K95" s="241">
        <f t="shared" si="38"/>
        <v>1</v>
      </c>
    </row>
    <row r="96" spans="1:11" ht="51.75" customHeight="1" x14ac:dyDescent="0.25">
      <c r="A96" s="113" t="s">
        <v>269</v>
      </c>
      <c r="B96" s="32" t="s">
        <v>37</v>
      </c>
      <c r="C96" s="32">
        <v>10</v>
      </c>
      <c r="D96" s="32" t="s">
        <v>38</v>
      </c>
      <c r="E96" s="234" t="s">
        <v>270</v>
      </c>
      <c r="F96" s="242">
        <f t="shared" ref="F96:J98" si="57">+F97</f>
        <v>204545519.63999999</v>
      </c>
      <c r="G96" s="242">
        <f t="shared" si="57"/>
        <v>0</v>
      </c>
      <c r="H96" s="242">
        <f t="shared" si="57"/>
        <v>204545519.63999999</v>
      </c>
      <c r="I96" s="282">
        <f t="shared" si="40"/>
        <v>7.8527885473576066E-3</v>
      </c>
      <c r="J96" s="242">
        <f t="shared" si="57"/>
        <v>204545519.63999999</v>
      </c>
      <c r="K96" s="236">
        <f t="shared" si="38"/>
        <v>1</v>
      </c>
    </row>
    <row r="97" spans="1:11" ht="51.75" customHeight="1" x14ac:dyDescent="0.25">
      <c r="A97" s="113" t="s">
        <v>389</v>
      </c>
      <c r="B97" s="32" t="s">
        <v>37</v>
      </c>
      <c r="C97" s="32">
        <v>10</v>
      </c>
      <c r="D97" s="32" t="s">
        <v>38</v>
      </c>
      <c r="E97" s="234" t="s">
        <v>390</v>
      </c>
      <c r="F97" s="242">
        <f t="shared" si="57"/>
        <v>204545519.63999999</v>
      </c>
      <c r="G97" s="242">
        <f t="shared" si="57"/>
        <v>0</v>
      </c>
      <c r="H97" s="242">
        <f t="shared" si="57"/>
        <v>204545519.63999999</v>
      </c>
      <c r="I97" s="282">
        <f t="shared" si="40"/>
        <v>7.8527885473576066E-3</v>
      </c>
      <c r="J97" s="242">
        <f t="shared" si="57"/>
        <v>204545519.63999999</v>
      </c>
      <c r="K97" s="236">
        <f t="shared" si="38"/>
        <v>1</v>
      </c>
    </row>
    <row r="98" spans="1:11" ht="29.25" customHeight="1" x14ac:dyDescent="0.25">
      <c r="A98" s="113" t="s">
        <v>391</v>
      </c>
      <c r="B98" s="32" t="s">
        <v>37</v>
      </c>
      <c r="C98" s="32">
        <v>10</v>
      </c>
      <c r="D98" s="32" t="s">
        <v>38</v>
      </c>
      <c r="E98" s="256" t="s">
        <v>266</v>
      </c>
      <c r="F98" s="242">
        <f t="shared" si="57"/>
        <v>204545519.63999999</v>
      </c>
      <c r="G98" s="242">
        <f t="shared" si="57"/>
        <v>0</v>
      </c>
      <c r="H98" s="242">
        <f t="shared" si="57"/>
        <v>204545519.63999999</v>
      </c>
      <c r="I98" s="282">
        <f t="shared" si="40"/>
        <v>7.8527885473576066E-3</v>
      </c>
      <c r="J98" s="242">
        <f t="shared" si="57"/>
        <v>204545519.63999999</v>
      </c>
      <c r="K98" s="236">
        <f t="shared" si="38"/>
        <v>1</v>
      </c>
    </row>
    <row r="99" spans="1:11" ht="30" customHeight="1" x14ac:dyDescent="0.25">
      <c r="A99" s="114" t="s">
        <v>392</v>
      </c>
      <c r="B99" s="43" t="s">
        <v>37</v>
      </c>
      <c r="C99" s="43">
        <v>10</v>
      </c>
      <c r="D99" s="43" t="s">
        <v>38</v>
      </c>
      <c r="E99" s="237" t="s">
        <v>268</v>
      </c>
      <c r="F99" s="244">
        <v>204545519.63999999</v>
      </c>
      <c r="G99" s="239">
        <v>0</v>
      </c>
      <c r="H99" s="240">
        <f t="shared" ref="H99" si="58">+F99-G99</f>
        <v>204545519.63999999</v>
      </c>
      <c r="I99" s="281">
        <f t="shared" si="40"/>
        <v>7.8527885473576066E-3</v>
      </c>
      <c r="J99" s="239">
        <v>204545519.63999999</v>
      </c>
      <c r="K99" s="241">
        <f t="shared" si="38"/>
        <v>1</v>
      </c>
    </row>
    <row r="100" spans="1:11" ht="29.25" customHeight="1" x14ac:dyDescent="0.25">
      <c r="A100" s="113" t="s">
        <v>274</v>
      </c>
      <c r="B100" s="32" t="s">
        <v>41</v>
      </c>
      <c r="C100" s="32">
        <v>20</v>
      </c>
      <c r="D100" s="32" t="s">
        <v>38</v>
      </c>
      <c r="E100" s="234" t="s">
        <v>275</v>
      </c>
      <c r="F100" s="242">
        <f>+F101</f>
        <v>17029493478.52</v>
      </c>
      <c r="G100" s="242">
        <f t="shared" ref="G100:H100" si="59">+G101</f>
        <v>0</v>
      </c>
      <c r="H100" s="242">
        <f t="shared" si="59"/>
        <v>17029493478.52</v>
      </c>
      <c r="I100" s="282">
        <f t="shared" si="40"/>
        <v>0.65378606967674435</v>
      </c>
      <c r="J100" s="242">
        <f>+J101</f>
        <v>17029493478.52</v>
      </c>
      <c r="K100" s="236">
        <f t="shared" si="38"/>
        <v>1</v>
      </c>
    </row>
    <row r="101" spans="1:11" ht="29.25" customHeight="1" x14ac:dyDescent="0.25">
      <c r="A101" s="113" t="s">
        <v>276</v>
      </c>
      <c r="B101" s="32" t="s">
        <v>41</v>
      </c>
      <c r="C101" s="32">
        <v>20</v>
      </c>
      <c r="D101" s="32" t="s">
        <v>38</v>
      </c>
      <c r="E101" s="234" t="s">
        <v>255</v>
      </c>
      <c r="F101" s="242">
        <f>+F102+F108</f>
        <v>17029493478.52</v>
      </c>
      <c r="G101" s="242">
        <f t="shared" ref="G101:H101" si="60">+G102+G108</f>
        <v>0</v>
      </c>
      <c r="H101" s="242">
        <f t="shared" si="60"/>
        <v>17029493478.52</v>
      </c>
      <c r="I101" s="282">
        <f t="shared" si="40"/>
        <v>0.65378606967674435</v>
      </c>
      <c r="J101" s="242">
        <f>+J102+J108</f>
        <v>17029493478.52</v>
      </c>
      <c r="K101" s="236">
        <f t="shared" si="38"/>
        <v>1</v>
      </c>
    </row>
    <row r="102" spans="1:11" ht="49.5" customHeight="1" x14ac:dyDescent="0.25">
      <c r="A102" s="113" t="s">
        <v>277</v>
      </c>
      <c r="B102" s="32" t="s">
        <v>41</v>
      </c>
      <c r="C102" s="32">
        <v>20</v>
      </c>
      <c r="D102" s="32" t="s">
        <v>38</v>
      </c>
      <c r="E102" s="256" t="s">
        <v>278</v>
      </c>
      <c r="F102" s="242">
        <f>+F103</f>
        <v>16996606542.52</v>
      </c>
      <c r="G102" s="242">
        <f t="shared" ref="G102:H102" si="61">+G103</f>
        <v>0</v>
      </c>
      <c r="H102" s="242">
        <f t="shared" si="61"/>
        <v>16996606542.52</v>
      </c>
      <c r="I102" s="282">
        <f t="shared" si="40"/>
        <v>0.65252349421269595</v>
      </c>
      <c r="J102" s="242">
        <f>+J103</f>
        <v>16996606542.52</v>
      </c>
      <c r="K102" s="236">
        <f t="shared" si="38"/>
        <v>1</v>
      </c>
    </row>
    <row r="103" spans="1:11" ht="49.5" customHeight="1" x14ac:dyDescent="0.25">
      <c r="A103" s="113" t="s">
        <v>393</v>
      </c>
      <c r="B103" s="32" t="s">
        <v>41</v>
      </c>
      <c r="C103" s="32">
        <v>20</v>
      </c>
      <c r="D103" s="32" t="s">
        <v>38</v>
      </c>
      <c r="E103" s="234" t="s">
        <v>278</v>
      </c>
      <c r="F103" s="242">
        <f t="shared" ref="F103:H103" si="62">+F104+F106</f>
        <v>16996606542.52</v>
      </c>
      <c r="G103" s="242">
        <f t="shared" si="62"/>
        <v>0</v>
      </c>
      <c r="H103" s="242">
        <f t="shared" si="62"/>
        <v>16996606542.52</v>
      </c>
      <c r="I103" s="282">
        <f t="shared" si="40"/>
        <v>0.65252349421269595</v>
      </c>
      <c r="J103" s="242">
        <f t="shared" ref="J103" si="63">+J104+J106</f>
        <v>16996606542.52</v>
      </c>
      <c r="K103" s="236">
        <f t="shared" si="38"/>
        <v>1</v>
      </c>
    </row>
    <row r="104" spans="1:11" ht="36.75" customHeight="1" x14ac:dyDescent="0.25">
      <c r="A104" s="113" t="s">
        <v>394</v>
      </c>
      <c r="B104" s="32" t="s">
        <v>41</v>
      </c>
      <c r="C104" s="32">
        <v>20</v>
      </c>
      <c r="D104" s="32" t="s">
        <v>38</v>
      </c>
      <c r="E104" s="234" t="s">
        <v>282</v>
      </c>
      <c r="F104" s="242">
        <f t="shared" ref="F104:J104" si="64">+F105</f>
        <v>16682957561.52</v>
      </c>
      <c r="G104" s="242">
        <f t="shared" si="64"/>
        <v>0</v>
      </c>
      <c r="H104" s="242">
        <f t="shared" si="64"/>
        <v>16682957561.52</v>
      </c>
      <c r="I104" s="282">
        <f t="shared" si="40"/>
        <v>0.64048207120708778</v>
      </c>
      <c r="J104" s="242">
        <f t="shared" si="64"/>
        <v>16682957561.52</v>
      </c>
      <c r="K104" s="236">
        <f t="shared" si="38"/>
        <v>1</v>
      </c>
    </row>
    <row r="105" spans="1:11" ht="30" customHeight="1" x14ac:dyDescent="0.25">
      <c r="A105" s="114" t="s">
        <v>395</v>
      </c>
      <c r="B105" s="43" t="s">
        <v>41</v>
      </c>
      <c r="C105" s="43">
        <v>20</v>
      </c>
      <c r="D105" s="43" t="s">
        <v>38</v>
      </c>
      <c r="E105" s="237" t="s">
        <v>268</v>
      </c>
      <c r="F105" s="244">
        <v>16682957561.52</v>
      </c>
      <c r="G105" s="239">
        <v>0</v>
      </c>
      <c r="H105" s="240">
        <f t="shared" ref="H105" si="65">+F105-G105</f>
        <v>16682957561.52</v>
      </c>
      <c r="I105" s="281">
        <f t="shared" si="40"/>
        <v>0.64048207120708778</v>
      </c>
      <c r="J105" s="239">
        <v>16682957561.52</v>
      </c>
      <c r="K105" s="241">
        <f t="shared" si="38"/>
        <v>1</v>
      </c>
    </row>
    <row r="106" spans="1:11" ht="36.75" customHeight="1" x14ac:dyDescent="0.25">
      <c r="A106" s="113" t="s">
        <v>396</v>
      </c>
      <c r="B106" s="32" t="s">
        <v>41</v>
      </c>
      <c r="C106" s="32">
        <v>20</v>
      </c>
      <c r="D106" s="32" t="s">
        <v>38</v>
      </c>
      <c r="E106" s="234" t="s">
        <v>285</v>
      </c>
      <c r="F106" s="242">
        <f>+F107</f>
        <v>313648981</v>
      </c>
      <c r="G106" s="242">
        <f t="shared" ref="G106:H106" si="66">+G107</f>
        <v>0</v>
      </c>
      <c r="H106" s="242">
        <f t="shared" si="66"/>
        <v>313648981</v>
      </c>
      <c r="I106" s="282">
        <f t="shared" si="40"/>
        <v>1.2041423005608218E-2</v>
      </c>
      <c r="J106" s="242">
        <f>+J107</f>
        <v>313648981</v>
      </c>
      <c r="K106" s="236">
        <f t="shared" si="38"/>
        <v>1</v>
      </c>
    </row>
    <row r="107" spans="1:11" ht="30" customHeight="1" x14ac:dyDescent="0.25">
      <c r="A107" s="114" t="s">
        <v>397</v>
      </c>
      <c r="B107" s="43" t="s">
        <v>41</v>
      </c>
      <c r="C107" s="43">
        <v>20</v>
      </c>
      <c r="D107" s="43" t="s">
        <v>38</v>
      </c>
      <c r="E107" s="237" t="s">
        <v>268</v>
      </c>
      <c r="F107" s="244">
        <v>313648981</v>
      </c>
      <c r="G107" s="239">
        <v>0</v>
      </c>
      <c r="H107" s="240">
        <f t="shared" ref="H107" si="67">+F107-G107</f>
        <v>313648981</v>
      </c>
      <c r="I107" s="281">
        <f t="shared" si="40"/>
        <v>1.2041423005608218E-2</v>
      </c>
      <c r="J107" s="239">
        <v>313648981</v>
      </c>
      <c r="K107" s="241">
        <f t="shared" si="38"/>
        <v>1</v>
      </c>
    </row>
    <row r="108" spans="1:11" ht="39" customHeight="1" x14ac:dyDescent="0.25">
      <c r="A108" s="113" t="s">
        <v>287</v>
      </c>
      <c r="B108" s="32" t="s">
        <v>41</v>
      </c>
      <c r="C108" s="32">
        <v>20</v>
      </c>
      <c r="D108" s="32" t="s">
        <v>38</v>
      </c>
      <c r="E108" s="234" t="s">
        <v>288</v>
      </c>
      <c r="F108" s="242">
        <f t="shared" ref="F108:J110" si="68">+F109</f>
        <v>32886936</v>
      </c>
      <c r="G108" s="242">
        <f t="shared" si="68"/>
        <v>0</v>
      </c>
      <c r="H108" s="242">
        <f t="shared" si="68"/>
        <v>32886936</v>
      </c>
      <c r="I108" s="282">
        <f t="shared" si="40"/>
        <v>1.2625754640483437E-3</v>
      </c>
      <c r="J108" s="242">
        <f t="shared" si="68"/>
        <v>32886936</v>
      </c>
      <c r="K108" s="236">
        <f t="shared" si="38"/>
        <v>1</v>
      </c>
    </row>
    <row r="109" spans="1:11" ht="39" customHeight="1" x14ac:dyDescent="0.25">
      <c r="A109" s="113" t="s">
        <v>398</v>
      </c>
      <c r="B109" s="32" t="s">
        <v>41</v>
      </c>
      <c r="C109" s="32">
        <v>20</v>
      </c>
      <c r="D109" s="32" t="s">
        <v>38</v>
      </c>
      <c r="E109" s="234" t="s">
        <v>288</v>
      </c>
      <c r="F109" s="242">
        <f t="shared" si="68"/>
        <v>32886936</v>
      </c>
      <c r="G109" s="242">
        <f t="shared" si="68"/>
        <v>0</v>
      </c>
      <c r="H109" s="242">
        <f t="shared" si="68"/>
        <v>32886936</v>
      </c>
      <c r="I109" s="282">
        <f t="shared" si="40"/>
        <v>1.2625754640483437E-3</v>
      </c>
      <c r="J109" s="242">
        <f t="shared" si="68"/>
        <v>32886936</v>
      </c>
      <c r="K109" s="236">
        <f t="shared" si="38"/>
        <v>1</v>
      </c>
    </row>
    <row r="110" spans="1:11" ht="39" customHeight="1" x14ac:dyDescent="0.25">
      <c r="A110" s="113" t="s">
        <v>399</v>
      </c>
      <c r="B110" s="32" t="s">
        <v>41</v>
      </c>
      <c r="C110" s="32">
        <v>20</v>
      </c>
      <c r="D110" s="32" t="s">
        <v>38</v>
      </c>
      <c r="E110" s="234" t="s">
        <v>266</v>
      </c>
      <c r="F110" s="235">
        <f t="shared" si="68"/>
        <v>32886936</v>
      </c>
      <c r="G110" s="235">
        <f t="shared" si="68"/>
        <v>0</v>
      </c>
      <c r="H110" s="235">
        <f t="shared" si="68"/>
        <v>32886936</v>
      </c>
      <c r="I110" s="282">
        <f t="shared" si="40"/>
        <v>1.2625754640483437E-3</v>
      </c>
      <c r="J110" s="235">
        <f t="shared" si="68"/>
        <v>32886936</v>
      </c>
      <c r="K110" s="236">
        <f t="shared" si="38"/>
        <v>1</v>
      </c>
    </row>
    <row r="111" spans="1:11" ht="30" customHeight="1" x14ac:dyDescent="0.25">
      <c r="A111" s="114" t="s">
        <v>400</v>
      </c>
      <c r="B111" s="43" t="s">
        <v>41</v>
      </c>
      <c r="C111" s="43">
        <v>20</v>
      </c>
      <c r="D111" s="43" t="s">
        <v>38</v>
      </c>
      <c r="E111" s="237" t="s">
        <v>268</v>
      </c>
      <c r="F111" s="244">
        <v>32886936</v>
      </c>
      <c r="G111" s="239">
        <v>0</v>
      </c>
      <c r="H111" s="240">
        <f t="shared" ref="H111" si="69">+F111-G111</f>
        <v>32886936</v>
      </c>
      <c r="I111" s="281">
        <f t="shared" si="40"/>
        <v>1.2625754640483437E-3</v>
      </c>
      <c r="J111" s="239">
        <v>32886936</v>
      </c>
      <c r="K111" s="241">
        <f t="shared" si="38"/>
        <v>1</v>
      </c>
    </row>
    <row r="112" spans="1:11" ht="34.5" customHeight="1" x14ac:dyDescent="0.25">
      <c r="A112" s="113" t="s">
        <v>291</v>
      </c>
      <c r="B112" s="32" t="s">
        <v>37</v>
      </c>
      <c r="C112" s="32">
        <v>10</v>
      </c>
      <c r="D112" s="32" t="s">
        <v>38</v>
      </c>
      <c r="E112" s="234" t="s">
        <v>292</v>
      </c>
      <c r="F112" s="257">
        <f t="shared" ref="F112:J113" si="70">+F113</f>
        <v>49268675</v>
      </c>
      <c r="G112" s="257">
        <f t="shared" si="70"/>
        <v>0</v>
      </c>
      <c r="H112" s="257">
        <f t="shared" si="70"/>
        <v>49268675</v>
      </c>
      <c r="I112" s="282">
        <f t="shared" si="40"/>
        <v>1.8914933334370837E-3</v>
      </c>
      <c r="J112" s="257">
        <f t="shared" si="70"/>
        <v>49268675</v>
      </c>
      <c r="K112" s="236">
        <f t="shared" si="38"/>
        <v>1</v>
      </c>
    </row>
    <row r="113" spans="1:11" ht="34.5" customHeight="1" x14ac:dyDescent="0.25">
      <c r="A113" s="113" t="s">
        <v>293</v>
      </c>
      <c r="B113" s="32" t="s">
        <v>37</v>
      </c>
      <c r="C113" s="32">
        <v>10</v>
      </c>
      <c r="D113" s="32" t="s">
        <v>38</v>
      </c>
      <c r="E113" s="256" t="s">
        <v>255</v>
      </c>
      <c r="F113" s="257">
        <f>+F114</f>
        <v>49268675</v>
      </c>
      <c r="G113" s="257">
        <f t="shared" si="70"/>
        <v>0</v>
      </c>
      <c r="H113" s="257">
        <f t="shared" si="70"/>
        <v>49268675</v>
      </c>
      <c r="I113" s="282">
        <f t="shared" si="40"/>
        <v>1.8914933334370837E-3</v>
      </c>
      <c r="J113" s="257">
        <f>+J114</f>
        <v>49268675</v>
      </c>
      <c r="K113" s="236">
        <f t="shared" si="38"/>
        <v>1</v>
      </c>
    </row>
    <row r="114" spans="1:11" ht="49.5" customHeight="1" x14ac:dyDescent="0.25">
      <c r="A114" s="113" t="s">
        <v>300</v>
      </c>
      <c r="B114" s="32" t="s">
        <v>37</v>
      </c>
      <c r="C114" s="32">
        <v>10</v>
      </c>
      <c r="D114" s="32" t="s">
        <v>38</v>
      </c>
      <c r="E114" s="234" t="s">
        <v>301</v>
      </c>
      <c r="F114" s="242">
        <f t="shared" ref="F114:J116" si="71">+F115</f>
        <v>49268675</v>
      </c>
      <c r="G114" s="242">
        <f t="shared" si="71"/>
        <v>0</v>
      </c>
      <c r="H114" s="242">
        <f t="shared" si="71"/>
        <v>49268675</v>
      </c>
      <c r="I114" s="282">
        <f t="shared" si="40"/>
        <v>1.8914933334370837E-3</v>
      </c>
      <c r="J114" s="242">
        <f t="shared" si="71"/>
        <v>49268675</v>
      </c>
      <c r="K114" s="236">
        <f t="shared" si="38"/>
        <v>1</v>
      </c>
    </row>
    <row r="115" spans="1:11" ht="49.5" customHeight="1" x14ac:dyDescent="0.25">
      <c r="A115" s="113" t="s">
        <v>404</v>
      </c>
      <c r="B115" s="32" t="s">
        <v>37</v>
      </c>
      <c r="C115" s="32">
        <v>10</v>
      </c>
      <c r="D115" s="32" t="s">
        <v>38</v>
      </c>
      <c r="E115" s="234" t="s">
        <v>301</v>
      </c>
      <c r="F115" s="242">
        <f t="shared" si="71"/>
        <v>49268675</v>
      </c>
      <c r="G115" s="242">
        <f t="shared" si="71"/>
        <v>0</v>
      </c>
      <c r="H115" s="242">
        <f t="shared" si="71"/>
        <v>49268675</v>
      </c>
      <c r="I115" s="282">
        <f t="shared" si="40"/>
        <v>1.8914933334370837E-3</v>
      </c>
      <c r="J115" s="242">
        <f t="shared" si="71"/>
        <v>49268675</v>
      </c>
      <c r="K115" s="236">
        <f t="shared" si="38"/>
        <v>1</v>
      </c>
    </row>
    <row r="116" spans="1:11" ht="34.5" customHeight="1" x14ac:dyDescent="0.25">
      <c r="A116" s="113" t="s">
        <v>405</v>
      </c>
      <c r="B116" s="32" t="s">
        <v>37</v>
      </c>
      <c r="C116" s="32">
        <v>10</v>
      </c>
      <c r="D116" s="32" t="s">
        <v>38</v>
      </c>
      <c r="E116" s="234" t="s">
        <v>266</v>
      </c>
      <c r="F116" s="242">
        <f t="shared" si="71"/>
        <v>49268675</v>
      </c>
      <c r="G116" s="242">
        <f t="shared" si="71"/>
        <v>0</v>
      </c>
      <c r="H116" s="242">
        <f t="shared" si="71"/>
        <v>49268675</v>
      </c>
      <c r="I116" s="282">
        <f t="shared" si="40"/>
        <v>1.8914933334370837E-3</v>
      </c>
      <c r="J116" s="242">
        <f t="shared" si="71"/>
        <v>49268675</v>
      </c>
      <c r="K116" s="236">
        <f t="shared" si="38"/>
        <v>1</v>
      </c>
    </row>
    <row r="117" spans="1:11" ht="30" customHeight="1" x14ac:dyDescent="0.25">
      <c r="A117" s="114" t="s">
        <v>406</v>
      </c>
      <c r="B117" s="43" t="s">
        <v>37</v>
      </c>
      <c r="C117" s="43">
        <v>10</v>
      </c>
      <c r="D117" s="43" t="s">
        <v>38</v>
      </c>
      <c r="E117" s="237" t="s">
        <v>268</v>
      </c>
      <c r="F117" s="244">
        <v>49268675</v>
      </c>
      <c r="G117" s="239">
        <v>0</v>
      </c>
      <c r="H117" s="240">
        <f t="shared" ref="H117" si="72">+F117-G117</f>
        <v>49268675</v>
      </c>
      <c r="I117" s="281">
        <f t="shared" si="40"/>
        <v>1.8914933334370837E-3</v>
      </c>
      <c r="J117" s="239">
        <v>49268675</v>
      </c>
      <c r="K117" s="241">
        <f t="shared" si="38"/>
        <v>1</v>
      </c>
    </row>
    <row r="118" spans="1:11" ht="34.5" customHeight="1" x14ac:dyDescent="0.25">
      <c r="A118" s="201" t="s">
        <v>321</v>
      </c>
      <c r="B118" s="135" t="s">
        <v>37</v>
      </c>
      <c r="C118" s="32">
        <v>10</v>
      </c>
      <c r="D118" s="32" t="s">
        <v>38</v>
      </c>
      <c r="E118" s="256" t="s">
        <v>322</v>
      </c>
      <c r="F118" s="243">
        <f>+F121</f>
        <v>683920904</v>
      </c>
      <c r="G118" s="243">
        <f t="shared" ref="G118:H118" si="73">+G121</f>
        <v>0</v>
      </c>
      <c r="H118" s="243">
        <f t="shared" si="73"/>
        <v>683920904</v>
      </c>
      <c r="I118" s="282">
        <f t="shared" si="40"/>
        <v>2.6256679939419186E-2</v>
      </c>
      <c r="J118" s="243">
        <f>+J121</f>
        <v>683920904</v>
      </c>
      <c r="K118" s="236">
        <f t="shared" si="38"/>
        <v>1</v>
      </c>
    </row>
    <row r="119" spans="1:11" ht="34.5" customHeight="1" x14ac:dyDescent="0.25">
      <c r="A119" s="201" t="s">
        <v>321</v>
      </c>
      <c r="B119" s="135" t="s">
        <v>37</v>
      </c>
      <c r="C119" s="32">
        <v>13</v>
      </c>
      <c r="D119" s="32" t="s">
        <v>38</v>
      </c>
      <c r="E119" s="256" t="s">
        <v>322</v>
      </c>
      <c r="F119" s="243">
        <f t="shared" ref="F119:H120" si="74">+F122</f>
        <v>65837000</v>
      </c>
      <c r="G119" s="243">
        <f t="shared" si="74"/>
        <v>0</v>
      </c>
      <c r="H119" s="243">
        <f t="shared" si="74"/>
        <v>65837000</v>
      </c>
      <c r="I119" s="282">
        <f t="shared" si="40"/>
        <v>2.5275745002985624E-3</v>
      </c>
      <c r="J119" s="243">
        <f t="shared" ref="J119:J120" si="75">+J122</f>
        <v>65837000</v>
      </c>
      <c r="K119" s="236">
        <f t="shared" si="38"/>
        <v>1</v>
      </c>
    </row>
    <row r="120" spans="1:11" ht="34.5" customHeight="1" x14ac:dyDescent="0.25">
      <c r="A120" s="201" t="s">
        <v>321</v>
      </c>
      <c r="B120" s="135" t="s">
        <v>41</v>
      </c>
      <c r="C120" s="32">
        <v>20</v>
      </c>
      <c r="D120" s="32" t="s">
        <v>38</v>
      </c>
      <c r="E120" s="256" t="s">
        <v>322</v>
      </c>
      <c r="F120" s="257">
        <f t="shared" si="74"/>
        <v>188325606</v>
      </c>
      <c r="G120" s="257">
        <f t="shared" si="74"/>
        <v>0</v>
      </c>
      <c r="H120" s="257">
        <f t="shared" si="74"/>
        <v>188325606</v>
      </c>
      <c r="I120" s="282">
        <f t="shared" si="40"/>
        <v>7.2300833798452837E-3</v>
      </c>
      <c r="J120" s="257">
        <f t="shared" si="75"/>
        <v>188325606</v>
      </c>
      <c r="K120" s="236">
        <f t="shared" si="38"/>
        <v>1</v>
      </c>
    </row>
    <row r="121" spans="1:11" ht="34.5" customHeight="1" x14ac:dyDescent="0.25">
      <c r="A121" s="201" t="s">
        <v>323</v>
      </c>
      <c r="B121" s="135" t="s">
        <v>37</v>
      </c>
      <c r="C121" s="32">
        <v>10</v>
      </c>
      <c r="D121" s="32" t="s">
        <v>38</v>
      </c>
      <c r="E121" s="256" t="s">
        <v>255</v>
      </c>
      <c r="F121" s="243">
        <f>+F124+F128+F142+F146</f>
        <v>683920904</v>
      </c>
      <c r="G121" s="243">
        <f t="shared" ref="G121:H121" si="76">+G124+G128+G142+G146</f>
        <v>0</v>
      </c>
      <c r="H121" s="243">
        <f t="shared" si="76"/>
        <v>683920904</v>
      </c>
      <c r="I121" s="282">
        <f t="shared" si="40"/>
        <v>2.6256679939419186E-2</v>
      </c>
      <c r="J121" s="243">
        <f>+J124+J128+J142+J146</f>
        <v>683920904</v>
      </c>
      <c r="K121" s="236">
        <f t="shared" si="38"/>
        <v>1</v>
      </c>
    </row>
    <row r="122" spans="1:11" ht="34.5" customHeight="1" x14ac:dyDescent="0.25">
      <c r="A122" s="201" t="s">
        <v>323</v>
      </c>
      <c r="B122" s="135" t="s">
        <v>37</v>
      </c>
      <c r="C122" s="32">
        <v>13</v>
      </c>
      <c r="D122" s="32" t="s">
        <v>38</v>
      </c>
      <c r="E122" s="256" t="s">
        <v>255</v>
      </c>
      <c r="F122" s="243">
        <f t="shared" ref="F122:H123" si="77">+F129</f>
        <v>65837000</v>
      </c>
      <c r="G122" s="243">
        <f t="shared" si="77"/>
        <v>0</v>
      </c>
      <c r="H122" s="243">
        <f t="shared" si="77"/>
        <v>65837000</v>
      </c>
      <c r="I122" s="282">
        <f t="shared" si="40"/>
        <v>2.5275745002985624E-3</v>
      </c>
      <c r="J122" s="243">
        <f t="shared" ref="J122:J123" si="78">+J129</f>
        <v>65837000</v>
      </c>
      <c r="K122" s="236">
        <f t="shared" si="38"/>
        <v>1</v>
      </c>
    </row>
    <row r="123" spans="1:11" ht="34.5" customHeight="1" x14ac:dyDescent="0.25">
      <c r="A123" s="201" t="s">
        <v>323</v>
      </c>
      <c r="B123" s="135" t="s">
        <v>41</v>
      </c>
      <c r="C123" s="32">
        <v>20</v>
      </c>
      <c r="D123" s="32" t="s">
        <v>38</v>
      </c>
      <c r="E123" s="256" t="s">
        <v>255</v>
      </c>
      <c r="F123" s="243">
        <f t="shared" si="77"/>
        <v>188325606</v>
      </c>
      <c r="G123" s="243">
        <f t="shared" si="77"/>
        <v>0</v>
      </c>
      <c r="H123" s="243">
        <f t="shared" si="77"/>
        <v>188325606</v>
      </c>
      <c r="I123" s="282">
        <f t="shared" si="40"/>
        <v>7.2300833798452837E-3</v>
      </c>
      <c r="J123" s="243">
        <f t="shared" si="78"/>
        <v>188325606</v>
      </c>
      <c r="K123" s="236">
        <f t="shared" si="38"/>
        <v>1</v>
      </c>
    </row>
    <row r="124" spans="1:11" ht="66" customHeight="1" x14ac:dyDescent="0.25">
      <c r="A124" s="199" t="s">
        <v>324</v>
      </c>
      <c r="B124" s="135" t="s">
        <v>37</v>
      </c>
      <c r="C124" s="32">
        <v>10</v>
      </c>
      <c r="D124" s="32" t="s">
        <v>38</v>
      </c>
      <c r="E124" s="256" t="s">
        <v>325</v>
      </c>
      <c r="F124" s="243">
        <f t="shared" ref="F124:J126" si="79">+F125</f>
        <v>12935605</v>
      </c>
      <c r="G124" s="243">
        <f t="shared" si="79"/>
        <v>0</v>
      </c>
      <c r="H124" s="243">
        <f t="shared" si="79"/>
        <v>12935605</v>
      </c>
      <c r="I124" s="282">
        <f t="shared" si="40"/>
        <v>4.9661596585407267E-4</v>
      </c>
      <c r="J124" s="243">
        <f t="shared" si="79"/>
        <v>12935605</v>
      </c>
      <c r="K124" s="236">
        <f t="shared" si="38"/>
        <v>1</v>
      </c>
    </row>
    <row r="125" spans="1:11" ht="49.5" customHeight="1" x14ac:dyDescent="0.25">
      <c r="A125" s="199" t="s">
        <v>430</v>
      </c>
      <c r="B125" s="135" t="s">
        <v>37</v>
      </c>
      <c r="C125" s="32">
        <v>10</v>
      </c>
      <c r="D125" s="32" t="s">
        <v>38</v>
      </c>
      <c r="E125" s="256" t="s">
        <v>325</v>
      </c>
      <c r="F125" s="243">
        <f t="shared" si="79"/>
        <v>12935605</v>
      </c>
      <c r="G125" s="243">
        <f t="shared" si="79"/>
        <v>0</v>
      </c>
      <c r="H125" s="243">
        <f t="shared" si="79"/>
        <v>12935605</v>
      </c>
      <c r="I125" s="282">
        <f t="shared" si="40"/>
        <v>4.9661596585407267E-4</v>
      </c>
      <c r="J125" s="243">
        <f t="shared" si="79"/>
        <v>12935605</v>
      </c>
      <c r="K125" s="236">
        <f t="shared" si="38"/>
        <v>1</v>
      </c>
    </row>
    <row r="126" spans="1:11" ht="35.25" customHeight="1" x14ac:dyDescent="0.25">
      <c r="A126" s="199" t="s">
        <v>431</v>
      </c>
      <c r="B126" s="135" t="s">
        <v>37</v>
      </c>
      <c r="C126" s="32">
        <v>10</v>
      </c>
      <c r="D126" s="32" t="s">
        <v>38</v>
      </c>
      <c r="E126" s="256" t="s">
        <v>328</v>
      </c>
      <c r="F126" s="243">
        <f t="shared" si="79"/>
        <v>12935605</v>
      </c>
      <c r="G126" s="243">
        <f t="shared" si="79"/>
        <v>0</v>
      </c>
      <c r="H126" s="243">
        <f t="shared" si="79"/>
        <v>12935605</v>
      </c>
      <c r="I126" s="282">
        <f t="shared" si="40"/>
        <v>4.9661596585407267E-4</v>
      </c>
      <c r="J126" s="243">
        <f t="shared" si="79"/>
        <v>12935605</v>
      </c>
      <c r="K126" s="236">
        <f t="shared" si="38"/>
        <v>1</v>
      </c>
    </row>
    <row r="127" spans="1:11" ht="48" customHeight="1" x14ac:dyDescent="0.25">
      <c r="A127" s="114" t="s">
        <v>432</v>
      </c>
      <c r="B127" s="148" t="s">
        <v>37</v>
      </c>
      <c r="C127" s="43">
        <v>10</v>
      </c>
      <c r="D127" s="43" t="s">
        <v>38</v>
      </c>
      <c r="E127" s="237" t="s">
        <v>268</v>
      </c>
      <c r="F127" s="244">
        <v>12935605</v>
      </c>
      <c r="G127" s="239">
        <v>0</v>
      </c>
      <c r="H127" s="240">
        <f t="shared" ref="H127" si="80">+F127-G127</f>
        <v>12935605</v>
      </c>
      <c r="I127" s="281">
        <f t="shared" si="40"/>
        <v>4.9661596585407267E-4</v>
      </c>
      <c r="J127" s="239">
        <v>12935605</v>
      </c>
      <c r="K127" s="241">
        <f t="shared" si="38"/>
        <v>1</v>
      </c>
    </row>
    <row r="128" spans="1:11" ht="64.5" customHeight="1" x14ac:dyDescent="0.25">
      <c r="A128" s="199" t="s">
        <v>330</v>
      </c>
      <c r="B128" s="71" t="s">
        <v>37</v>
      </c>
      <c r="C128" s="32">
        <v>10</v>
      </c>
      <c r="D128" s="32" t="s">
        <v>38</v>
      </c>
      <c r="E128" s="256" t="s">
        <v>331</v>
      </c>
      <c r="F128" s="257">
        <f t="shared" ref="F128:H130" si="81">+F131</f>
        <v>487602449</v>
      </c>
      <c r="G128" s="257">
        <f t="shared" si="81"/>
        <v>0</v>
      </c>
      <c r="H128" s="257">
        <f t="shared" si="81"/>
        <v>487602449</v>
      </c>
      <c r="I128" s="282">
        <f t="shared" si="40"/>
        <v>1.8719739908797942E-2</v>
      </c>
      <c r="J128" s="257">
        <f t="shared" ref="J128:J130" si="82">+J131</f>
        <v>487602449</v>
      </c>
      <c r="K128" s="236">
        <f t="shared" si="38"/>
        <v>1</v>
      </c>
    </row>
    <row r="129" spans="1:11" ht="64.5" customHeight="1" x14ac:dyDescent="0.25">
      <c r="A129" s="199" t="s">
        <v>330</v>
      </c>
      <c r="B129" s="135" t="s">
        <v>37</v>
      </c>
      <c r="C129" s="32">
        <v>13</v>
      </c>
      <c r="D129" s="32" t="s">
        <v>38</v>
      </c>
      <c r="E129" s="256" t="s">
        <v>331</v>
      </c>
      <c r="F129" s="257">
        <f t="shared" si="81"/>
        <v>65837000</v>
      </c>
      <c r="G129" s="257">
        <f t="shared" si="81"/>
        <v>0</v>
      </c>
      <c r="H129" s="257">
        <f t="shared" si="81"/>
        <v>65837000</v>
      </c>
      <c r="I129" s="282">
        <f t="shared" si="40"/>
        <v>2.5275745002985624E-3</v>
      </c>
      <c r="J129" s="257">
        <f t="shared" si="82"/>
        <v>65837000</v>
      </c>
      <c r="K129" s="236">
        <f t="shared" si="38"/>
        <v>1</v>
      </c>
    </row>
    <row r="130" spans="1:11" ht="64.5" customHeight="1" x14ac:dyDescent="0.25">
      <c r="A130" s="199" t="s">
        <v>330</v>
      </c>
      <c r="B130" s="135" t="s">
        <v>41</v>
      </c>
      <c r="C130" s="32">
        <v>20</v>
      </c>
      <c r="D130" s="32" t="s">
        <v>38</v>
      </c>
      <c r="E130" s="256" t="s">
        <v>331</v>
      </c>
      <c r="F130" s="257">
        <f t="shared" si="81"/>
        <v>188325606</v>
      </c>
      <c r="G130" s="257">
        <f t="shared" si="81"/>
        <v>0</v>
      </c>
      <c r="H130" s="257">
        <f t="shared" si="81"/>
        <v>188325606</v>
      </c>
      <c r="I130" s="282">
        <f t="shared" si="40"/>
        <v>7.2300833798452837E-3</v>
      </c>
      <c r="J130" s="257">
        <f t="shared" si="82"/>
        <v>188325606</v>
      </c>
      <c r="K130" s="236">
        <f t="shared" si="38"/>
        <v>1</v>
      </c>
    </row>
    <row r="131" spans="1:11" ht="53.25" customHeight="1" x14ac:dyDescent="0.25">
      <c r="A131" s="199" t="s">
        <v>407</v>
      </c>
      <c r="B131" s="71" t="s">
        <v>37</v>
      </c>
      <c r="C131" s="32">
        <v>10</v>
      </c>
      <c r="D131" s="32" t="s">
        <v>38</v>
      </c>
      <c r="E131" s="256" t="s">
        <v>331</v>
      </c>
      <c r="F131" s="243">
        <f t="shared" ref="F131:H131" si="83">+F134+F136</f>
        <v>487602449</v>
      </c>
      <c r="G131" s="243">
        <f t="shared" si="83"/>
        <v>0</v>
      </c>
      <c r="H131" s="243">
        <f t="shared" si="83"/>
        <v>487602449</v>
      </c>
      <c r="I131" s="282">
        <f t="shared" si="40"/>
        <v>1.8719739908797942E-2</v>
      </c>
      <c r="J131" s="243">
        <f t="shared" ref="J131" si="84">+J134+J136</f>
        <v>487602449</v>
      </c>
      <c r="K131" s="236">
        <f t="shared" si="38"/>
        <v>1</v>
      </c>
    </row>
    <row r="132" spans="1:11" ht="53.25" customHeight="1" x14ac:dyDescent="0.25">
      <c r="A132" s="199" t="s">
        <v>407</v>
      </c>
      <c r="B132" s="135" t="s">
        <v>37</v>
      </c>
      <c r="C132" s="32">
        <v>13</v>
      </c>
      <c r="D132" s="32" t="s">
        <v>38</v>
      </c>
      <c r="E132" s="256" t="s">
        <v>331</v>
      </c>
      <c r="F132" s="243">
        <f>+F138</f>
        <v>65837000</v>
      </c>
      <c r="G132" s="243">
        <f t="shared" ref="G132:H132" si="85">+G138</f>
        <v>0</v>
      </c>
      <c r="H132" s="243">
        <f t="shared" si="85"/>
        <v>65837000</v>
      </c>
      <c r="I132" s="282">
        <f t="shared" si="40"/>
        <v>2.5275745002985624E-3</v>
      </c>
      <c r="J132" s="243">
        <f>+J138</f>
        <v>65837000</v>
      </c>
      <c r="K132" s="236">
        <f t="shared" si="38"/>
        <v>1</v>
      </c>
    </row>
    <row r="133" spans="1:11" ht="53.25" customHeight="1" x14ac:dyDescent="0.25">
      <c r="A133" s="199" t="s">
        <v>407</v>
      </c>
      <c r="B133" s="135" t="s">
        <v>41</v>
      </c>
      <c r="C133" s="32">
        <v>20</v>
      </c>
      <c r="D133" s="32" t="s">
        <v>38</v>
      </c>
      <c r="E133" s="256" t="s">
        <v>331</v>
      </c>
      <c r="F133" s="243">
        <f>+F140</f>
        <v>188325606</v>
      </c>
      <c r="G133" s="243">
        <f t="shared" ref="G133:H133" si="86">+G140</f>
        <v>0</v>
      </c>
      <c r="H133" s="243">
        <f t="shared" si="86"/>
        <v>188325606</v>
      </c>
      <c r="I133" s="282">
        <f t="shared" si="40"/>
        <v>7.2300833798452837E-3</v>
      </c>
      <c r="J133" s="243">
        <f>+J140</f>
        <v>188325606</v>
      </c>
      <c r="K133" s="236">
        <f t="shared" si="38"/>
        <v>1</v>
      </c>
    </row>
    <row r="134" spans="1:11" ht="34.5" customHeight="1" x14ac:dyDescent="0.25">
      <c r="A134" s="199" t="s">
        <v>408</v>
      </c>
      <c r="B134" s="71" t="s">
        <v>37</v>
      </c>
      <c r="C134" s="32">
        <v>10</v>
      </c>
      <c r="D134" s="32" t="s">
        <v>38</v>
      </c>
      <c r="E134" s="234" t="s">
        <v>266</v>
      </c>
      <c r="F134" s="243">
        <f t="shared" ref="F134:J134" si="87">+F135</f>
        <v>449777449</v>
      </c>
      <c r="G134" s="243">
        <f t="shared" si="87"/>
        <v>0</v>
      </c>
      <c r="H134" s="243">
        <f t="shared" si="87"/>
        <v>449777449</v>
      </c>
      <c r="I134" s="282">
        <f t="shared" si="40"/>
        <v>1.7267585262113052E-2</v>
      </c>
      <c r="J134" s="243">
        <f t="shared" si="87"/>
        <v>449777449</v>
      </c>
      <c r="K134" s="236">
        <f t="shared" si="38"/>
        <v>1</v>
      </c>
    </row>
    <row r="135" spans="1:11" ht="32.25" customHeight="1" x14ac:dyDescent="0.25">
      <c r="A135" s="202" t="s">
        <v>409</v>
      </c>
      <c r="B135" s="124" t="s">
        <v>37</v>
      </c>
      <c r="C135" s="43">
        <v>10</v>
      </c>
      <c r="D135" s="43" t="s">
        <v>38</v>
      </c>
      <c r="E135" s="258" t="s">
        <v>268</v>
      </c>
      <c r="F135" s="244">
        <v>449777449</v>
      </c>
      <c r="G135" s="239">
        <v>0</v>
      </c>
      <c r="H135" s="240">
        <f t="shared" ref="H135" si="88">+F135-G135</f>
        <v>449777449</v>
      </c>
      <c r="I135" s="281">
        <f t="shared" si="40"/>
        <v>1.7267585262113052E-2</v>
      </c>
      <c r="J135" s="239">
        <v>449777449</v>
      </c>
      <c r="K135" s="241">
        <f t="shared" si="38"/>
        <v>1</v>
      </c>
    </row>
    <row r="136" spans="1:11" ht="30.75" customHeight="1" x14ac:dyDescent="0.25">
      <c r="A136" s="199" t="s">
        <v>410</v>
      </c>
      <c r="B136" s="71" t="s">
        <v>37</v>
      </c>
      <c r="C136" s="32">
        <v>10</v>
      </c>
      <c r="D136" s="32" t="s">
        <v>38</v>
      </c>
      <c r="E136" s="234" t="s">
        <v>336</v>
      </c>
      <c r="F136" s="242">
        <f t="shared" ref="F136:J136" si="89">+F137</f>
        <v>37825000</v>
      </c>
      <c r="G136" s="242">
        <f t="shared" si="89"/>
        <v>0</v>
      </c>
      <c r="H136" s="242">
        <f t="shared" si="89"/>
        <v>37825000</v>
      </c>
      <c r="I136" s="282">
        <f t="shared" si="40"/>
        <v>1.4521546466848903E-3</v>
      </c>
      <c r="J136" s="242">
        <f t="shared" si="89"/>
        <v>37825000</v>
      </c>
      <c r="K136" s="236">
        <f t="shared" si="38"/>
        <v>1</v>
      </c>
    </row>
    <row r="137" spans="1:11" ht="48" customHeight="1" x14ac:dyDescent="0.25">
      <c r="A137" s="202" t="s">
        <v>411</v>
      </c>
      <c r="B137" s="148" t="s">
        <v>37</v>
      </c>
      <c r="C137" s="43">
        <v>10</v>
      </c>
      <c r="D137" s="43" t="s">
        <v>38</v>
      </c>
      <c r="E137" s="258" t="s">
        <v>268</v>
      </c>
      <c r="F137" s="244">
        <v>37825000</v>
      </c>
      <c r="G137" s="239">
        <v>0</v>
      </c>
      <c r="H137" s="240">
        <f t="shared" ref="H137" si="90">+F137-G137</f>
        <v>37825000</v>
      </c>
      <c r="I137" s="281">
        <f t="shared" si="40"/>
        <v>1.4521546466848903E-3</v>
      </c>
      <c r="J137" s="239">
        <v>37825000</v>
      </c>
      <c r="K137" s="241">
        <f t="shared" ref="K137:K149" si="91">+J137/H137</f>
        <v>1</v>
      </c>
    </row>
    <row r="138" spans="1:11" ht="30.75" customHeight="1" x14ac:dyDescent="0.25">
      <c r="A138" s="199" t="s">
        <v>410</v>
      </c>
      <c r="B138" s="71" t="s">
        <v>37</v>
      </c>
      <c r="C138" s="32">
        <v>13</v>
      </c>
      <c r="D138" s="32" t="s">
        <v>38</v>
      </c>
      <c r="E138" s="234" t="s">
        <v>336</v>
      </c>
      <c r="F138" s="242">
        <f t="shared" ref="F138:J138" si="92">+F139</f>
        <v>65837000</v>
      </c>
      <c r="G138" s="242">
        <f t="shared" si="92"/>
        <v>0</v>
      </c>
      <c r="H138" s="242">
        <f t="shared" si="92"/>
        <v>65837000</v>
      </c>
      <c r="I138" s="282">
        <f t="shared" ref="I138:I149" si="93">+H138/$H$150</f>
        <v>2.5275745002985624E-3</v>
      </c>
      <c r="J138" s="242">
        <f t="shared" si="92"/>
        <v>65837000</v>
      </c>
      <c r="K138" s="236">
        <f t="shared" si="91"/>
        <v>1</v>
      </c>
    </row>
    <row r="139" spans="1:11" ht="48" customHeight="1" x14ac:dyDescent="0.25">
      <c r="A139" s="202" t="s">
        <v>411</v>
      </c>
      <c r="B139" s="148" t="s">
        <v>37</v>
      </c>
      <c r="C139" s="43">
        <v>13</v>
      </c>
      <c r="D139" s="43" t="s">
        <v>38</v>
      </c>
      <c r="E139" s="258" t="s">
        <v>268</v>
      </c>
      <c r="F139" s="244">
        <v>65837000</v>
      </c>
      <c r="G139" s="239">
        <v>0</v>
      </c>
      <c r="H139" s="240">
        <f t="shared" ref="H139" si="94">+F139-G139</f>
        <v>65837000</v>
      </c>
      <c r="I139" s="282">
        <f t="shared" si="93"/>
        <v>2.5275745002985624E-3</v>
      </c>
      <c r="J139" s="239">
        <v>65837000</v>
      </c>
      <c r="K139" s="236">
        <f t="shared" si="91"/>
        <v>1</v>
      </c>
    </row>
    <row r="140" spans="1:11" ht="34.5" customHeight="1" x14ac:dyDescent="0.25">
      <c r="A140" s="199" t="s">
        <v>408</v>
      </c>
      <c r="B140" s="71" t="s">
        <v>41</v>
      </c>
      <c r="C140" s="32">
        <v>20</v>
      </c>
      <c r="D140" s="32" t="s">
        <v>38</v>
      </c>
      <c r="E140" s="234" t="s">
        <v>266</v>
      </c>
      <c r="F140" s="243">
        <f t="shared" ref="F140:J140" si="95">+F141</f>
        <v>188325606</v>
      </c>
      <c r="G140" s="243">
        <f t="shared" si="95"/>
        <v>0</v>
      </c>
      <c r="H140" s="243">
        <f t="shared" si="95"/>
        <v>188325606</v>
      </c>
      <c r="I140" s="282">
        <f t="shared" si="93"/>
        <v>7.2300833798452837E-3</v>
      </c>
      <c r="J140" s="243">
        <f t="shared" si="95"/>
        <v>188325606</v>
      </c>
      <c r="K140" s="236">
        <f t="shared" si="91"/>
        <v>1</v>
      </c>
    </row>
    <row r="141" spans="1:11" ht="48" customHeight="1" x14ac:dyDescent="0.25">
      <c r="A141" s="202" t="s">
        <v>409</v>
      </c>
      <c r="B141" s="148" t="s">
        <v>41</v>
      </c>
      <c r="C141" s="43">
        <v>20</v>
      </c>
      <c r="D141" s="43" t="s">
        <v>38</v>
      </c>
      <c r="E141" s="258" t="s">
        <v>268</v>
      </c>
      <c r="F141" s="244">
        <v>188325606</v>
      </c>
      <c r="G141" s="239">
        <v>0</v>
      </c>
      <c r="H141" s="240">
        <f t="shared" ref="H141" si="96">+F141-G141</f>
        <v>188325606</v>
      </c>
      <c r="I141" s="281">
        <f t="shared" si="93"/>
        <v>7.2300833798452837E-3</v>
      </c>
      <c r="J141" s="239">
        <v>188325606</v>
      </c>
      <c r="K141" s="241">
        <f t="shared" si="91"/>
        <v>1</v>
      </c>
    </row>
    <row r="142" spans="1:11" ht="66" customHeight="1" x14ac:dyDescent="0.25">
      <c r="A142" s="199" t="s">
        <v>338</v>
      </c>
      <c r="B142" s="135" t="s">
        <v>37</v>
      </c>
      <c r="C142" s="32">
        <v>10</v>
      </c>
      <c r="D142" s="32" t="s">
        <v>38</v>
      </c>
      <c r="E142" s="256" t="s">
        <v>339</v>
      </c>
      <c r="F142" s="243">
        <f t="shared" ref="F142:J144" si="97">+F143</f>
        <v>45690333</v>
      </c>
      <c r="G142" s="243">
        <f t="shared" si="97"/>
        <v>0</v>
      </c>
      <c r="H142" s="243">
        <f t="shared" si="97"/>
        <v>45690333</v>
      </c>
      <c r="I142" s="282">
        <f t="shared" si="93"/>
        <v>1.7541157798950425E-3</v>
      </c>
      <c r="J142" s="243">
        <f t="shared" si="97"/>
        <v>45690333</v>
      </c>
      <c r="K142" s="236">
        <f t="shared" si="91"/>
        <v>1</v>
      </c>
    </row>
    <row r="143" spans="1:11" ht="60.75" customHeight="1" x14ac:dyDescent="0.25">
      <c r="A143" s="199" t="s">
        <v>412</v>
      </c>
      <c r="B143" s="135" t="s">
        <v>37</v>
      </c>
      <c r="C143" s="32">
        <v>10</v>
      </c>
      <c r="D143" s="32" t="s">
        <v>38</v>
      </c>
      <c r="E143" s="256" t="s">
        <v>339</v>
      </c>
      <c r="F143" s="243">
        <f t="shared" si="97"/>
        <v>45690333</v>
      </c>
      <c r="G143" s="243">
        <f t="shared" si="97"/>
        <v>0</v>
      </c>
      <c r="H143" s="243">
        <f t="shared" si="97"/>
        <v>45690333</v>
      </c>
      <c r="I143" s="282">
        <f t="shared" si="93"/>
        <v>1.7541157798950425E-3</v>
      </c>
      <c r="J143" s="243">
        <f t="shared" si="97"/>
        <v>45690333</v>
      </c>
      <c r="K143" s="236">
        <f t="shared" si="91"/>
        <v>1</v>
      </c>
    </row>
    <row r="144" spans="1:11" ht="35.25" customHeight="1" x14ac:dyDescent="0.25">
      <c r="A144" s="199" t="s">
        <v>413</v>
      </c>
      <c r="B144" s="135" t="s">
        <v>37</v>
      </c>
      <c r="C144" s="32">
        <v>10</v>
      </c>
      <c r="D144" s="32" t="s">
        <v>38</v>
      </c>
      <c r="E144" s="256" t="s">
        <v>342</v>
      </c>
      <c r="F144" s="243">
        <f t="shared" si="97"/>
        <v>45690333</v>
      </c>
      <c r="G144" s="243">
        <f t="shared" si="97"/>
        <v>0</v>
      </c>
      <c r="H144" s="243">
        <f t="shared" si="97"/>
        <v>45690333</v>
      </c>
      <c r="I144" s="282">
        <f t="shared" si="93"/>
        <v>1.7541157798950425E-3</v>
      </c>
      <c r="J144" s="243">
        <f t="shared" si="97"/>
        <v>45690333</v>
      </c>
      <c r="K144" s="236">
        <f t="shared" si="91"/>
        <v>1</v>
      </c>
    </row>
    <row r="145" spans="1:11" ht="48.75" customHeight="1" x14ac:dyDescent="0.25">
      <c r="A145" s="114" t="s">
        <v>414</v>
      </c>
      <c r="B145" s="148" t="s">
        <v>37</v>
      </c>
      <c r="C145" s="43">
        <v>10</v>
      </c>
      <c r="D145" s="43" t="s">
        <v>38</v>
      </c>
      <c r="E145" s="258" t="s">
        <v>268</v>
      </c>
      <c r="F145" s="244">
        <v>45690333</v>
      </c>
      <c r="G145" s="239">
        <v>0</v>
      </c>
      <c r="H145" s="240">
        <f t="shared" ref="H145" si="98">+F145-G145</f>
        <v>45690333</v>
      </c>
      <c r="I145" s="281">
        <f t="shared" si="93"/>
        <v>1.7541157798950425E-3</v>
      </c>
      <c r="J145" s="239">
        <v>45690333</v>
      </c>
      <c r="K145" s="241">
        <f t="shared" si="91"/>
        <v>1</v>
      </c>
    </row>
    <row r="146" spans="1:11" ht="72" customHeight="1" x14ac:dyDescent="0.25">
      <c r="A146" s="199" t="s">
        <v>344</v>
      </c>
      <c r="B146" s="135" t="s">
        <v>37</v>
      </c>
      <c r="C146" s="32">
        <v>10</v>
      </c>
      <c r="D146" s="32" t="s">
        <v>38</v>
      </c>
      <c r="E146" s="256" t="s">
        <v>345</v>
      </c>
      <c r="F146" s="243">
        <f t="shared" ref="F146:J148" si="99">+F147</f>
        <v>137692517</v>
      </c>
      <c r="G146" s="243">
        <f t="shared" si="99"/>
        <v>0</v>
      </c>
      <c r="H146" s="243">
        <f t="shared" si="99"/>
        <v>137692517</v>
      </c>
      <c r="I146" s="282">
        <f t="shared" si="93"/>
        <v>5.2862082848721282E-3</v>
      </c>
      <c r="J146" s="243">
        <f t="shared" si="99"/>
        <v>137692517</v>
      </c>
      <c r="K146" s="236">
        <f t="shared" si="91"/>
        <v>1</v>
      </c>
    </row>
    <row r="147" spans="1:11" ht="49.5" customHeight="1" x14ac:dyDescent="0.25">
      <c r="A147" s="199" t="s">
        <v>415</v>
      </c>
      <c r="B147" s="135" t="s">
        <v>37</v>
      </c>
      <c r="C147" s="32">
        <v>10</v>
      </c>
      <c r="D147" s="32" t="s">
        <v>38</v>
      </c>
      <c r="E147" s="256" t="s">
        <v>345</v>
      </c>
      <c r="F147" s="243">
        <f t="shared" si="99"/>
        <v>137692517</v>
      </c>
      <c r="G147" s="243">
        <f t="shared" si="99"/>
        <v>0</v>
      </c>
      <c r="H147" s="243">
        <f t="shared" si="99"/>
        <v>137692517</v>
      </c>
      <c r="I147" s="282">
        <f t="shared" si="93"/>
        <v>5.2862082848721282E-3</v>
      </c>
      <c r="J147" s="243">
        <f t="shared" si="99"/>
        <v>137692517</v>
      </c>
      <c r="K147" s="236">
        <f t="shared" si="91"/>
        <v>1</v>
      </c>
    </row>
    <row r="148" spans="1:11" ht="35.25" customHeight="1" x14ac:dyDescent="0.25">
      <c r="A148" s="199" t="s">
        <v>416</v>
      </c>
      <c r="B148" s="135" t="s">
        <v>37</v>
      </c>
      <c r="C148" s="32">
        <v>10</v>
      </c>
      <c r="D148" s="32" t="s">
        <v>38</v>
      </c>
      <c r="E148" s="256" t="s">
        <v>348</v>
      </c>
      <c r="F148" s="243">
        <f t="shared" si="99"/>
        <v>137692517</v>
      </c>
      <c r="G148" s="243">
        <f t="shared" si="99"/>
        <v>0</v>
      </c>
      <c r="H148" s="243">
        <f t="shared" si="99"/>
        <v>137692517</v>
      </c>
      <c r="I148" s="282">
        <f t="shared" si="93"/>
        <v>5.2862082848721282E-3</v>
      </c>
      <c r="J148" s="243">
        <f t="shared" si="99"/>
        <v>137692517</v>
      </c>
      <c r="K148" s="236">
        <f t="shared" si="91"/>
        <v>1</v>
      </c>
    </row>
    <row r="149" spans="1:11" ht="42.75" customHeight="1" thickBot="1" x14ac:dyDescent="0.3">
      <c r="A149" s="184" t="s">
        <v>417</v>
      </c>
      <c r="B149" s="204" t="s">
        <v>37</v>
      </c>
      <c r="C149" s="89">
        <v>10</v>
      </c>
      <c r="D149" s="89" t="s">
        <v>38</v>
      </c>
      <c r="E149" s="259" t="s">
        <v>268</v>
      </c>
      <c r="F149" s="250">
        <v>137692517</v>
      </c>
      <c r="G149" s="251">
        <v>0</v>
      </c>
      <c r="H149" s="252">
        <f t="shared" ref="H149" si="100">+F149-G149</f>
        <v>137692517</v>
      </c>
      <c r="I149" s="283">
        <f t="shared" si="93"/>
        <v>5.2862082848721282E-3</v>
      </c>
      <c r="J149" s="251">
        <v>137692517</v>
      </c>
      <c r="K149" s="253">
        <f t="shared" si="91"/>
        <v>1</v>
      </c>
    </row>
    <row r="150" spans="1:11" s="264" customFormat="1" ht="33" customHeight="1" thickBot="1" x14ac:dyDescent="0.3">
      <c r="A150" s="411" t="s">
        <v>350</v>
      </c>
      <c r="B150" s="412"/>
      <c r="C150" s="412"/>
      <c r="D150" s="412"/>
      <c r="E150" s="412"/>
      <c r="F150" s="260">
        <f>+F8+F9+F81+F82+F83</f>
        <v>26047501267.41</v>
      </c>
      <c r="G150" s="261">
        <f>+G97+G58+G57</f>
        <v>0</v>
      </c>
      <c r="H150" s="261">
        <f>+F150-G150</f>
        <v>26047501267.41</v>
      </c>
      <c r="I150" s="262">
        <f>+I8+I9+I81+I82+I83</f>
        <v>1</v>
      </c>
      <c r="J150" s="260">
        <f>+J8+J9+J81+J82+J83</f>
        <v>26047501267.41</v>
      </c>
      <c r="K150" s="263">
        <f>+J150/H150</f>
        <v>1</v>
      </c>
    </row>
    <row r="151" spans="1:11" x14ac:dyDescent="0.25">
      <c r="A151" s="287" t="s">
        <v>434</v>
      </c>
      <c r="B151" s="266"/>
      <c r="C151" s="266"/>
      <c r="D151" s="266"/>
      <c r="E151" s="267"/>
      <c r="F151" s="267"/>
    </row>
    <row r="152" spans="1:11" x14ac:dyDescent="0.25">
      <c r="A152" s="288" t="s">
        <v>435</v>
      </c>
      <c r="F152" s="269"/>
    </row>
  </sheetData>
  <mergeCells count="15">
    <mergeCell ref="A150:E150"/>
    <mergeCell ref="A1:K1"/>
    <mergeCell ref="A2:K2"/>
    <mergeCell ref="A3:K3"/>
    <mergeCell ref="A6:A7"/>
    <mergeCell ref="B6:B7"/>
    <mergeCell ref="C6:C7"/>
    <mergeCell ref="D6:D7"/>
    <mergeCell ref="E6:E7"/>
    <mergeCell ref="F6:F7"/>
    <mergeCell ref="G6:G7"/>
    <mergeCell ref="H6:H7"/>
    <mergeCell ref="I6:I7"/>
    <mergeCell ref="J6:J7"/>
    <mergeCell ref="K6:K7"/>
  </mergeCells>
  <printOptions horizontalCentered="1" verticalCentered="1"/>
  <pageMargins left="0.11811023622047245" right="0.11811023622047245" top="0.39370078740157483" bottom="0.19685039370078741" header="0.31496062992125984" footer="0.31496062992125984"/>
  <pageSetup paperSize="5"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795E1-B749-4954-A50A-1DA670826607}">
  <sheetPr>
    <tabColor theme="0"/>
  </sheetPr>
  <dimension ref="A1:K152"/>
  <sheetViews>
    <sheetView zoomScale="78" zoomScaleNormal="78" workbookViewId="0">
      <selection activeCell="E146" sqref="E146"/>
    </sheetView>
  </sheetViews>
  <sheetFormatPr baseColWidth="10" defaultColWidth="11.42578125" defaultRowHeight="15.75" x14ac:dyDescent="0.25"/>
  <cols>
    <col min="1" max="1" width="37.5703125" style="211" customWidth="1"/>
    <col min="2" max="2" width="16.140625" style="268" customWidth="1"/>
    <col min="3" max="3" width="11" style="211" customWidth="1"/>
    <col min="4" max="4" width="10.5703125" style="211" customWidth="1"/>
    <col min="5" max="5" width="49.28515625" style="269" customWidth="1"/>
    <col min="6" max="6" width="29" style="270" customWidth="1"/>
    <col min="7" max="7" width="24.28515625" style="211" customWidth="1"/>
    <col min="8" max="8" width="22.5703125" style="211" customWidth="1"/>
    <col min="9" max="9" width="19" style="211" customWidth="1"/>
    <col min="10" max="10" width="22.140625" style="211" customWidth="1"/>
    <col min="11" max="11" width="20.5703125" style="211" customWidth="1"/>
    <col min="12" max="16384" width="11.42578125" style="211"/>
  </cols>
  <sheetData>
    <row r="1" spans="1:11" ht="23.25" x14ac:dyDescent="0.25">
      <c r="A1" s="413" t="s">
        <v>420</v>
      </c>
      <c r="B1" s="413"/>
      <c r="C1" s="413"/>
      <c r="D1" s="413"/>
      <c r="E1" s="413"/>
      <c r="F1" s="413"/>
      <c r="G1" s="413"/>
      <c r="H1" s="413"/>
      <c r="I1" s="413"/>
      <c r="J1" s="413"/>
      <c r="K1" s="413"/>
    </row>
    <row r="2" spans="1:11" ht="21" x14ac:dyDescent="0.25">
      <c r="A2" s="414" t="s">
        <v>421</v>
      </c>
      <c r="B2" s="414"/>
      <c r="C2" s="414"/>
      <c r="D2" s="414"/>
      <c r="E2" s="414"/>
      <c r="F2" s="414"/>
      <c r="G2" s="414"/>
      <c r="H2" s="414"/>
      <c r="I2" s="414"/>
      <c r="J2" s="414"/>
      <c r="K2" s="414"/>
    </row>
    <row r="3" spans="1:11" x14ac:dyDescent="0.25">
      <c r="A3" s="415" t="s">
        <v>622</v>
      </c>
      <c r="B3" s="415"/>
      <c r="C3" s="415"/>
      <c r="D3" s="415"/>
      <c r="E3" s="415"/>
      <c r="F3" s="415"/>
      <c r="G3" s="415"/>
      <c r="H3" s="415"/>
      <c r="I3" s="415"/>
      <c r="J3" s="415"/>
      <c r="K3" s="415"/>
    </row>
    <row r="4" spans="1:11" s="215" customFormat="1" ht="11.25" customHeight="1" x14ac:dyDescent="0.25">
      <c r="A4" s="212"/>
      <c r="B4" s="212"/>
      <c r="C4" s="213"/>
      <c r="D4" s="212"/>
      <c r="E4" s="212"/>
      <c r="F4" s="212"/>
      <c r="G4" s="212"/>
      <c r="H4" s="212"/>
      <c r="I4" s="212"/>
      <c r="J4" s="212"/>
      <c r="K4" s="214"/>
    </row>
    <row r="5" spans="1:11" s="215" customFormat="1" ht="24.95" customHeight="1" thickBot="1" x14ac:dyDescent="0.3">
      <c r="A5" s="216"/>
      <c r="B5" s="216"/>
      <c r="C5" s="217"/>
      <c r="D5" s="218"/>
      <c r="E5" s="216"/>
      <c r="F5" s="219"/>
      <c r="G5" s="220" t="s">
        <v>3</v>
      </c>
      <c r="H5" s="221" t="s">
        <v>4</v>
      </c>
      <c r="I5" s="221"/>
      <c r="J5" s="222" t="s">
        <v>5</v>
      </c>
      <c r="K5" s="214"/>
    </row>
    <row r="6" spans="1:11" ht="29.25" customHeight="1" x14ac:dyDescent="0.25">
      <c r="A6" s="403" t="s">
        <v>6</v>
      </c>
      <c r="B6" s="405" t="s">
        <v>7</v>
      </c>
      <c r="C6" s="405" t="s">
        <v>8</v>
      </c>
      <c r="D6" s="405" t="s">
        <v>9</v>
      </c>
      <c r="E6" s="405" t="s">
        <v>10</v>
      </c>
      <c r="F6" s="418" t="s">
        <v>423</v>
      </c>
      <c r="G6" s="420" t="s">
        <v>424</v>
      </c>
      <c r="H6" s="418" t="s">
        <v>425</v>
      </c>
      <c r="I6" s="418" t="s">
        <v>14</v>
      </c>
      <c r="J6" s="422" t="s">
        <v>426</v>
      </c>
      <c r="K6" s="424" t="s">
        <v>427</v>
      </c>
    </row>
    <row r="7" spans="1:11" ht="84.75" customHeight="1" thickBot="1" x14ac:dyDescent="0.3">
      <c r="A7" s="416"/>
      <c r="B7" s="417"/>
      <c r="C7" s="417"/>
      <c r="D7" s="417"/>
      <c r="E7" s="417"/>
      <c r="F7" s="419"/>
      <c r="G7" s="421"/>
      <c r="H7" s="419"/>
      <c r="I7" s="419"/>
      <c r="J7" s="423"/>
      <c r="K7" s="425"/>
    </row>
    <row r="8" spans="1:11" s="226" customFormat="1" ht="28.5" customHeight="1" thickBot="1" x14ac:dyDescent="0.3">
      <c r="A8" s="23" t="s">
        <v>36</v>
      </c>
      <c r="B8" s="24" t="s">
        <v>37</v>
      </c>
      <c r="C8" s="24">
        <v>10</v>
      </c>
      <c r="D8" s="24" t="s">
        <v>38</v>
      </c>
      <c r="E8" s="223" t="s">
        <v>39</v>
      </c>
      <c r="F8" s="26">
        <f t="shared" ref="F8:J8" si="0">+F78</f>
        <v>6038392441.9200001</v>
      </c>
      <c r="G8" s="224">
        <f t="shared" si="0"/>
        <v>0</v>
      </c>
      <c r="H8" s="26">
        <f t="shared" si="0"/>
        <v>6038392441.9200001</v>
      </c>
      <c r="I8" s="277">
        <f>+H8/$H$150</f>
        <v>0.23182233028528881</v>
      </c>
      <c r="J8" s="224">
        <f t="shared" si="0"/>
        <v>6038392441.9200001</v>
      </c>
      <c r="K8" s="225">
        <f>+J8/H8</f>
        <v>1</v>
      </c>
    </row>
    <row r="9" spans="1:11" s="226" customFormat="1" ht="28.5" customHeight="1" thickBot="1" x14ac:dyDescent="0.3">
      <c r="A9" s="99" t="s">
        <v>36</v>
      </c>
      <c r="B9" s="227" t="s">
        <v>41</v>
      </c>
      <c r="C9" s="227">
        <v>20</v>
      </c>
      <c r="D9" s="227" t="s">
        <v>38</v>
      </c>
      <c r="E9" s="228" t="s">
        <v>39</v>
      </c>
      <c r="F9" s="103">
        <f>+F10+F32+F73</f>
        <v>1429529857.3299999</v>
      </c>
      <c r="G9" s="229">
        <f t="shared" ref="G9:J9" si="1">+G10+G32+G73</f>
        <v>0</v>
      </c>
      <c r="H9" s="103">
        <f t="shared" si="1"/>
        <v>1429529857.3299999</v>
      </c>
      <c r="I9" s="278">
        <f>+H9/$H$150</f>
        <v>5.4881650360781166E-2</v>
      </c>
      <c r="J9" s="229">
        <f t="shared" si="1"/>
        <v>1429529857.3299999</v>
      </c>
      <c r="K9" s="230">
        <f t="shared" ref="K9:K72" si="2">+J9/H9</f>
        <v>1</v>
      </c>
    </row>
    <row r="10" spans="1:11" ht="27" customHeight="1" x14ac:dyDescent="0.25">
      <c r="A10" s="110" t="s">
        <v>42</v>
      </c>
      <c r="B10" s="111" t="s">
        <v>41</v>
      </c>
      <c r="C10" s="111">
        <v>20</v>
      </c>
      <c r="D10" s="111" t="s">
        <v>38</v>
      </c>
      <c r="E10" s="231" t="s">
        <v>43</v>
      </c>
      <c r="F10" s="232">
        <f t="shared" ref="F10:J10" si="3">+F11</f>
        <v>372512537</v>
      </c>
      <c r="G10" s="232">
        <f t="shared" si="3"/>
        <v>0</v>
      </c>
      <c r="H10" s="232">
        <f t="shared" si="3"/>
        <v>372512537</v>
      </c>
      <c r="I10" s="279">
        <f t="shared" ref="I10:I73" si="4">+H10/$H$150</f>
        <v>1.4301277238676196E-2</v>
      </c>
      <c r="J10" s="232">
        <f t="shared" si="3"/>
        <v>372512537</v>
      </c>
      <c r="K10" s="233">
        <f t="shared" si="2"/>
        <v>1</v>
      </c>
    </row>
    <row r="11" spans="1:11" ht="35.25" customHeight="1" x14ac:dyDescent="0.25">
      <c r="A11" s="113" t="s">
        <v>44</v>
      </c>
      <c r="B11" s="32" t="s">
        <v>41</v>
      </c>
      <c r="C11" s="32">
        <v>20</v>
      </c>
      <c r="D11" s="32" t="s">
        <v>38</v>
      </c>
      <c r="E11" s="234" t="s">
        <v>45</v>
      </c>
      <c r="F11" s="235">
        <f>+F12+F20+F28</f>
        <v>372512537</v>
      </c>
      <c r="G11" s="235">
        <f t="shared" ref="G11:J11" si="5">+G12+G20+G28</f>
        <v>0</v>
      </c>
      <c r="H11" s="235">
        <f t="shared" si="5"/>
        <v>372512537</v>
      </c>
      <c r="I11" s="280">
        <f t="shared" si="4"/>
        <v>1.4301277238676196E-2</v>
      </c>
      <c r="J11" s="235">
        <f t="shared" si="5"/>
        <v>372512537</v>
      </c>
      <c r="K11" s="236">
        <f t="shared" si="2"/>
        <v>1</v>
      </c>
    </row>
    <row r="12" spans="1:11" ht="27" customHeight="1" x14ac:dyDescent="0.25">
      <c r="A12" s="113" t="s">
        <v>46</v>
      </c>
      <c r="B12" s="32" t="s">
        <v>41</v>
      </c>
      <c r="C12" s="32">
        <v>20</v>
      </c>
      <c r="D12" s="32" t="s">
        <v>38</v>
      </c>
      <c r="E12" s="234" t="s">
        <v>47</v>
      </c>
      <c r="F12" s="235">
        <f t="shared" ref="F12:J12" si="6">+F13</f>
        <v>211048466</v>
      </c>
      <c r="G12" s="235">
        <f t="shared" si="6"/>
        <v>0</v>
      </c>
      <c r="H12" s="235">
        <f t="shared" si="6"/>
        <v>211048466</v>
      </c>
      <c r="I12" s="280">
        <f t="shared" si="4"/>
        <v>8.1024457522172657E-3</v>
      </c>
      <c r="J12" s="235">
        <f t="shared" si="6"/>
        <v>211048466</v>
      </c>
      <c r="K12" s="236">
        <f t="shared" si="2"/>
        <v>1</v>
      </c>
    </row>
    <row r="13" spans="1:11" ht="27" customHeight="1" x14ac:dyDescent="0.25">
      <c r="A13" s="113" t="s">
        <v>48</v>
      </c>
      <c r="B13" s="32" t="s">
        <v>41</v>
      </c>
      <c r="C13" s="32">
        <v>20</v>
      </c>
      <c r="D13" s="32" t="s">
        <v>38</v>
      </c>
      <c r="E13" s="234" t="s">
        <v>49</v>
      </c>
      <c r="F13" s="235">
        <f>SUM(F14:F19)</f>
        <v>211048466</v>
      </c>
      <c r="G13" s="235">
        <f t="shared" ref="G13:J13" si="7">SUM(G14:G19)</f>
        <v>0</v>
      </c>
      <c r="H13" s="235">
        <f t="shared" si="7"/>
        <v>211048466</v>
      </c>
      <c r="I13" s="280">
        <f t="shared" si="4"/>
        <v>8.1024457522172657E-3</v>
      </c>
      <c r="J13" s="235">
        <f t="shared" si="7"/>
        <v>211048466</v>
      </c>
      <c r="K13" s="236">
        <f t="shared" si="2"/>
        <v>1</v>
      </c>
    </row>
    <row r="14" spans="1:11" ht="27" customHeight="1" x14ac:dyDescent="0.25">
      <c r="A14" s="114" t="s">
        <v>50</v>
      </c>
      <c r="B14" s="43" t="s">
        <v>41</v>
      </c>
      <c r="C14" s="43">
        <v>20</v>
      </c>
      <c r="D14" s="43" t="s">
        <v>38</v>
      </c>
      <c r="E14" s="237" t="s">
        <v>51</v>
      </c>
      <c r="F14" s="238">
        <v>891700</v>
      </c>
      <c r="G14" s="239">
        <v>0</v>
      </c>
      <c r="H14" s="240">
        <f>+F14-G14</f>
        <v>891700</v>
      </c>
      <c r="I14" s="281">
        <f t="shared" si="4"/>
        <v>3.4233610005258866E-5</v>
      </c>
      <c r="J14" s="239">
        <v>891700</v>
      </c>
      <c r="K14" s="241">
        <f t="shared" si="2"/>
        <v>1</v>
      </c>
    </row>
    <row r="15" spans="1:11" ht="27" customHeight="1" x14ac:dyDescent="0.25">
      <c r="A15" s="114" t="s">
        <v>58</v>
      </c>
      <c r="B15" s="43" t="s">
        <v>41</v>
      </c>
      <c r="C15" s="43">
        <v>20</v>
      </c>
      <c r="D15" s="43" t="s">
        <v>38</v>
      </c>
      <c r="E15" s="237" t="s">
        <v>59</v>
      </c>
      <c r="F15" s="238">
        <v>19444075</v>
      </c>
      <c r="G15" s="239">
        <v>0</v>
      </c>
      <c r="H15" s="240">
        <f t="shared" ref="H15:H19" si="8">+F15-G15</f>
        <v>19444075</v>
      </c>
      <c r="I15" s="281">
        <f t="shared" si="4"/>
        <v>7.4648523097791168E-4</v>
      </c>
      <c r="J15" s="239">
        <v>19444075</v>
      </c>
      <c r="K15" s="241">
        <f t="shared" si="2"/>
        <v>1</v>
      </c>
    </row>
    <row r="16" spans="1:11" ht="27" customHeight="1" x14ac:dyDescent="0.25">
      <c r="A16" s="114" t="s">
        <v>60</v>
      </c>
      <c r="B16" s="43" t="s">
        <v>41</v>
      </c>
      <c r="C16" s="43">
        <v>20</v>
      </c>
      <c r="D16" s="43" t="s">
        <v>38</v>
      </c>
      <c r="E16" s="237" t="s">
        <v>61</v>
      </c>
      <c r="F16" s="238">
        <v>29872050</v>
      </c>
      <c r="G16" s="239">
        <v>0</v>
      </c>
      <c r="H16" s="240">
        <f t="shared" si="8"/>
        <v>29872050</v>
      </c>
      <c r="I16" s="281">
        <f t="shared" si="4"/>
        <v>1.1468297743160178E-3</v>
      </c>
      <c r="J16" s="239">
        <v>29872050</v>
      </c>
      <c r="K16" s="241">
        <f t="shared" si="2"/>
        <v>1</v>
      </c>
    </row>
    <row r="17" spans="1:11" ht="33.75" customHeight="1" x14ac:dyDescent="0.25">
      <c r="A17" s="114" t="s">
        <v>62</v>
      </c>
      <c r="B17" s="43" t="s">
        <v>41</v>
      </c>
      <c r="C17" s="43">
        <v>20</v>
      </c>
      <c r="D17" s="43" t="s">
        <v>38</v>
      </c>
      <c r="E17" s="237" t="s">
        <v>63</v>
      </c>
      <c r="F17" s="238">
        <v>16258341</v>
      </c>
      <c r="G17" s="239">
        <v>0</v>
      </c>
      <c r="H17" s="240">
        <f t="shared" si="8"/>
        <v>16258341</v>
      </c>
      <c r="I17" s="281">
        <f t="shared" si="4"/>
        <v>6.2418044760178366E-4</v>
      </c>
      <c r="J17" s="239">
        <v>16258341</v>
      </c>
      <c r="K17" s="241">
        <f t="shared" si="2"/>
        <v>1</v>
      </c>
    </row>
    <row r="18" spans="1:11" ht="27" customHeight="1" x14ac:dyDescent="0.25">
      <c r="A18" s="114" t="s">
        <v>64</v>
      </c>
      <c r="B18" s="43" t="s">
        <v>41</v>
      </c>
      <c r="C18" s="43">
        <v>20</v>
      </c>
      <c r="D18" s="43" t="s">
        <v>38</v>
      </c>
      <c r="E18" s="237" t="s">
        <v>65</v>
      </c>
      <c r="F18" s="238">
        <v>72602399</v>
      </c>
      <c r="G18" s="239">
        <v>0</v>
      </c>
      <c r="H18" s="240">
        <f t="shared" si="8"/>
        <v>72602399</v>
      </c>
      <c r="I18" s="281">
        <f t="shared" si="4"/>
        <v>2.7873076290368917E-3</v>
      </c>
      <c r="J18" s="239">
        <v>72602399</v>
      </c>
      <c r="K18" s="241">
        <f t="shared" si="2"/>
        <v>1</v>
      </c>
    </row>
    <row r="19" spans="1:11" ht="27" customHeight="1" x14ac:dyDescent="0.25">
      <c r="A19" s="114" t="s">
        <v>66</v>
      </c>
      <c r="B19" s="43" t="s">
        <v>41</v>
      </c>
      <c r="C19" s="43">
        <v>20</v>
      </c>
      <c r="D19" s="43" t="s">
        <v>38</v>
      </c>
      <c r="E19" s="237" t="s">
        <v>67</v>
      </c>
      <c r="F19" s="238">
        <v>71979901</v>
      </c>
      <c r="G19" s="239">
        <v>0</v>
      </c>
      <c r="H19" s="240">
        <f t="shared" si="8"/>
        <v>71979901</v>
      </c>
      <c r="I19" s="281">
        <f t="shared" si="4"/>
        <v>2.7634090602794018E-3</v>
      </c>
      <c r="J19" s="239">
        <v>71979901</v>
      </c>
      <c r="K19" s="241">
        <f t="shared" si="2"/>
        <v>1</v>
      </c>
    </row>
    <row r="20" spans="1:11" ht="22.5" customHeight="1" x14ac:dyDescent="0.25">
      <c r="A20" s="113" t="s">
        <v>68</v>
      </c>
      <c r="B20" s="32" t="s">
        <v>41</v>
      </c>
      <c r="C20" s="32">
        <v>20</v>
      </c>
      <c r="D20" s="32" t="s">
        <v>38</v>
      </c>
      <c r="E20" s="234" t="s">
        <v>69</v>
      </c>
      <c r="F20" s="235">
        <f t="shared" ref="F20:J20" si="9">SUM(F21:F27)</f>
        <v>49087374</v>
      </c>
      <c r="G20" s="235">
        <f t="shared" si="9"/>
        <v>0</v>
      </c>
      <c r="H20" s="235">
        <f t="shared" si="9"/>
        <v>49087374</v>
      </c>
      <c r="I20" s="282">
        <f t="shared" si="4"/>
        <v>1.8845329345051967E-3</v>
      </c>
      <c r="J20" s="235">
        <f t="shared" si="9"/>
        <v>49087374</v>
      </c>
      <c r="K20" s="236">
        <f t="shared" si="2"/>
        <v>1</v>
      </c>
    </row>
    <row r="21" spans="1:11" ht="33.75" customHeight="1" x14ac:dyDescent="0.25">
      <c r="A21" s="114" t="s">
        <v>70</v>
      </c>
      <c r="B21" s="43" t="s">
        <v>41</v>
      </c>
      <c r="C21" s="43">
        <v>20</v>
      </c>
      <c r="D21" s="43" t="s">
        <v>38</v>
      </c>
      <c r="E21" s="237" t="s">
        <v>71</v>
      </c>
      <c r="F21" s="238">
        <v>4847000</v>
      </c>
      <c r="G21" s="239">
        <v>0</v>
      </c>
      <c r="H21" s="240">
        <f t="shared" ref="H21:H27" si="10">+F21-G21</f>
        <v>4847000</v>
      </c>
      <c r="I21" s="281">
        <f t="shared" si="4"/>
        <v>1.8608310832734072E-4</v>
      </c>
      <c r="J21" s="239">
        <v>4847000</v>
      </c>
      <c r="K21" s="241">
        <f t="shared" si="2"/>
        <v>1</v>
      </c>
    </row>
    <row r="22" spans="1:11" ht="29.25" customHeight="1" x14ac:dyDescent="0.25">
      <c r="A22" s="114" t="s">
        <v>72</v>
      </c>
      <c r="B22" s="43" t="s">
        <v>41</v>
      </c>
      <c r="C22" s="43">
        <v>20</v>
      </c>
      <c r="D22" s="43" t="s">
        <v>38</v>
      </c>
      <c r="E22" s="237" t="s">
        <v>73</v>
      </c>
      <c r="F22" s="238">
        <v>3421800</v>
      </c>
      <c r="G22" s="239">
        <v>0</v>
      </c>
      <c r="H22" s="240">
        <f t="shared" si="10"/>
        <v>3421800</v>
      </c>
      <c r="I22" s="281">
        <f t="shared" si="4"/>
        <v>1.3136768724458315E-4</v>
      </c>
      <c r="J22" s="239">
        <v>3421800</v>
      </c>
      <c r="K22" s="241">
        <f t="shared" si="2"/>
        <v>1</v>
      </c>
    </row>
    <row r="23" spans="1:11" ht="27.75" customHeight="1" x14ac:dyDescent="0.25">
      <c r="A23" s="114" t="s">
        <v>74</v>
      </c>
      <c r="B23" s="43" t="s">
        <v>41</v>
      </c>
      <c r="C23" s="43">
        <v>20</v>
      </c>
      <c r="D23" s="43" t="s">
        <v>38</v>
      </c>
      <c r="E23" s="237" t="s">
        <v>75</v>
      </c>
      <c r="F23" s="238">
        <v>24934774</v>
      </c>
      <c r="G23" s="239">
        <v>0</v>
      </c>
      <c r="H23" s="240">
        <f t="shared" si="10"/>
        <v>24934774</v>
      </c>
      <c r="I23" s="281">
        <f t="shared" si="4"/>
        <v>9.572808441014564E-4</v>
      </c>
      <c r="J23" s="239">
        <v>24934774</v>
      </c>
      <c r="K23" s="241">
        <f t="shared" si="2"/>
        <v>1</v>
      </c>
    </row>
    <row r="24" spans="1:11" ht="30" customHeight="1" x14ac:dyDescent="0.25">
      <c r="A24" s="114" t="s">
        <v>76</v>
      </c>
      <c r="B24" s="43" t="s">
        <v>41</v>
      </c>
      <c r="C24" s="43">
        <v>20</v>
      </c>
      <c r="D24" s="43" t="s">
        <v>38</v>
      </c>
      <c r="E24" s="237" t="s">
        <v>77</v>
      </c>
      <c r="F24" s="238">
        <v>6523300</v>
      </c>
      <c r="G24" s="239">
        <v>0</v>
      </c>
      <c r="H24" s="240">
        <f t="shared" si="10"/>
        <v>6523300</v>
      </c>
      <c r="I24" s="281">
        <f t="shared" si="4"/>
        <v>2.5043860956297542E-4</v>
      </c>
      <c r="J24" s="239">
        <v>6523300</v>
      </c>
      <c r="K24" s="241">
        <f t="shared" si="2"/>
        <v>1</v>
      </c>
    </row>
    <row r="25" spans="1:11" ht="36.75" customHeight="1" x14ac:dyDescent="0.25">
      <c r="A25" s="114" t="s">
        <v>78</v>
      </c>
      <c r="B25" s="43" t="s">
        <v>41</v>
      </c>
      <c r="C25" s="43">
        <v>20</v>
      </c>
      <c r="D25" s="43" t="s">
        <v>38</v>
      </c>
      <c r="E25" s="237" t="s">
        <v>79</v>
      </c>
      <c r="F25" s="238">
        <v>1205900</v>
      </c>
      <c r="G25" s="239">
        <v>0</v>
      </c>
      <c r="H25" s="240">
        <f t="shared" si="10"/>
        <v>1205900</v>
      </c>
      <c r="I25" s="281">
        <f t="shared" si="4"/>
        <v>4.6296187400854178E-5</v>
      </c>
      <c r="J25" s="239">
        <v>1205900</v>
      </c>
      <c r="K25" s="241">
        <f t="shared" si="2"/>
        <v>1</v>
      </c>
    </row>
    <row r="26" spans="1:11" ht="28.5" customHeight="1" x14ac:dyDescent="0.25">
      <c r="A26" s="114" t="s">
        <v>80</v>
      </c>
      <c r="B26" s="43" t="s">
        <v>41</v>
      </c>
      <c r="C26" s="43">
        <v>20</v>
      </c>
      <c r="D26" s="43" t="s">
        <v>38</v>
      </c>
      <c r="E26" s="237" t="s">
        <v>81</v>
      </c>
      <c r="F26" s="238">
        <v>4892600</v>
      </c>
      <c r="G26" s="239">
        <v>0</v>
      </c>
      <c r="H26" s="240">
        <f t="shared" si="10"/>
        <v>4892600</v>
      </c>
      <c r="I26" s="281">
        <f t="shared" si="4"/>
        <v>1.8783375609703884E-4</v>
      </c>
      <c r="J26" s="239">
        <v>4892600</v>
      </c>
      <c r="K26" s="241">
        <f t="shared" si="2"/>
        <v>1</v>
      </c>
    </row>
    <row r="27" spans="1:11" ht="39.75" customHeight="1" x14ac:dyDescent="0.25">
      <c r="A27" s="114" t="s">
        <v>82</v>
      </c>
      <c r="B27" s="43" t="s">
        <v>41</v>
      </c>
      <c r="C27" s="43">
        <v>20</v>
      </c>
      <c r="D27" s="43" t="s">
        <v>38</v>
      </c>
      <c r="E27" s="237" t="s">
        <v>83</v>
      </c>
      <c r="F27" s="238">
        <v>3262000</v>
      </c>
      <c r="G27" s="239">
        <v>0</v>
      </c>
      <c r="H27" s="240">
        <f t="shared" si="10"/>
        <v>3262000</v>
      </c>
      <c r="I27" s="281">
        <f t="shared" si="4"/>
        <v>1.252327417709481E-4</v>
      </c>
      <c r="J27" s="239">
        <v>3262000</v>
      </c>
      <c r="K27" s="241">
        <f t="shared" si="2"/>
        <v>1</v>
      </c>
    </row>
    <row r="28" spans="1:11" ht="41.25" customHeight="1" x14ac:dyDescent="0.25">
      <c r="A28" s="113" t="s">
        <v>84</v>
      </c>
      <c r="B28" s="32" t="s">
        <v>41</v>
      </c>
      <c r="C28" s="32">
        <v>20</v>
      </c>
      <c r="D28" s="32" t="s">
        <v>38</v>
      </c>
      <c r="E28" s="234" t="s">
        <v>85</v>
      </c>
      <c r="F28" s="235">
        <f>+F29</f>
        <v>112376697</v>
      </c>
      <c r="G28" s="235">
        <f t="shared" ref="G28:J28" si="11">+G29</f>
        <v>0</v>
      </c>
      <c r="H28" s="235">
        <f t="shared" si="11"/>
        <v>112376697</v>
      </c>
      <c r="I28" s="282">
        <f t="shared" si="4"/>
        <v>4.3142985519537339E-3</v>
      </c>
      <c r="J28" s="235">
        <f t="shared" si="11"/>
        <v>112376697</v>
      </c>
      <c r="K28" s="236">
        <f t="shared" si="2"/>
        <v>1</v>
      </c>
    </row>
    <row r="29" spans="1:11" s="226" customFormat="1" ht="39" customHeight="1" x14ac:dyDescent="0.25">
      <c r="A29" s="113" t="s">
        <v>86</v>
      </c>
      <c r="B29" s="32" t="s">
        <v>41</v>
      </c>
      <c r="C29" s="32">
        <v>20</v>
      </c>
      <c r="D29" s="32" t="s">
        <v>38</v>
      </c>
      <c r="E29" s="234" t="s">
        <v>87</v>
      </c>
      <c r="F29" s="235">
        <f>+F30+F31</f>
        <v>112376697</v>
      </c>
      <c r="G29" s="235">
        <f t="shared" ref="G29:J29" si="12">+G30+G31</f>
        <v>0</v>
      </c>
      <c r="H29" s="235">
        <f t="shared" si="12"/>
        <v>112376697</v>
      </c>
      <c r="I29" s="282">
        <f t="shared" si="4"/>
        <v>4.3142985519537339E-3</v>
      </c>
      <c r="J29" s="235">
        <f t="shared" si="12"/>
        <v>112376697</v>
      </c>
      <c r="K29" s="236">
        <f t="shared" si="2"/>
        <v>1</v>
      </c>
    </row>
    <row r="30" spans="1:11" ht="30.75" customHeight="1" x14ac:dyDescent="0.25">
      <c r="A30" s="114" t="s">
        <v>90</v>
      </c>
      <c r="B30" s="43" t="s">
        <v>41</v>
      </c>
      <c r="C30" s="43">
        <v>20</v>
      </c>
      <c r="D30" s="43" t="s">
        <v>38</v>
      </c>
      <c r="E30" s="237" t="s">
        <v>91</v>
      </c>
      <c r="F30" s="238">
        <v>103949112</v>
      </c>
      <c r="G30" s="239">
        <v>0</v>
      </c>
      <c r="H30" s="240">
        <f t="shared" ref="H30:H31" si="13">+F30-G30</f>
        <v>103949112</v>
      </c>
      <c r="I30" s="281">
        <f t="shared" si="4"/>
        <v>3.9907517781776099E-3</v>
      </c>
      <c r="J30" s="239">
        <v>103949112</v>
      </c>
      <c r="K30" s="241">
        <f t="shared" si="2"/>
        <v>1</v>
      </c>
    </row>
    <row r="31" spans="1:11" ht="30.75" customHeight="1" x14ac:dyDescent="0.25">
      <c r="A31" s="114" t="s">
        <v>92</v>
      </c>
      <c r="B31" s="43" t="s">
        <v>41</v>
      </c>
      <c r="C31" s="43">
        <v>20</v>
      </c>
      <c r="D31" s="43" t="s">
        <v>38</v>
      </c>
      <c r="E31" s="237" t="s">
        <v>93</v>
      </c>
      <c r="F31" s="238">
        <v>8427585</v>
      </c>
      <c r="G31" s="239">
        <v>0</v>
      </c>
      <c r="H31" s="240">
        <f t="shared" si="13"/>
        <v>8427585</v>
      </c>
      <c r="I31" s="281">
        <f t="shared" si="4"/>
        <v>3.2354677377612376E-4</v>
      </c>
      <c r="J31" s="239">
        <v>8427585</v>
      </c>
      <c r="K31" s="241">
        <f t="shared" si="2"/>
        <v>1</v>
      </c>
    </row>
    <row r="32" spans="1:11" ht="27.75" customHeight="1" x14ac:dyDescent="0.25">
      <c r="A32" s="113" t="s">
        <v>100</v>
      </c>
      <c r="B32" s="32" t="s">
        <v>41</v>
      </c>
      <c r="C32" s="32">
        <v>20</v>
      </c>
      <c r="D32" s="32" t="s">
        <v>38</v>
      </c>
      <c r="E32" s="234" t="s">
        <v>101</v>
      </c>
      <c r="F32" s="242">
        <f>+F33+F40</f>
        <v>1028821066.33</v>
      </c>
      <c r="G32" s="242">
        <f t="shared" ref="G32:H32" si="14">+G33+G40</f>
        <v>0</v>
      </c>
      <c r="H32" s="242">
        <f t="shared" si="14"/>
        <v>1028821066.33</v>
      </c>
      <c r="I32" s="282">
        <f t="shared" si="4"/>
        <v>3.9497879499759768E-2</v>
      </c>
      <c r="J32" s="242">
        <f>+J33+J40</f>
        <v>1028821066.33</v>
      </c>
      <c r="K32" s="236">
        <f t="shared" si="2"/>
        <v>1</v>
      </c>
    </row>
    <row r="33" spans="1:11" ht="27.75" customHeight="1" x14ac:dyDescent="0.25">
      <c r="A33" s="113" t="s">
        <v>102</v>
      </c>
      <c r="B33" s="32" t="s">
        <v>41</v>
      </c>
      <c r="C33" s="32">
        <v>20</v>
      </c>
      <c r="D33" s="32" t="s">
        <v>38</v>
      </c>
      <c r="E33" s="234" t="s">
        <v>103</v>
      </c>
      <c r="F33" s="243">
        <f t="shared" ref="F33:J33" si="15">+F34</f>
        <v>172888472</v>
      </c>
      <c r="G33" s="243">
        <f t="shared" si="15"/>
        <v>0</v>
      </c>
      <c r="H33" s="243">
        <f t="shared" si="15"/>
        <v>172888472</v>
      </c>
      <c r="I33" s="282">
        <f t="shared" si="4"/>
        <v>6.6374302173972388E-3</v>
      </c>
      <c r="J33" s="243">
        <f t="shared" si="15"/>
        <v>172888472</v>
      </c>
      <c r="K33" s="236">
        <f t="shared" si="2"/>
        <v>1</v>
      </c>
    </row>
    <row r="34" spans="1:11" ht="27.75" customHeight="1" x14ac:dyDescent="0.25">
      <c r="A34" s="113" t="s">
        <v>104</v>
      </c>
      <c r="B34" s="32" t="s">
        <v>41</v>
      </c>
      <c r="C34" s="32">
        <v>20</v>
      </c>
      <c r="D34" s="32" t="s">
        <v>38</v>
      </c>
      <c r="E34" s="234" t="s">
        <v>105</v>
      </c>
      <c r="F34" s="242">
        <f t="shared" ref="F34:H34" si="16">+F37+F35</f>
        <v>172888472</v>
      </c>
      <c r="G34" s="242">
        <f t="shared" si="16"/>
        <v>0</v>
      </c>
      <c r="H34" s="242">
        <f t="shared" si="16"/>
        <v>172888472</v>
      </c>
      <c r="I34" s="282">
        <f t="shared" si="4"/>
        <v>6.6374302173972388E-3</v>
      </c>
      <c r="J34" s="242">
        <f t="shared" ref="J34" si="17">+J37+J35</f>
        <v>172888472</v>
      </c>
      <c r="K34" s="236">
        <f t="shared" si="2"/>
        <v>1</v>
      </c>
    </row>
    <row r="35" spans="1:11" ht="39.75" customHeight="1" x14ac:dyDescent="0.25">
      <c r="A35" s="113" t="s">
        <v>106</v>
      </c>
      <c r="B35" s="32" t="s">
        <v>41</v>
      </c>
      <c r="C35" s="32">
        <v>20</v>
      </c>
      <c r="D35" s="32" t="s">
        <v>38</v>
      </c>
      <c r="E35" s="234" t="s">
        <v>107</v>
      </c>
      <c r="F35" s="242">
        <f t="shared" ref="F35:J35" si="18">+F36</f>
        <v>160702122</v>
      </c>
      <c r="G35" s="242">
        <f t="shared" si="18"/>
        <v>0</v>
      </c>
      <c r="H35" s="242">
        <f t="shared" si="18"/>
        <v>160702122</v>
      </c>
      <c r="I35" s="282">
        <f t="shared" si="4"/>
        <v>6.1695791987950331E-3</v>
      </c>
      <c r="J35" s="242">
        <f t="shared" si="18"/>
        <v>160702122</v>
      </c>
      <c r="K35" s="236">
        <f t="shared" si="2"/>
        <v>1</v>
      </c>
    </row>
    <row r="36" spans="1:11" ht="36.75" customHeight="1" x14ac:dyDescent="0.25">
      <c r="A36" s="114" t="s">
        <v>108</v>
      </c>
      <c r="B36" s="43" t="s">
        <v>41</v>
      </c>
      <c r="C36" s="43">
        <v>20</v>
      </c>
      <c r="D36" s="43" t="s">
        <v>38</v>
      </c>
      <c r="E36" s="237" t="s">
        <v>109</v>
      </c>
      <c r="F36" s="244">
        <v>160702122</v>
      </c>
      <c r="G36" s="239">
        <v>0</v>
      </c>
      <c r="H36" s="240">
        <f t="shared" ref="H36" si="19">+F36-G36</f>
        <v>160702122</v>
      </c>
      <c r="I36" s="281">
        <f t="shared" si="4"/>
        <v>6.1695791987950331E-3</v>
      </c>
      <c r="J36" s="239">
        <v>160702122</v>
      </c>
      <c r="K36" s="241">
        <f t="shared" si="2"/>
        <v>1</v>
      </c>
    </row>
    <row r="37" spans="1:11" ht="27.75" customHeight="1" x14ac:dyDescent="0.25">
      <c r="A37" s="113" t="s">
        <v>110</v>
      </c>
      <c r="B37" s="32" t="s">
        <v>41</v>
      </c>
      <c r="C37" s="32">
        <v>20</v>
      </c>
      <c r="D37" s="32" t="s">
        <v>38</v>
      </c>
      <c r="E37" s="234" t="s">
        <v>111</v>
      </c>
      <c r="F37" s="242">
        <f>+F39+F38</f>
        <v>12186350</v>
      </c>
      <c r="G37" s="242">
        <f t="shared" ref="G37:H37" si="20">+G39+G38</f>
        <v>0</v>
      </c>
      <c r="H37" s="242">
        <f t="shared" si="20"/>
        <v>12186350</v>
      </c>
      <c r="I37" s="282">
        <f t="shared" si="4"/>
        <v>4.678510186022052E-4</v>
      </c>
      <c r="J37" s="242">
        <f>+J39+J38</f>
        <v>12186350</v>
      </c>
      <c r="K37" s="236">
        <f t="shared" si="2"/>
        <v>1</v>
      </c>
    </row>
    <row r="38" spans="1:11" ht="27.75" customHeight="1" x14ac:dyDescent="0.25">
      <c r="A38" s="114" t="s">
        <v>367</v>
      </c>
      <c r="B38" s="43" t="s">
        <v>41</v>
      </c>
      <c r="C38" s="43">
        <v>20</v>
      </c>
      <c r="D38" s="43" t="s">
        <v>38</v>
      </c>
      <c r="E38" s="237" t="s">
        <v>368</v>
      </c>
      <c r="F38" s="244">
        <v>99098</v>
      </c>
      <c r="G38" s="239">
        <v>0</v>
      </c>
      <c r="H38" s="240">
        <f t="shared" ref="H38:H39" si="21">+F38-G38</f>
        <v>99098</v>
      </c>
      <c r="I38" s="281">
        <f t="shared" si="4"/>
        <v>3.8045108044198086E-6</v>
      </c>
      <c r="J38" s="239">
        <v>99098</v>
      </c>
      <c r="K38" s="241">
        <f t="shared" si="2"/>
        <v>1</v>
      </c>
    </row>
    <row r="39" spans="1:11" ht="44.25" customHeight="1" x14ac:dyDescent="0.25">
      <c r="A39" s="114" t="s">
        <v>112</v>
      </c>
      <c r="B39" s="43" t="s">
        <v>41</v>
      </c>
      <c r="C39" s="43">
        <v>20</v>
      </c>
      <c r="D39" s="43" t="s">
        <v>38</v>
      </c>
      <c r="E39" s="237" t="s">
        <v>113</v>
      </c>
      <c r="F39" s="244">
        <v>12087252</v>
      </c>
      <c r="G39" s="239">
        <v>0</v>
      </c>
      <c r="H39" s="240">
        <f t="shared" si="21"/>
        <v>12087252</v>
      </c>
      <c r="I39" s="281">
        <f t="shared" si="4"/>
        <v>4.640465077977854E-4</v>
      </c>
      <c r="J39" s="239">
        <v>12087252</v>
      </c>
      <c r="K39" s="241">
        <f t="shared" si="2"/>
        <v>1</v>
      </c>
    </row>
    <row r="40" spans="1:11" ht="30" customHeight="1" x14ac:dyDescent="0.25">
      <c r="A40" s="113" t="s">
        <v>114</v>
      </c>
      <c r="B40" s="32" t="s">
        <v>41</v>
      </c>
      <c r="C40" s="32">
        <v>20</v>
      </c>
      <c r="D40" s="32" t="s">
        <v>38</v>
      </c>
      <c r="E40" s="234" t="s">
        <v>115</v>
      </c>
      <c r="F40" s="243">
        <f>+F41+F54</f>
        <v>855932594.33000004</v>
      </c>
      <c r="G40" s="243">
        <f t="shared" ref="G40:H40" si="22">+G41+G54</f>
        <v>0</v>
      </c>
      <c r="H40" s="243">
        <f t="shared" si="22"/>
        <v>855932594.33000004</v>
      </c>
      <c r="I40" s="282">
        <f t="shared" si="4"/>
        <v>3.2860449282362529E-2</v>
      </c>
      <c r="J40" s="243">
        <f>+J41+J54</f>
        <v>855932594.33000004</v>
      </c>
      <c r="K40" s="236">
        <f t="shared" si="2"/>
        <v>1</v>
      </c>
    </row>
    <row r="41" spans="1:11" ht="24.75" customHeight="1" x14ac:dyDescent="0.25">
      <c r="A41" s="113" t="s">
        <v>116</v>
      </c>
      <c r="B41" s="32" t="s">
        <v>41</v>
      </c>
      <c r="C41" s="32">
        <v>20</v>
      </c>
      <c r="D41" s="32" t="s">
        <v>38</v>
      </c>
      <c r="E41" s="234" t="s">
        <v>117</v>
      </c>
      <c r="F41" s="242">
        <f>+F42+F45+F52</f>
        <v>35180028.090000004</v>
      </c>
      <c r="G41" s="242">
        <f t="shared" ref="G41:H41" si="23">+G42+G45+G52</f>
        <v>0</v>
      </c>
      <c r="H41" s="242">
        <f t="shared" si="23"/>
        <v>35180028.090000004</v>
      </c>
      <c r="I41" s="282">
        <f t="shared" si="4"/>
        <v>1.3506104761770912E-3</v>
      </c>
      <c r="J41" s="242">
        <f>+J42+J45+J52</f>
        <v>35180028.090000004</v>
      </c>
      <c r="K41" s="236">
        <f t="shared" si="2"/>
        <v>1</v>
      </c>
    </row>
    <row r="42" spans="1:11" ht="54.75" customHeight="1" x14ac:dyDescent="0.25">
      <c r="A42" s="113" t="s">
        <v>118</v>
      </c>
      <c r="B42" s="32" t="s">
        <v>41</v>
      </c>
      <c r="C42" s="32">
        <v>20</v>
      </c>
      <c r="D42" s="32" t="s">
        <v>38</v>
      </c>
      <c r="E42" s="234" t="s">
        <v>119</v>
      </c>
      <c r="F42" s="242">
        <f>+F43+F44</f>
        <v>15689804</v>
      </c>
      <c r="G42" s="242">
        <f t="shared" ref="G42:H42" si="24">+G43+G44</f>
        <v>0</v>
      </c>
      <c r="H42" s="242">
        <f t="shared" si="24"/>
        <v>15689804</v>
      </c>
      <c r="I42" s="282">
        <f t="shared" si="4"/>
        <v>6.0235351709650171E-4</v>
      </c>
      <c r="J42" s="242">
        <f>+J43+J44</f>
        <v>15689804</v>
      </c>
      <c r="K42" s="236">
        <f t="shared" si="2"/>
        <v>1</v>
      </c>
    </row>
    <row r="43" spans="1:11" ht="50.25" customHeight="1" x14ac:dyDescent="0.25">
      <c r="A43" s="114" t="s">
        <v>120</v>
      </c>
      <c r="B43" s="43" t="s">
        <v>41</v>
      </c>
      <c r="C43" s="43">
        <v>20</v>
      </c>
      <c r="D43" s="43" t="s">
        <v>38</v>
      </c>
      <c r="E43" s="237" t="s">
        <v>121</v>
      </c>
      <c r="F43" s="244">
        <v>15391304</v>
      </c>
      <c r="G43" s="239">
        <v>0</v>
      </c>
      <c r="H43" s="240">
        <f t="shared" ref="H43:H53" si="25">+F43-G43</f>
        <v>15391304</v>
      </c>
      <c r="I43" s="281">
        <f t="shared" si="4"/>
        <v>5.9089368465670166E-4</v>
      </c>
      <c r="J43" s="239">
        <v>15391304</v>
      </c>
      <c r="K43" s="241">
        <f t="shared" si="2"/>
        <v>1</v>
      </c>
    </row>
    <row r="44" spans="1:11" ht="36.75" customHeight="1" x14ac:dyDescent="0.25">
      <c r="A44" s="114" t="s">
        <v>122</v>
      </c>
      <c r="B44" s="43" t="s">
        <v>41</v>
      </c>
      <c r="C44" s="43">
        <v>20</v>
      </c>
      <c r="D44" s="43" t="s">
        <v>38</v>
      </c>
      <c r="E44" s="237" t="s">
        <v>123</v>
      </c>
      <c r="F44" s="244">
        <v>298500</v>
      </c>
      <c r="G44" s="239">
        <v>0</v>
      </c>
      <c r="H44" s="240">
        <f t="shared" si="25"/>
        <v>298500</v>
      </c>
      <c r="I44" s="281">
        <f t="shared" si="4"/>
        <v>1.1459832439800126E-5</v>
      </c>
      <c r="J44" s="239">
        <v>298500</v>
      </c>
      <c r="K44" s="241">
        <f t="shared" si="2"/>
        <v>1</v>
      </c>
    </row>
    <row r="45" spans="1:11" ht="51" customHeight="1" x14ac:dyDescent="0.25">
      <c r="A45" s="180" t="s">
        <v>126</v>
      </c>
      <c r="B45" s="32" t="s">
        <v>41</v>
      </c>
      <c r="C45" s="32">
        <v>20</v>
      </c>
      <c r="D45" s="32" t="s">
        <v>38</v>
      </c>
      <c r="E45" s="234" t="s">
        <v>127</v>
      </c>
      <c r="F45" s="242">
        <f>+F46+F47+F48+F49+F50+F51</f>
        <v>18246674.09</v>
      </c>
      <c r="G45" s="242">
        <f t="shared" ref="G45:H45" si="26">+G46+G47+G48+G49+G50+G51</f>
        <v>0</v>
      </c>
      <c r="H45" s="242">
        <f t="shared" si="26"/>
        <v>18246674.09</v>
      </c>
      <c r="I45" s="282">
        <f t="shared" si="4"/>
        <v>7.0051533552778033E-4</v>
      </c>
      <c r="J45" s="242">
        <f>+J46+J47+J48+J49+J50+J51</f>
        <v>18246674.09</v>
      </c>
      <c r="K45" s="236">
        <f t="shared" si="2"/>
        <v>1</v>
      </c>
    </row>
    <row r="46" spans="1:11" ht="44.25" customHeight="1" x14ac:dyDescent="0.25">
      <c r="A46" s="181" t="s">
        <v>128</v>
      </c>
      <c r="B46" s="43" t="s">
        <v>41</v>
      </c>
      <c r="C46" s="43">
        <v>20</v>
      </c>
      <c r="D46" s="43" t="s">
        <v>38</v>
      </c>
      <c r="E46" s="237" t="s">
        <v>372</v>
      </c>
      <c r="F46" s="244">
        <v>6501170</v>
      </c>
      <c r="G46" s="239">
        <v>0</v>
      </c>
      <c r="H46" s="240">
        <f t="shared" si="25"/>
        <v>6501170</v>
      </c>
      <c r="I46" s="281">
        <f t="shared" si="4"/>
        <v>2.4958900791509342E-4</v>
      </c>
      <c r="J46" s="239">
        <v>6501170</v>
      </c>
      <c r="K46" s="241">
        <f t="shared" si="2"/>
        <v>1</v>
      </c>
    </row>
    <row r="47" spans="1:11" ht="53.25" customHeight="1" x14ac:dyDescent="0.25">
      <c r="A47" s="181" t="s">
        <v>130</v>
      </c>
      <c r="B47" s="43" t="s">
        <v>41</v>
      </c>
      <c r="C47" s="43">
        <v>20</v>
      </c>
      <c r="D47" s="43" t="s">
        <v>38</v>
      </c>
      <c r="E47" s="237" t="s">
        <v>131</v>
      </c>
      <c r="F47" s="244">
        <v>1847088.88</v>
      </c>
      <c r="G47" s="239">
        <v>0</v>
      </c>
      <c r="H47" s="240">
        <f t="shared" si="25"/>
        <v>1847088.88</v>
      </c>
      <c r="I47" s="281">
        <f t="shared" si="4"/>
        <v>7.0912325179960068E-5</v>
      </c>
      <c r="J47" s="239">
        <v>1847088.88</v>
      </c>
      <c r="K47" s="241">
        <f t="shared" si="2"/>
        <v>1</v>
      </c>
    </row>
    <row r="48" spans="1:11" ht="50.25" customHeight="1" x14ac:dyDescent="0.25">
      <c r="A48" s="181" t="s">
        <v>132</v>
      </c>
      <c r="B48" s="43" t="s">
        <v>41</v>
      </c>
      <c r="C48" s="43">
        <v>20</v>
      </c>
      <c r="D48" s="43" t="s">
        <v>38</v>
      </c>
      <c r="E48" s="237" t="s">
        <v>133</v>
      </c>
      <c r="F48" s="244">
        <v>450230</v>
      </c>
      <c r="G48" s="239">
        <v>0</v>
      </c>
      <c r="H48" s="240">
        <f t="shared" si="25"/>
        <v>450230</v>
      </c>
      <c r="I48" s="281">
        <f t="shared" si="4"/>
        <v>1.7284959327876753E-5</v>
      </c>
      <c r="J48" s="239">
        <v>450230</v>
      </c>
      <c r="K48" s="241">
        <f t="shared" si="2"/>
        <v>1</v>
      </c>
    </row>
    <row r="49" spans="1:11" ht="38.25" customHeight="1" x14ac:dyDescent="0.25">
      <c r="A49" s="181" t="s">
        <v>134</v>
      </c>
      <c r="B49" s="43" t="s">
        <v>41</v>
      </c>
      <c r="C49" s="43">
        <v>20</v>
      </c>
      <c r="D49" s="43" t="s">
        <v>38</v>
      </c>
      <c r="E49" s="237" t="s">
        <v>135</v>
      </c>
      <c r="F49" s="244">
        <v>8409570</v>
      </c>
      <c r="G49" s="239">
        <v>0</v>
      </c>
      <c r="H49" s="240">
        <f t="shared" si="25"/>
        <v>8409570</v>
      </c>
      <c r="I49" s="281">
        <f t="shared" si="4"/>
        <v>3.228551527328976E-4</v>
      </c>
      <c r="J49" s="239">
        <v>8409570</v>
      </c>
      <c r="K49" s="241">
        <f t="shared" si="2"/>
        <v>1</v>
      </c>
    </row>
    <row r="50" spans="1:11" ht="38.25" customHeight="1" x14ac:dyDescent="0.25">
      <c r="A50" s="181" t="s">
        <v>136</v>
      </c>
      <c r="B50" s="43" t="s">
        <v>41</v>
      </c>
      <c r="C50" s="43">
        <v>20</v>
      </c>
      <c r="D50" s="43" t="s">
        <v>38</v>
      </c>
      <c r="E50" s="237" t="s">
        <v>137</v>
      </c>
      <c r="F50" s="244">
        <v>99687</v>
      </c>
      <c r="G50" s="239">
        <v>0</v>
      </c>
      <c r="H50" s="240">
        <f t="shared" si="25"/>
        <v>99687</v>
      </c>
      <c r="I50" s="281">
        <f t="shared" si="4"/>
        <v>3.8271233381117422E-6</v>
      </c>
      <c r="J50" s="239">
        <v>99687</v>
      </c>
      <c r="K50" s="241">
        <f t="shared" si="2"/>
        <v>1</v>
      </c>
    </row>
    <row r="51" spans="1:11" ht="37.5" customHeight="1" x14ac:dyDescent="0.25">
      <c r="A51" s="181" t="s">
        <v>138</v>
      </c>
      <c r="B51" s="43" t="s">
        <v>41</v>
      </c>
      <c r="C51" s="43">
        <v>20</v>
      </c>
      <c r="D51" s="43" t="s">
        <v>38</v>
      </c>
      <c r="E51" s="237" t="s">
        <v>139</v>
      </c>
      <c r="F51" s="244">
        <v>938928.21</v>
      </c>
      <c r="G51" s="239">
        <v>0</v>
      </c>
      <c r="H51" s="240">
        <f t="shared" si="25"/>
        <v>938928.21</v>
      </c>
      <c r="I51" s="281">
        <f t="shared" si="4"/>
        <v>3.6046767033840753E-5</v>
      </c>
      <c r="J51" s="239">
        <v>938928.21</v>
      </c>
      <c r="K51" s="241">
        <f t="shared" si="2"/>
        <v>1</v>
      </c>
    </row>
    <row r="52" spans="1:11" ht="49.5" customHeight="1" x14ac:dyDescent="0.25">
      <c r="A52" s="113" t="s">
        <v>140</v>
      </c>
      <c r="B52" s="32" t="s">
        <v>41</v>
      </c>
      <c r="C52" s="32">
        <v>20</v>
      </c>
      <c r="D52" s="32" t="s">
        <v>38</v>
      </c>
      <c r="E52" s="234" t="s">
        <v>141</v>
      </c>
      <c r="F52" s="242">
        <f>+F53</f>
        <v>1243550</v>
      </c>
      <c r="G52" s="242">
        <f t="shared" ref="G52:H52" si="27">+G53</f>
        <v>0</v>
      </c>
      <c r="H52" s="242">
        <f t="shared" si="27"/>
        <v>1243550</v>
      </c>
      <c r="I52" s="282">
        <f t="shared" si="4"/>
        <v>4.7741623552808863E-5</v>
      </c>
      <c r="J52" s="242">
        <f>+J53</f>
        <v>1243550</v>
      </c>
      <c r="K52" s="236">
        <f t="shared" si="2"/>
        <v>1</v>
      </c>
    </row>
    <row r="53" spans="1:11" ht="45.75" customHeight="1" x14ac:dyDescent="0.25">
      <c r="A53" s="114" t="s">
        <v>142</v>
      </c>
      <c r="B53" s="43" t="s">
        <v>41</v>
      </c>
      <c r="C53" s="43">
        <v>20</v>
      </c>
      <c r="D53" s="43" t="s">
        <v>38</v>
      </c>
      <c r="E53" s="237" t="s">
        <v>143</v>
      </c>
      <c r="F53" s="244">
        <v>1243550</v>
      </c>
      <c r="G53" s="239">
        <v>0</v>
      </c>
      <c r="H53" s="240">
        <f t="shared" si="25"/>
        <v>1243550</v>
      </c>
      <c r="I53" s="281">
        <f t="shared" si="4"/>
        <v>4.7741623552808863E-5</v>
      </c>
      <c r="J53" s="239">
        <v>1243550</v>
      </c>
      <c r="K53" s="241">
        <f t="shared" si="2"/>
        <v>1</v>
      </c>
    </row>
    <row r="54" spans="1:11" ht="37.5" customHeight="1" x14ac:dyDescent="0.25">
      <c r="A54" s="113" t="s">
        <v>148</v>
      </c>
      <c r="B54" s="32" t="s">
        <v>41</v>
      </c>
      <c r="C54" s="32">
        <v>20</v>
      </c>
      <c r="D54" s="32" t="s">
        <v>38</v>
      </c>
      <c r="E54" s="234" t="s">
        <v>149</v>
      </c>
      <c r="F54" s="242">
        <f>+F57+F61+F68+F59+F55</f>
        <v>820752566.24000001</v>
      </c>
      <c r="G54" s="242">
        <f t="shared" ref="G54:H54" si="28">+G57+G61+G68+G59+G55</f>
        <v>0</v>
      </c>
      <c r="H54" s="242">
        <f t="shared" si="28"/>
        <v>820752566.24000001</v>
      </c>
      <c r="I54" s="282">
        <f t="shared" si="4"/>
        <v>3.1509838806185436E-2</v>
      </c>
      <c r="J54" s="242">
        <f>+J57+J61+J68+J59+J55</f>
        <v>820752566.24000001</v>
      </c>
      <c r="K54" s="236">
        <f t="shared" si="2"/>
        <v>1</v>
      </c>
    </row>
    <row r="55" spans="1:11" ht="39.75" customHeight="1" x14ac:dyDescent="0.25">
      <c r="A55" s="113" t="s">
        <v>150</v>
      </c>
      <c r="B55" s="32" t="s">
        <v>41</v>
      </c>
      <c r="C55" s="32">
        <v>20</v>
      </c>
      <c r="D55" s="32" t="s">
        <v>38</v>
      </c>
      <c r="E55" s="234" t="s">
        <v>151</v>
      </c>
      <c r="F55" s="242">
        <f t="shared" ref="F55:J55" si="29">+F56</f>
        <v>14136177.98</v>
      </c>
      <c r="G55" s="242">
        <f t="shared" si="29"/>
        <v>0</v>
      </c>
      <c r="H55" s="242">
        <f t="shared" si="29"/>
        <v>14136177.98</v>
      </c>
      <c r="I55" s="282">
        <f t="shared" si="4"/>
        <v>5.4270764150751163E-4</v>
      </c>
      <c r="J55" s="242">
        <f t="shared" si="29"/>
        <v>14136177.98</v>
      </c>
      <c r="K55" s="236">
        <f t="shared" si="2"/>
        <v>1</v>
      </c>
    </row>
    <row r="56" spans="1:11" ht="36.75" customHeight="1" x14ac:dyDescent="0.25">
      <c r="A56" s="114" t="s">
        <v>152</v>
      </c>
      <c r="B56" s="43" t="s">
        <v>41</v>
      </c>
      <c r="C56" s="43">
        <v>20</v>
      </c>
      <c r="D56" s="43" t="s">
        <v>38</v>
      </c>
      <c r="E56" s="237" t="s">
        <v>153</v>
      </c>
      <c r="F56" s="244">
        <v>14136177.98</v>
      </c>
      <c r="G56" s="239">
        <v>0</v>
      </c>
      <c r="H56" s="240">
        <f t="shared" ref="H56:H71" si="30">+F56-G56</f>
        <v>14136177.98</v>
      </c>
      <c r="I56" s="281">
        <f t="shared" si="4"/>
        <v>5.4270764150751163E-4</v>
      </c>
      <c r="J56" s="239">
        <v>14136177.98</v>
      </c>
      <c r="K56" s="241">
        <f t="shared" si="2"/>
        <v>1</v>
      </c>
    </row>
    <row r="57" spans="1:11" ht="93" customHeight="1" x14ac:dyDescent="0.25">
      <c r="A57" s="113" t="s">
        <v>154</v>
      </c>
      <c r="B57" s="32" t="s">
        <v>41</v>
      </c>
      <c r="C57" s="32">
        <v>20</v>
      </c>
      <c r="D57" s="32" t="s">
        <v>38</v>
      </c>
      <c r="E57" s="234" t="s">
        <v>155</v>
      </c>
      <c r="F57" s="242">
        <f>+F58</f>
        <v>144101369</v>
      </c>
      <c r="G57" s="242">
        <f t="shared" ref="G57:H57" si="31">+G58</f>
        <v>0</v>
      </c>
      <c r="H57" s="242">
        <f t="shared" si="31"/>
        <v>144101369</v>
      </c>
      <c r="I57" s="282">
        <f t="shared" si="4"/>
        <v>5.5322530756643489E-3</v>
      </c>
      <c r="J57" s="242">
        <f>+J58</f>
        <v>144101369</v>
      </c>
      <c r="K57" s="236">
        <f t="shared" si="2"/>
        <v>1</v>
      </c>
    </row>
    <row r="58" spans="1:11" ht="42" customHeight="1" x14ac:dyDescent="0.25">
      <c r="A58" s="114" t="s">
        <v>164</v>
      </c>
      <c r="B58" s="43" t="s">
        <v>41</v>
      </c>
      <c r="C58" s="43">
        <v>20</v>
      </c>
      <c r="D58" s="43" t="s">
        <v>38</v>
      </c>
      <c r="E58" s="237" t="s">
        <v>165</v>
      </c>
      <c r="F58" s="244">
        <v>144101369</v>
      </c>
      <c r="G58" s="239">
        <v>0</v>
      </c>
      <c r="H58" s="240">
        <f t="shared" si="30"/>
        <v>144101369</v>
      </c>
      <c r="I58" s="281">
        <f t="shared" si="4"/>
        <v>5.5322530756643489E-3</v>
      </c>
      <c r="J58" s="239">
        <v>144101369</v>
      </c>
      <c r="K58" s="241">
        <f t="shared" si="2"/>
        <v>1</v>
      </c>
    </row>
    <row r="59" spans="1:11" ht="51.75" customHeight="1" x14ac:dyDescent="0.25">
      <c r="A59" s="113" t="s">
        <v>168</v>
      </c>
      <c r="B59" s="32" t="s">
        <v>41</v>
      </c>
      <c r="C59" s="32">
        <v>20</v>
      </c>
      <c r="D59" s="32" t="s">
        <v>38</v>
      </c>
      <c r="E59" s="234" t="s">
        <v>169</v>
      </c>
      <c r="F59" s="242">
        <f>+F60</f>
        <v>1341137.8999999999</v>
      </c>
      <c r="G59" s="242">
        <f t="shared" ref="G59:H59" si="32">+G60</f>
        <v>0</v>
      </c>
      <c r="H59" s="242">
        <f t="shared" si="32"/>
        <v>1341137.8999999999</v>
      </c>
      <c r="I59" s="282">
        <f t="shared" si="4"/>
        <v>5.1488159506416802E-5</v>
      </c>
      <c r="J59" s="242">
        <f>+J60</f>
        <v>1341137.8999999999</v>
      </c>
      <c r="K59" s="236">
        <f t="shared" si="2"/>
        <v>1</v>
      </c>
    </row>
    <row r="60" spans="1:11" ht="42" customHeight="1" x14ac:dyDescent="0.25">
      <c r="A60" s="114" t="s">
        <v>174</v>
      </c>
      <c r="B60" s="43" t="s">
        <v>41</v>
      </c>
      <c r="C60" s="43">
        <v>20</v>
      </c>
      <c r="D60" s="43" t="s">
        <v>38</v>
      </c>
      <c r="E60" s="237" t="s">
        <v>175</v>
      </c>
      <c r="F60" s="244">
        <v>1341137.8999999999</v>
      </c>
      <c r="G60" s="239">
        <v>0</v>
      </c>
      <c r="H60" s="240">
        <f t="shared" si="30"/>
        <v>1341137.8999999999</v>
      </c>
      <c r="I60" s="281">
        <f t="shared" si="4"/>
        <v>5.1488159506416802E-5</v>
      </c>
      <c r="J60" s="239">
        <v>1341137.8999999999</v>
      </c>
      <c r="K60" s="241">
        <f t="shared" si="2"/>
        <v>1</v>
      </c>
    </row>
    <row r="61" spans="1:11" ht="49.5" customHeight="1" x14ac:dyDescent="0.25">
      <c r="A61" s="113" t="s">
        <v>176</v>
      </c>
      <c r="B61" s="32" t="s">
        <v>41</v>
      </c>
      <c r="C61" s="32">
        <v>20</v>
      </c>
      <c r="D61" s="32" t="s">
        <v>38</v>
      </c>
      <c r="E61" s="234" t="s">
        <v>177</v>
      </c>
      <c r="F61" s="242">
        <f t="shared" ref="F61:J61" si="33">SUM(F62:F67)</f>
        <v>563227768.36000001</v>
      </c>
      <c r="G61" s="242">
        <f t="shared" si="33"/>
        <v>0</v>
      </c>
      <c r="H61" s="242">
        <f t="shared" si="33"/>
        <v>563227768.36000001</v>
      </c>
      <c r="I61" s="282">
        <f t="shared" si="4"/>
        <v>2.1623101677883279E-2</v>
      </c>
      <c r="J61" s="242">
        <f t="shared" si="33"/>
        <v>563227768.36000001</v>
      </c>
      <c r="K61" s="236">
        <f t="shared" si="2"/>
        <v>1</v>
      </c>
    </row>
    <row r="62" spans="1:11" ht="41.25" customHeight="1" x14ac:dyDescent="0.25">
      <c r="A62" s="114" t="s">
        <v>178</v>
      </c>
      <c r="B62" s="43" t="s">
        <v>41</v>
      </c>
      <c r="C62" s="43">
        <v>20</v>
      </c>
      <c r="D62" s="43" t="s">
        <v>38</v>
      </c>
      <c r="E62" s="237" t="s">
        <v>179</v>
      </c>
      <c r="F62" s="244">
        <v>186675256</v>
      </c>
      <c r="G62" s="239">
        <v>0</v>
      </c>
      <c r="H62" s="240">
        <f t="shared" si="30"/>
        <v>186675256</v>
      </c>
      <c r="I62" s="281">
        <f t="shared" si="4"/>
        <v>7.1667241353996413E-3</v>
      </c>
      <c r="J62" s="239">
        <v>186675256</v>
      </c>
      <c r="K62" s="241">
        <f t="shared" si="2"/>
        <v>1</v>
      </c>
    </row>
    <row r="63" spans="1:11" ht="69" customHeight="1" x14ac:dyDescent="0.25">
      <c r="A63" s="114" t="s">
        <v>180</v>
      </c>
      <c r="B63" s="43" t="s">
        <v>41</v>
      </c>
      <c r="C63" s="43">
        <v>20</v>
      </c>
      <c r="D63" s="43" t="s">
        <v>38</v>
      </c>
      <c r="E63" s="237" t="s">
        <v>181</v>
      </c>
      <c r="F63" s="244">
        <v>171105772</v>
      </c>
      <c r="G63" s="239">
        <v>0</v>
      </c>
      <c r="H63" s="240">
        <f t="shared" si="30"/>
        <v>171105772</v>
      </c>
      <c r="I63" s="281">
        <f t="shared" si="4"/>
        <v>6.5689898713656419E-3</v>
      </c>
      <c r="J63" s="239">
        <v>171105772</v>
      </c>
      <c r="K63" s="241">
        <f t="shared" si="2"/>
        <v>1</v>
      </c>
    </row>
    <row r="64" spans="1:11" ht="44.25" customHeight="1" x14ac:dyDescent="0.25">
      <c r="A64" s="114" t="s">
        <v>182</v>
      </c>
      <c r="B64" s="43" t="s">
        <v>41</v>
      </c>
      <c r="C64" s="43">
        <v>20</v>
      </c>
      <c r="D64" s="43" t="s">
        <v>38</v>
      </c>
      <c r="E64" s="237" t="s">
        <v>428</v>
      </c>
      <c r="F64" s="244">
        <v>2660972</v>
      </c>
      <c r="G64" s="239">
        <v>0</v>
      </c>
      <c r="H64" s="240">
        <f t="shared" si="30"/>
        <v>2660972</v>
      </c>
      <c r="I64" s="281">
        <f t="shared" si="4"/>
        <v>1.0215843633835785E-4</v>
      </c>
      <c r="J64" s="239">
        <v>2660972</v>
      </c>
      <c r="K64" s="241">
        <f t="shared" si="2"/>
        <v>1</v>
      </c>
    </row>
    <row r="65" spans="1:11" ht="32.25" customHeight="1" x14ac:dyDescent="0.25">
      <c r="A65" s="114" t="s">
        <v>184</v>
      </c>
      <c r="B65" s="43" t="s">
        <v>41</v>
      </c>
      <c r="C65" s="43">
        <v>20</v>
      </c>
      <c r="D65" s="43" t="s">
        <v>38</v>
      </c>
      <c r="E65" s="237" t="s">
        <v>185</v>
      </c>
      <c r="F65" s="244">
        <v>86566154.540000007</v>
      </c>
      <c r="G65" s="239">
        <v>0</v>
      </c>
      <c r="H65" s="240">
        <f t="shared" si="30"/>
        <v>86566154.540000007</v>
      </c>
      <c r="I65" s="281">
        <f t="shared" si="4"/>
        <v>3.3233957319472127E-3</v>
      </c>
      <c r="J65" s="239">
        <v>86566154.540000007</v>
      </c>
      <c r="K65" s="241">
        <f t="shared" si="2"/>
        <v>1</v>
      </c>
    </row>
    <row r="66" spans="1:11" ht="50.25" customHeight="1" x14ac:dyDescent="0.25">
      <c r="A66" s="114" t="s">
        <v>186</v>
      </c>
      <c r="B66" s="43" t="s">
        <v>41</v>
      </c>
      <c r="C66" s="43">
        <v>20</v>
      </c>
      <c r="D66" s="43" t="s">
        <v>38</v>
      </c>
      <c r="E66" s="237" t="s">
        <v>379</v>
      </c>
      <c r="F66" s="244">
        <v>81606909.780000001</v>
      </c>
      <c r="G66" s="239">
        <v>0</v>
      </c>
      <c r="H66" s="240">
        <f t="shared" si="30"/>
        <v>81606909.780000001</v>
      </c>
      <c r="I66" s="281">
        <f t="shared" si="4"/>
        <v>3.1330033903138564E-3</v>
      </c>
      <c r="J66" s="239">
        <v>81606909.780000001</v>
      </c>
      <c r="K66" s="241">
        <f t="shared" si="2"/>
        <v>1</v>
      </c>
    </row>
    <row r="67" spans="1:11" ht="49.5" customHeight="1" x14ac:dyDescent="0.25">
      <c r="A67" s="114" t="s">
        <v>188</v>
      </c>
      <c r="B67" s="43" t="s">
        <v>41</v>
      </c>
      <c r="C67" s="43">
        <v>20</v>
      </c>
      <c r="D67" s="43" t="s">
        <v>38</v>
      </c>
      <c r="E67" s="237" t="s">
        <v>429</v>
      </c>
      <c r="F67" s="244">
        <v>34612704.039999999</v>
      </c>
      <c r="G67" s="239">
        <v>0</v>
      </c>
      <c r="H67" s="240">
        <f t="shared" si="30"/>
        <v>34612704.039999999</v>
      </c>
      <c r="I67" s="281">
        <f t="shared" si="4"/>
        <v>1.3288301125185689E-3</v>
      </c>
      <c r="J67" s="239">
        <v>34612704.039999999</v>
      </c>
      <c r="K67" s="241">
        <f t="shared" si="2"/>
        <v>1</v>
      </c>
    </row>
    <row r="68" spans="1:11" ht="41.25" customHeight="1" x14ac:dyDescent="0.25">
      <c r="A68" s="113" t="s">
        <v>190</v>
      </c>
      <c r="B68" s="32" t="s">
        <v>41</v>
      </c>
      <c r="C68" s="32">
        <v>20</v>
      </c>
      <c r="D68" s="32" t="s">
        <v>38</v>
      </c>
      <c r="E68" s="234" t="s">
        <v>191</v>
      </c>
      <c r="F68" s="242">
        <f>SUM(F69:F71)</f>
        <v>97946113</v>
      </c>
      <c r="G68" s="242">
        <f t="shared" ref="G68:H68" si="34">SUM(G69:G71)</f>
        <v>0</v>
      </c>
      <c r="H68" s="242">
        <f t="shared" si="34"/>
        <v>97946113</v>
      </c>
      <c r="I68" s="282">
        <f t="shared" si="4"/>
        <v>3.760288251623882E-3</v>
      </c>
      <c r="J68" s="242">
        <f>SUM(J69:J71)</f>
        <v>97946113</v>
      </c>
      <c r="K68" s="236">
        <f t="shared" si="2"/>
        <v>1</v>
      </c>
    </row>
    <row r="69" spans="1:11" ht="48" customHeight="1" x14ac:dyDescent="0.25">
      <c r="A69" s="114" t="s">
        <v>194</v>
      </c>
      <c r="B69" s="43" t="s">
        <v>41</v>
      </c>
      <c r="C69" s="43">
        <v>20</v>
      </c>
      <c r="D69" s="43" t="s">
        <v>38</v>
      </c>
      <c r="E69" s="237" t="s">
        <v>195</v>
      </c>
      <c r="F69" s="244">
        <v>664000</v>
      </c>
      <c r="G69" s="239">
        <v>0</v>
      </c>
      <c r="H69" s="240">
        <f t="shared" si="30"/>
        <v>664000</v>
      </c>
      <c r="I69" s="281">
        <f t="shared" si="4"/>
        <v>2.5491888576305808E-5</v>
      </c>
      <c r="J69" s="239">
        <v>664000</v>
      </c>
      <c r="K69" s="241">
        <f t="shared" si="2"/>
        <v>1</v>
      </c>
    </row>
    <row r="70" spans="1:11" ht="41.25" customHeight="1" x14ac:dyDescent="0.25">
      <c r="A70" s="114" t="s">
        <v>198</v>
      </c>
      <c r="B70" s="43" t="s">
        <v>41</v>
      </c>
      <c r="C70" s="43">
        <v>20</v>
      </c>
      <c r="D70" s="43" t="s">
        <v>38</v>
      </c>
      <c r="E70" s="237" t="s">
        <v>199</v>
      </c>
      <c r="F70" s="244">
        <v>94954073</v>
      </c>
      <c r="G70" s="239">
        <v>0</v>
      </c>
      <c r="H70" s="240">
        <f t="shared" si="30"/>
        <v>94954073</v>
      </c>
      <c r="I70" s="281">
        <f t="shared" si="4"/>
        <v>3.6454196517807344E-3</v>
      </c>
      <c r="J70" s="239">
        <v>94954073</v>
      </c>
      <c r="K70" s="241">
        <f t="shared" si="2"/>
        <v>1</v>
      </c>
    </row>
    <row r="71" spans="1:11" ht="36.75" customHeight="1" x14ac:dyDescent="0.25">
      <c r="A71" s="114" t="s">
        <v>200</v>
      </c>
      <c r="B71" s="43" t="s">
        <v>41</v>
      </c>
      <c r="C71" s="43">
        <v>20</v>
      </c>
      <c r="D71" s="43" t="s">
        <v>38</v>
      </c>
      <c r="E71" s="237" t="s">
        <v>201</v>
      </c>
      <c r="F71" s="244">
        <v>2328040</v>
      </c>
      <c r="G71" s="239">
        <v>0</v>
      </c>
      <c r="H71" s="240">
        <f t="shared" si="30"/>
        <v>2328040</v>
      </c>
      <c r="I71" s="281">
        <f t="shared" si="4"/>
        <v>8.9376711266841817E-5</v>
      </c>
      <c r="J71" s="239">
        <v>2328040</v>
      </c>
      <c r="K71" s="241">
        <f t="shared" si="2"/>
        <v>1</v>
      </c>
    </row>
    <row r="72" spans="1:11" ht="26.25" customHeight="1" x14ac:dyDescent="0.25">
      <c r="A72" s="113" t="s">
        <v>204</v>
      </c>
      <c r="B72" s="32" t="s">
        <v>37</v>
      </c>
      <c r="C72" s="32">
        <v>10</v>
      </c>
      <c r="D72" s="32" t="s">
        <v>38</v>
      </c>
      <c r="E72" s="234" t="s">
        <v>205</v>
      </c>
      <c r="F72" s="242">
        <f t="shared" ref="F72:H72" si="35">+F79</f>
        <v>6038392441.9200001</v>
      </c>
      <c r="G72" s="242">
        <f t="shared" si="35"/>
        <v>0</v>
      </c>
      <c r="H72" s="242">
        <f t="shared" si="35"/>
        <v>6038392441.9200001</v>
      </c>
      <c r="I72" s="282">
        <f t="shared" si="4"/>
        <v>0.23182233028528881</v>
      </c>
      <c r="J72" s="242">
        <f t="shared" ref="J72" si="36">+J79</f>
        <v>6038392441.9200001</v>
      </c>
      <c r="K72" s="236">
        <f t="shared" si="2"/>
        <v>1</v>
      </c>
    </row>
    <row r="73" spans="1:11" ht="26.25" customHeight="1" x14ac:dyDescent="0.25">
      <c r="A73" s="113" t="s">
        <v>204</v>
      </c>
      <c r="B73" s="32" t="s">
        <v>41</v>
      </c>
      <c r="C73" s="32">
        <v>20</v>
      </c>
      <c r="D73" s="32" t="s">
        <v>38</v>
      </c>
      <c r="E73" s="234" t="s">
        <v>205</v>
      </c>
      <c r="F73" s="242">
        <f>+F74</f>
        <v>28196254</v>
      </c>
      <c r="G73" s="242">
        <f t="shared" ref="G73:H73" si="37">+G74</f>
        <v>0</v>
      </c>
      <c r="H73" s="242">
        <f t="shared" si="37"/>
        <v>28196254</v>
      </c>
      <c r="I73" s="282">
        <f t="shared" si="4"/>
        <v>1.0824936223452061E-3</v>
      </c>
      <c r="J73" s="242">
        <f>+J74</f>
        <v>28196254</v>
      </c>
      <c r="K73" s="236">
        <f t="shared" ref="K73:K136" si="38">+J73/H73</f>
        <v>1</v>
      </c>
    </row>
    <row r="74" spans="1:11" ht="31.5" customHeight="1" x14ac:dyDescent="0.25">
      <c r="A74" s="113" t="s">
        <v>212</v>
      </c>
      <c r="B74" s="32" t="s">
        <v>41</v>
      </c>
      <c r="C74" s="32">
        <v>20</v>
      </c>
      <c r="D74" s="32" t="s">
        <v>38</v>
      </c>
      <c r="E74" s="234" t="s">
        <v>213</v>
      </c>
      <c r="F74" s="242">
        <f t="shared" ref="F74:J76" si="39">+F75</f>
        <v>28196254</v>
      </c>
      <c r="G74" s="242">
        <f t="shared" si="39"/>
        <v>0</v>
      </c>
      <c r="H74" s="242">
        <f t="shared" si="39"/>
        <v>28196254</v>
      </c>
      <c r="I74" s="282">
        <f t="shared" ref="I74:I137" si="40">+H74/$H$150</f>
        <v>1.0824936223452061E-3</v>
      </c>
      <c r="J74" s="242">
        <f t="shared" si="39"/>
        <v>28196254</v>
      </c>
      <c r="K74" s="236">
        <f t="shared" si="38"/>
        <v>1</v>
      </c>
    </row>
    <row r="75" spans="1:11" ht="31.5" customHeight="1" x14ac:dyDescent="0.25">
      <c r="A75" s="113" t="s">
        <v>214</v>
      </c>
      <c r="B75" s="32" t="s">
        <v>41</v>
      </c>
      <c r="C75" s="32">
        <v>20</v>
      </c>
      <c r="D75" s="32" t="s">
        <v>38</v>
      </c>
      <c r="E75" s="234" t="s">
        <v>215</v>
      </c>
      <c r="F75" s="242">
        <f t="shared" si="39"/>
        <v>28196254</v>
      </c>
      <c r="G75" s="242">
        <f t="shared" si="39"/>
        <v>0</v>
      </c>
      <c r="H75" s="242">
        <f t="shared" si="39"/>
        <v>28196254</v>
      </c>
      <c r="I75" s="282">
        <f t="shared" si="40"/>
        <v>1.0824936223452061E-3</v>
      </c>
      <c r="J75" s="242">
        <f t="shared" si="39"/>
        <v>28196254</v>
      </c>
      <c r="K75" s="236">
        <f t="shared" si="38"/>
        <v>1</v>
      </c>
    </row>
    <row r="76" spans="1:11" ht="34.5" customHeight="1" x14ac:dyDescent="0.25">
      <c r="A76" s="113" t="s">
        <v>216</v>
      </c>
      <c r="B76" s="32" t="s">
        <v>41</v>
      </c>
      <c r="C76" s="32">
        <v>20</v>
      </c>
      <c r="D76" s="32" t="s">
        <v>38</v>
      </c>
      <c r="E76" s="234" t="s">
        <v>217</v>
      </c>
      <c r="F76" s="242">
        <f>+F77</f>
        <v>28196254</v>
      </c>
      <c r="G76" s="242">
        <f t="shared" si="39"/>
        <v>0</v>
      </c>
      <c r="H76" s="242">
        <f t="shared" si="39"/>
        <v>28196254</v>
      </c>
      <c r="I76" s="282">
        <f t="shared" si="40"/>
        <v>1.0824936223452061E-3</v>
      </c>
      <c r="J76" s="242">
        <f>+J77</f>
        <v>28196254</v>
      </c>
      <c r="K76" s="236">
        <f t="shared" si="38"/>
        <v>1</v>
      </c>
    </row>
    <row r="77" spans="1:11" ht="33.75" customHeight="1" x14ac:dyDescent="0.25">
      <c r="A77" s="114" t="s">
        <v>218</v>
      </c>
      <c r="B77" s="43" t="s">
        <v>41</v>
      </c>
      <c r="C77" s="43">
        <v>20</v>
      </c>
      <c r="D77" s="43" t="s">
        <v>38</v>
      </c>
      <c r="E77" s="237" t="s">
        <v>219</v>
      </c>
      <c r="F77" s="244">
        <v>28196254</v>
      </c>
      <c r="G77" s="239">
        <v>0</v>
      </c>
      <c r="H77" s="240">
        <f t="shared" ref="H77" si="41">+F77-G77</f>
        <v>28196254</v>
      </c>
      <c r="I77" s="281">
        <f t="shared" si="40"/>
        <v>1.0824936223452061E-3</v>
      </c>
      <c r="J77" s="239">
        <v>28196254</v>
      </c>
      <c r="K77" s="241">
        <f t="shared" si="38"/>
        <v>1</v>
      </c>
    </row>
    <row r="78" spans="1:11" ht="29.25" customHeight="1" x14ac:dyDescent="0.25">
      <c r="A78" s="245" t="s">
        <v>222</v>
      </c>
      <c r="B78" s="80" t="s">
        <v>37</v>
      </c>
      <c r="C78" s="80">
        <v>10</v>
      </c>
      <c r="D78" s="80" t="s">
        <v>38</v>
      </c>
      <c r="E78" s="246" t="s">
        <v>223</v>
      </c>
      <c r="F78" s="242">
        <f t="shared" ref="F78:J79" si="42">+F79</f>
        <v>6038392441.9200001</v>
      </c>
      <c r="G78" s="242">
        <f t="shared" si="42"/>
        <v>0</v>
      </c>
      <c r="H78" s="242">
        <f t="shared" si="42"/>
        <v>6038392441.9200001</v>
      </c>
      <c r="I78" s="282">
        <f t="shared" si="40"/>
        <v>0.23182233028528881</v>
      </c>
      <c r="J78" s="242">
        <f t="shared" si="42"/>
        <v>6038392441.9200001</v>
      </c>
      <c r="K78" s="236">
        <f t="shared" si="38"/>
        <v>1</v>
      </c>
    </row>
    <row r="79" spans="1:11" ht="29.25" customHeight="1" x14ac:dyDescent="0.25">
      <c r="A79" s="245" t="s">
        <v>224</v>
      </c>
      <c r="B79" s="80" t="s">
        <v>37</v>
      </c>
      <c r="C79" s="80">
        <v>10</v>
      </c>
      <c r="D79" s="80" t="s">
        <v>38</v>
      </c>
      <c r="E79" s="246" t="s">
        <v>225</v>
      </c>
      <c r="F79" s="242">
        <f>+F80</f>
        <v>6038392441.9200001</v>
      </c>
      <c r="G79" s="242">
        <f t="shared" si="42"/>
        <v>0</v>
      </c>
      <c r="H79" s="242">
        <f t="shared" si="42"/>
        <v>6038392441.9200001</v>
      </c>
      <c r="I79" s="282">
        <f t="shared" si="40"/>
        <v>0.23182233028528881</v>
      </c>
      <c r="J79" s="242">
        <f>+J80</f>
        <v>6038392441.9200001</v>
      </c>
      <c r="K79" s="236">
        <f t="shared" si="38"/>
        <v>1</v>
      </c>
    </row>
    <row r="80" spans="1:11" ht="29.25" customHeight="1" thickBot="1" x14ac:dyDescent="0.3">
      <c r="A80" s="247" t="s">
        <v>228</v>
      </c>
      <c r="B80" s="248" t="s">
        <v>37</v>
      </c>
      <c r="C80" s="248">
        <v>10</v>
      </c>
      <c r="D80" s="248" t="s">
        <v>38</v>
      </c>
      <c r="E80" s="249" t="s">
        <v>229</v>
      </c>
      <c r="F80" s="250">
        <v>6038392441.9200001</v>
      </c>
      <c r="G80" s="251">
        <v>0</v>
      </c>
      <c r="H80" s="252">
        <f t="shared" ref="H80" si="43">+F80-G80</f>
        <v>6038392441.9200001</v>
      </c>
      <c r="I80" s="283">
        <f t="shared" si="40"/>
        <v>0.23182233028528881</v>
      </c>
      <c r="J80" s="251">
        <v>6038392441.9200001</v>
      </c>
      <c r="K80" s="253">
        <f t="shared" si="38"/>
        <v>1</v>
      </c>
    </row>
    <row r="81" spans="1:11" s="226" customFormat="1" ht="28.5" customHeight="1" thickBot="1" x14ac:dyDescent="0.3">
      <c r="A81" s="23" t="s">
        <v>250</v>
      </c>
      <c r="B81" s="96" t="s">
        <v>37</v>
      </c>
      <c r="C81" s="97">
        <v>10</v>
      </c>
      <c r="D81" s="96" t="s">
        <v>38</v>
      </c>
      <c r="E81" s="223" t="s">
        <v>251</v>
      </c>
      <c r="F81" s="26">
        <f>+F84+F90+F112+F118</f>
        <v>1295922883.6399999</v>
      </c>
      <c r="G81" s="224">
        <f t="shared" ref="G81:H81" si="44">+G84+G90+G112+G118</f>
        <v>0</v>
      </c>
      <c r="H81" s="26">
        <f t="shared" si="44"/>
        <v>1295922883.6399999</v>
      </c>
      <c r="I81" s="284">
        <f t="shared" si="40"/>
        <v>4.9752291797041853E-2</v>
      </c>
      <c r="J81" s="224">
        <f>+J84+J90+J112+J118</f>
        <v>1295922883.6399999</v>
      </c>
      <c r="K81" s="225">
        <f t="shared" si="38"/>
        <v>1</v>
      </c>
    </row>
    <row r="82" spans="1:11" s="226" customFormat="1" ht="28.5" customHeight="1" thickBot="1" x14ac:dyDescent="0.3">
      <c r="A82" s="23" t="s">
        <v>250</v>
      </c>
      <c r="B82" s="96" t="s">
        <v>37</v>
      </c>
      <c r="C82" s="97">
        <v>13</v>
      </c>
      <c r="D82" s="96" t="s">
        <v>38</v>
      </c>
      <c r="E82" s="223" t="s">
        <v>251</v>
      </c>
      <c r="F82" s="26">
        <f t="shared" ref="F82:H82" si="45">+F119</f>
        <v>65837000</v>
      </c>
      <c r="G82" s="224">
        <f t="shared" si="45"/>
        <v>0</v>
      </c>
      <c r="H82" s="26">
        <f t="shared" si="45"/>
        <v>65837000</v>
      </c>
      <c r="I82" s="284">
        <f t="shared" si="40"/>
        <v>2.5275745002985624E-3</v>
      </c>
      <c r="J82" s="224">
        <f t="shared" ref="J82" si="46">+J119</f>
        <v>65837000</v>
      </c>
      <c r="K82" s="225">
        <f t="shared" si="38"/>
        <v>1</v>
      </c>
    </row>
    <row r="83" spans="1:11" s="226" customFormat="1" ht="28.5" customHeight="1" thickBot="1" x14ac:dyDescent="0.3">
      <c r="A83" s="99" t="s">
        <v>250</v>
      </c>
      <c r="B83" s="100" t="s">
        <v>41</v>
      </c>
      <c r="C83" s="101">
        <v>20</v>
      </c>
      <c r="D83" s="100" t="s">
        <v>38</v>
      </c>
      <c r="E83" s="228" t="s">
        <v>251</v>
      </c>
      <c r="F83" s="103">
        <f>+F100+F120</f>
        <v>17217819084.52</v>
      </c>
      <c r="G83" s="229">
        <f t="shared" ref="G83:H83" si="47">+G100+G120</f>
        <v>0</v>
      </c>
      <c r="H83" s="103">
        <f t="shared" si="47"/>
        <v>17217819084.52</v>
      </c>
      <c r="I83" s="285">
        <f t="shared" si="40"/>
        <v>0.66101615305658956</v>
      </c>
      <c r="J83" s="229">
        <f>+J100+J120</f>
        <v>17217819084.52</v>
      </c>
      <c r="K83" s="230">
        <f t="shared" si="38"/>
        <v>1</v>
      </c>
    </row>
    <row r="84" spans="1:11" ht="24" customHeight="1" x14ac:dyDescent="0.25">
      <c r="A84" s="110" t="s">
        <v>252</v>
      </c>
      <c r="B84" s="111" t="s">
        <v>37</v>
      </c>
      <c r="C84" s="111">
        <v>10</v>
      </c>
      <c r="D84" s="111" t="s">
        <v>38</v>
      </c>
      <c r="E84" s="231" t="s">
        <v>253</v>
      </c>
      <c r="F84" s="254">
        <f t="shared" ref="F84:J85" si="48">+F85</f>
        <v>317236473</v>
      </c>
      <c r="G84" s="254">
        <f t="shared" si="48"/>
        <v>0</v>
      </c>
      <c r="H84" s="254">
        <f t="shared" si="48"/>
        <v>317236473</v>
      </c>
      <c r="I84" s="286">
        <f t="shared" si="40"/>
        <v>1.2179151840446153E-2</v>
      </c>
      <c r="J84" s="254">
        <f t="shared" si="48"/>
        <v>317236473</v>
      </c>
      <c r="K84" s="233">
        <f t="shared" si="38"/>
        <v>1</v>
      </c>
    </row>
    <row r="85" spans="1:11" ht="24" customHeight="1" x14ac:dyDescent="0.25">
      <c r="A85" s="113" t="s">
        <v>254</v>
      </c>
      <c r="B85" s="32" t="s">
        <v>37</v>
      </c>
      <c r="C85" s="32">
        <v>10</v>
      </c>
      <c r="D85" s="32" t="s">
        <v>38</v>
      </c>
      <c r="E85" s="234" t="s">
        <v>255</v>
      </c>
      <c r="F85" s="242">
        <f>+F86</f>
        <v>317236473</v>
      </c>
      <c r="G85" s="242">
        <f t="shared" si="48"/>
        <v>0</v>
      </c>
      <c r="H85" s="242">
        <f t="shared" si="48"/>
        <v>317236473</v>
      </c>
      <c r="I85" s="282">
        <f t="shared" si="40"/>
        <v>1.2179151840446153E-2</v>
      </c>
      <c r="J85" s="242">
        <f>+J86</f>
        <v>317236473</v>
      </c>
      <c r="K85" s="236">
        <f t="shared" si="38"/>
        <v>1</v>
      </c>
    </row>
    <row r="86" spans="1:11" ht="49.5" customHeight="1" x14ac:dyDescent="0.25">
      <c r="A86" s="199" t="s">
        <v>380</v>
      </c>
      <c r="B86" s="32" t="s">
        <v>37</v>
      </c>
      <c r="C86" s="32">
        <v>10</v>
      </c>
      <c r="D86" s="32" t="s">
        <v>38</v>
      </c>
      <c r="E86" s="234" t="s">
        <v>381</v>
      </c>
      <c r="F86" s="242">
        <f t="shared" ref="F86:J87" si="49">+F87</f>
        <v>317236473</v>
      </c>
      <c r="G86" s="242">
        <f t="shared" si="49"/>
        <v>0</v>
      </c>
      <c r="H86" s="242">
        <f t="shared" si="49"/>
        <v>317236473</v>
      </c>
      <c r="I86" s="282">
        <f t="shared" si="40"/>
        <v>1.2179151840446153E-2</v>
      </c>
      <c r="J86" s="242">
        <f t="shared" si="49"/>
        <v>317236473</v>
      </c>
      <c r="K86" s="236">
        <f t="shared" si="38"/>
        <v>1</v>
      </c>
    </row>
    <row r="87" spans="1:11" ht="49.5" customHeight="1" x14ac:dyDescent="0.25">
      <c r="A87" s="113" t="s">
        <v>382</v>
      </c>
      <c r="B87" s="32" t="s">
        <v>37</v>
      </c>
      <c r="C87" s="32">
        <v>10</v>
      </c>
      <c r="D87" s="32" t="s">
        <v>38</v>
      </c>
      <c r="E87" s="234" t="s">
        <v>381</v>
      </c>
      <c r="F87" s="242">
        <f t="shared" si="49"/>
        <v>317236473</v>
      </c>
      <c r="G87" s="242">
        <f t="shared" si="49"/>
        <v>0</v>
      </c>
      <c r="H87" s="242">
        <f t="shared" si="49"/>
        <v>317236473</v>
      </c>
      <c r="I87" s="282">
        <f t="shared" si="40"/>
        <v>1.2179151840446153E-2</v>
      </c>
      <c r="J87" s="242">
        <f t="shared" si="49"/>
        <v>317236473</v>
      </c>
      <c r="K87" s="236">
        <f t="shared" si="38"/>
        <v>1</v>
      </c>
    </row>
    <row r="88" spans="1:11" ht="49.5" customHeight="1" x14ac:dyDescent="0.25">
      <c r="A88" s="113" t="s">
        <v>383</v>
      </c>
      <c r="B88" s="32" t="s">
        <v>37</v>
      </c>
      <c r="C88" s="32">
        <v>10</v>
      </c>
      <c r="D88" s="32" t="s">
        <v>38</v>
      </c>
      <c r="E88" s="234" t="s">
        <v>384</v>
      </c>
      <c r="F88" s="242">
        <f t="shared" ref="F88:J88" si="50">SUM(F89:F89)</f>
        <v>317236473</v>
      </c>
      <c r="G88" s="242">
        <f t="shared" si="50"/>
        <v>0</v>
      </c>
      <c r="H88" s="242">
        <f t="shared" si="50"/>
        <v>317236473</v>
      </c>
      <c r="I88" s="282">
        <f t="shared" si="40"/>
        <v>1.2179151840446153E-2</v>
      </c>
      <c r="J88" s="242">
        <f t="shared" si="50"/>
        <v>317236473</v>
      </c>
      <c r="K88" s="236">
        <f t="shared" si="38"/>
        <v>1</v>
      </c>
    </row>
    <row r="89" spans="1:11" ht="30" customHeight="1" x14ac:dyDescent="0.25">
      <c r="A89" s="114" t="s">
        <v>385</v>
      </c>
      <c r="B89" s="43" t="s">
        <v>37</v>
      </c>
      <c r="C89" s="43">
        <v>10</v>
      </c>
      <c r="D89" s="43" t="s">
        <v>38</v>
      </c>
      <c r="E89" s="237" t="s">
        <v>268</v>
      </c>
      <c r="F89" s="255">
        <v>317236473</v>
      </c>
      <c r="G89" s="239">
        <v>0</v>
      </c>
      <c r="H89" s="240">
        <f t="shared" ref="H89" si="51">+F89-G89</f>
        <v>317236473</v>
      </c>
      <c r="I89" s="281">
        <f t="shared" si="40"/>
        <v>1.2179151840446153E-2</v>
      </c>
      <c r="J89" s="239">
        <v>317236473</v>
      </c>
      <c r="K89" s="241">
        <f t="shared" si="38"/>
        <v>1</v>
      </c>
    </row>
    <row r="90" spans="1:11" ht="35.25" customHeight="1" x14ac:dyDescent="0.25">
      <c r="A90" s="113" t="s">
        <v>258</v>
      </c>
      <c r="B90" s="32" t="s">
        <v>37</v>
      </c>
      <c r="C90" s="32">
        <v>10</v>
      </c>
      <c r="D90" s="32" t="s">
        <v>38</v>
      </c>
      <c r="E90" s="256" t="s">
        <v>259</v>
      </c>
      <c r="F90" s="242">
        <f t="shared" ref="F90:J90" si="52">+F91</f>
        <v>245496831.63999999</v>
      </c>
      <c r="G90" s="242">
        <f t="shared" si="52"/>
        <v>0</v>
      </c>
      <c r="H90" s="242">
        <f t="shared" si="52"/>
        <v>245496831.63999999</v>
      </c>
      <c r="I90" s="282">
        <f t="shared" si="40"/>
        <v>9.4249666837394365E-3</v>
      </c>
      <c r="J90" s="242">
        <f t="shared" si="52"/>
        <v>245496831.63999999</v>
      </c>
      <c r="K90" s="236">
        <f t="shared" si="38"/>
        <v>1</v>
      </c>
    </row>
    <row r="91" spans="1:11" ht="33" customHeight="1" x14ac:dyDescent="0.25">
      <c r="A91" s="113" t="s">
        <v>260</v>
      </c>
      <c r="B91" s="32" t="s">
        <v>37</v>
      </c>
      <c r="C91" s="32">
        <v>10</v>
      </c>
      <c r="D91" s="32" t="s">
        <v>38</v>
      </c>
      <c r="E91" s="234" t="s">
        <v>255</v>
      </c>
      <c r="F91" s="242">
        <f t="shared" ref="F91:H91" si="53">+F92+F96</f>
        <v>245496831.63999999</v>
      </c>
      <c r="G91" s="242">
        <f t="shared" si="53"/>
        <v>0</v>
      </c>
      <c r="H91" s="242">
        <f t="shared" si="53"/>
        <v>245496831.63999999</v>
      </c>
      <c r="I91" s="282">
        <f t="shared" si="40"/>
        <v>9.4249666837394365E-3</v>
      </c>
      <c r="J91" s="242">
        <f t="shared" ref="J91" si="54">+J92+J96</f>
        <v>245496831.63999999</v>
      </c>
      <c r="K91" s="236">
        <f t="shared" si="38"/>
        <v>1</v>
      </c>
    </row>
    <row r="92" spans="1:11" ht="51.75" customHeight="1" x14ac:dyDescent="0.25">
      <c r="A92" s="113" t="s">
        <v>261</v>
      </c>
      <c r="B92" s="32" t="s">
        <v>37</v>
      </c>
      <c r="C92" s="32">
        <v>10</v>
      </c>
      <c r="D92" s="32" t="s">
        <v>38</v>
      </c>
      <c r="E92" s="234" t="s">
        <v>262</v>
      </c>
      <c r="F92" s="242">
        <f t="shared" ref="F92:J94" si="55">+F93</f>
        <v>40951312</v>
      </c>
      <c r="G92" s="242">
        <f t="shared" si="55"/>
        <v>0</v>
      </c>
      <c r="H92" s="242">
        <f t="shared" si="55"/>
        <v>40951312</v>
      </c>
      <c r="I92" s="282">
        <f t="shared" si="40"/>
        <v>1.5721781363818297E-3</v>
      </c>
      <c r="J92" s="242">
        <f t="shared" si="55"/>
        <v>40951312</v>
      </c>
      <c r="K92" s="236">
        <f t="shared" si="38"/>
        <v>1</v>
      </c>
    </row>
    <row r="93" spans="1:11" ht="51.75" customHeight="1" x14ac:dyDescent="0.25">
      <c r="A93" s="113" t="s">
        <v>386</v>
      </c>
      <c r="B93" s="32" t="s">
        <v>37</v>
      </c>
      <c r="C93" s="32">
        <v>10</v>
      </c>
      <c r="D93" s="32" t="s">
        <v>38</v>
      </c>
      <c r="E93" s="234" t="s">
        <v>262</v>
      </c>
      <c r="F93" s="242">
        <f t="shared" si="55"/>
        <v>40951312</v>
      </c>
      <c r="G93" s="242">
        <f t="shared" si="55"/>
        <v>0</v>
      </c>
      <c r="H93" s="242">
        <f t="shared" si="55"/>
        <v>40951312</v>
      </c>
      <c r="I93" s="282">
        <f t="shared" si="40"/>
        <v>1.5721781363818297E-3</v>
      </c>
      <c r="J93" s="242">
        <f t="shared" si="55"/>
        <v>40951312</v>
      </c>
      <c r="K93" s="236">
        <f t="shared" si="38"/>
        <v>1</v>
      </c>
    </row>
    <row r="94" spans="1:11" ht="29.25" customHeight="1" x14ac:dyDescent="0.25">
      <c r="A94" s="113" t="s">
        <v>387</v>
      </c>
      <c r="B94" s="32" t="s">
        <v>37</v>
      </c>
      <c r="C94" s="32">
        <v>10</v>
      </c>
      <c r="D94" s="32" t="s">
        <v>38</v>
      </c>
      <c r="E94" s="256" t="s">
        <v>266</v>
      </c>
      <c r="F94" s="242">
        <f t="shared" si="55"/>
        <v>40951312</v>
      </c>
      <c r="G94" s="242">
        <f t="shared" si="55"/>
        <v>0</v>
      </c>
      <c r="H94" s="242">
        <f t="shared" si="55"/>
        <v>40951312</v>
      </c>
      <c r="I94" s="282">
        <f t="shared" si="40"/>
        <v>1.5721781363818297E-3</v>
      </c>
      <c r="J94" s="242">
        <f t="shared" si="55"/>
        <v>40951312</v>
      </c>
      <c r="K94" s="236">
        <f t="shared" si="38"/>
        <v>1</v>
      </c>
    </row>
    <row r="95" spans="1:11" ht="30" customHeight="1" x14ac:dyDescent="0.25">
      <c r="A95" s="114" t="s">
        <v>388</v>
      </c>
      <c r="B95" s="43" t="s">
        <v>37</v>
      </c>
      <c r="C95" s="43">
        <v>10</v>
      </c>
      <c r="D95" s="43" t="s">
        <v>38</v>
      </c>
      <c r="E95" s="237" t="s">
        <v>268</v>
      </c>
      <c r="F95" s="244">
        <v>40951312</v>
      </c>
      <c r="G95" s="239">
        <v>0</v>
      </c>
      <c r="H95" s="240">
        <f t="shared" ref="H95" si="56">+F95-G95</f>
        <v>40951312</v>
      </c>
      <c r="I95" s="281">
        <f t="shared" si="40"/>
        <v>1.5721781363818297E-3</v>
      </c>
      <c r="J95" s="239">
        <v>40951312</v>
      </c>
      <c r="K95" s="241">
        <f t="shared" si="38"/>
        <v>1</v>
      </c>
    </row>
    <row r="96" spans="1:11" ht="51.75" customHeight="1" x14ac:dyDescent="0.25">
      <c r="A96" s="113" t="s">
        <v>269</v>
      </c>
      <c r="B96" s="32" t="s">
        <v>37</v>
      </c>
      <c r="C96" s="32">
        <v>10</v>
      </c>
      <c r="D96" s="32" t="s">
        <v>38</v>
      </c>
      <c r="E96" s="234" t="s">
        <v>270</v>
      </c>
      <c r="F96" s="242">
        <f t="shared" ref="F96:J98" si="57">+F97</f>
        <v>204545519.63999999</v>
      </c>
      <c r="G96" s="242">
        <f t="shared" si="57"/>
        <v>0</v>
      </c>
      <c r="H96" s="242">
        <f t="shared" si="57"/>
        <v>204545519.63999999</v>
      </c>
      <c r="I96" s="282">
        <f t="shared" si="40"/>
        <v>7.8527885473576066E-3</v>
      </c>
      <c r="J96" s="242">
        <f t="shared" si="57"/>
        <v>204545519.63999999</v>
      </c>
      <c r="K96" s="236">
        <f t="shared" si="38"/>
        <v>1</v>
      </c>
    </row>
    <row r="97" spans="1:11" ht="51.75" customHeight="1" x14ac:dyDescent="0.25">
      <c r="A97" s="113" t="s">
        <v>389</v>
      </c>
      <c r="B97" s="32" t="s">
        <v>37</v>
      </c>
      <c r="C97" s="32">
        <v>10</v>
      </c>
      <c r="D97" s="32" t="s">
        <v>38</v>
      </c>
      <c r="E97" s="234" t="s">
        <v>390</v>
      </c>
      <c r="F97" s="242">
        <f t="shared" si="57"/>
        <v>204545519.63999999</v>
      </c>
      <c r="G97" s="242">
        <f t="shared" si="57"/>
        <v>0</v>
      </c>
      <c r="H97" s="242">
        <f t="shared" si="57"/>
        <v>204545519.63999999</v>
      </c>
      <c r="I97" s="282">
        <f t="shared" si="40"/>
        <v>7.8527885473576066E-3</v>
      </c>
      <c r="J97" s="242">
        <f t="shared" si="57"/>
        <v>204545519.63999999</v>
      </c>
      <c r="K97" s="236">
        <f t="shared" si="38"/>
        <v>1</v>
      </c>
    </row>
    <row r="98" spans="1:11" ht="29.25" customHeight="1" x14ac:dyDescent="0.25">
      <c r="A98" s="113" t="s">
        <v>391</v>
      </c>
      <c r="B98" s="32" t="s">
        <v>37</v>
      </c>
      <c r="C98" s="32">
        <v>10</v>
      </c>
      <c r="D98" s="32" t="s">
        <v>38</v>
      </c>
      <c r="E98" s="256" t="s">
        <v>266</v>
      </c>
      <c r="F98" s="242">
        <f t="shared" si="57"/>
        <v>204545519.63999999</v>
      </c>
      <c r="G98" s="242">
        <f t="shared" si="57"/>
        <v>0</v>
      </c>
      <c r="H98" s="242">
        <f t="shared" si="57"/>
        <v>204545519.63999999</v>
      </c>
      <c r="I98" s="282">
        <f t="shared" si="40"/>
        <v>7.8527885473576066E-3</v>
      </c>
      <c r="J98" s="242">
        <f t="shared" si="57"/>
        <v>204545519.63999999</v>
      </c>
      <c r="K98" s="236">
        <f t="shared" si="38"/>
        <v>1</v>
      </c>
    </row>
    <row r="99" spans="1:11" ht="30" customHeight="1" x14ac:dyDescent="0.25">
      <c r="A99" s="114" t="s">
        <v>392</v>
      </c>
      <c r="B99" s="43" t="s">
        <v>37</v>
      </c>
      <c r="C99" s="43">
        <v>10</v>
      </c>
      <c r="D99" s="43" t="s">
        <v>38</v>
      </c>
      <c r="E99" s="237" t="s">
        <v>268</v>
      </c>
      <c r="F99" s="244">
        <v>204545519.63999999</v>
      </c>
      <c r="G99" s="239">
        <v>0</v>
      </c>
      <c r="H99" s="240">
        <f t="shared" ref="H99" si="58">+F99-G99</f>
        <v>204545519.63999999</v>
      </c>
      <c r="I99" s="281">
        <f t="shared" si="40"/>
        <v>7.8527885473576066E-3</v>
      </c>
      <c r="J99" s="239">
        <v>204545519.63999999</v>
      </c>
      <c r="K99" s="241">
        <f t="shared" si="38"/>
        <v>1</v>
      </c>
    </row>
    <row r="100" spans="1:11" ht="29.25" customHeight="1" x14ac:dyDescent="0.25">
      <c r="A100" s="113" t="s">
        <v>274</v>
      </c>
      <c r="B100" s="32" t="s">
        <v>41</v>
      </c>
      <c r="C100" s="32">
        <v>20</v>
      </c>
      <c r="D100" s="32" t="s">
        <v>38</v>
      </c>
      <c r="E100" s="234" t="s">
        <v>275</v>
      </c>
      <c r="F100" s="242">
        <f>+F101</f>
        <v>17029493478.52</v>
      </c>
      <c r="G100" s="242">
        <f t="shared" ref="G100:H100" si="59">+G101</f>
        <v>0</v>
      </c>
      <c r="H100" s="242">
        <f t="shared" si="59"/>
        <v>17029493478.52</v>
      </c>
      <c r="I100" s="282">
        <f t="shared" si="40"/>
        <v>0.65378606967674435</v>
      </c>
      <c r="J100" s="242">
        <f>+J101</f>
        <v>17029493478.52</v>
      </c>
      <c r="K100" s="236">
        <f t="shared" si="38"/>
        <v>1</v>
      </c>
    </row>
    <row r="101" spans="1:11" ht="29.25" customHeight="1" x14ac:dyDescent="0.25">
      <c r="A101" s="113" t="s">
        <v>276</v>
      </c>
      <c r="B101" s="32" t="s">
        <v>41</v>
      </c>
      <c r="C101" s="32">
        <v>20</v>
      </c>
      <c r="D101" s="32" t="s">
        <v>38</v>
      </c>
      <c r="E101" s="234" t="s">
        <v>255</v>
      </c>
      <c r="F101" s="242">
        <f>+F102+F108</f>
        <v>17029493478.52</v>
      </c>
      <c r="G101" s="242">
        <f t="shared" ref="G101:H101" si="60">+G102+G108</f>
        <v>0</v>
      </c>
      <c r="H101" s="242">
        <f t="shared" si="60"/>
        <v>17029493478.52</v>
      </c>
      <c r="I101" s="282">
        <f t="shared" si="40"/>
        <v>0.65378606967674435</v>
      </c>
      <c r="J101" s="242">
        <f>+J102+J108</f>
        <v>17029493478.52</v>
      </c>
      <c r="K101" s="236">
        <f t="shared" si="38"/>
        <v>1</v>
      </c>
    </row>
    <row r="102" spans="1:11" ht="49.5" customHeight="1" x14ac:dyDescent="0.25">
      <c r="A102" s="113" t="s">
        <v>277</v>
      </c>
      <c r="B102" s="32" t="s">
        <v>41</v>
      </c>
      <c r="C102" s="32">
        <v>20</v>
      </c>
      <c r="D102" s="32" t="s">
        <v>38</v>
      </c>
      <c r="E102" s="256" t="s">
        <v>278</v>
      </c>
      <c r="F102" s="242">
        <f>+F103</f>
        <v>16996606542.52</v>
      </c>
      <c r="G102" s="242">
        <f t="shared" ref="G102:H102" si="61">+G103</f>
        <v>0</v>
      </c>
      <c r="H102" s="242">
        <f t="shared" si="61"/>
        <v>16996606542.52</v>
      </c>
      <c r="I102" s="282">
        <f t="shared" si="40"/>
        <v>0.65252349421269595</v>
      </c>
      <c r="J102" s="242">
        <f>+J103</f>
        <v>16996606542.52</v>
      </c>
      <c r="K102" s="236">
        <f t="shared" si="38"/>
        <v>1</v>
      </c>
    </row>
    <row r="103" spans="1:11" ht="49.5" customHeight="1" x14ac:dyDescent="0.25">
      <c r="A103" s="113" t="s">
        <v>393</v>
      </c>
      <c r="B103" s="32" t="s">
        <v>41</v>
      </c>
      <c r="C103" s="32">
        <v>20</v>
      </c>
      <c r="D103" s="32" t="s">
        <v>38</v>
      </c>
      <c r="E103" s="234" t="s">
        <v>278</v>
      </c>
      <c r="F103" s="242">
        <f t="shared" ref="F103:H103" si="62">+F104+F106</f>
        <v>16996606542.52</v>
      </c>
      <c r="G103" s="242">
        <f t="shared" si="62"/>
        <v>0</v>
      </c>
      <c r="H103" s="242">
        <f t="shared" si="62"/>
        <v>16996606542.52</v>
      </c>
      <c r="I103" s="282">
        <f t="shared" si="40"/>
        <v>0.65252349421269595</v>
      </c>
      <c r="J103" s="242">
        <f t="shared" ref="J103" si="63">+J104+J106</f>
        <v>16996606542.52</v>
      </c>
      <c r="K103" s="236">
        <f t="shared" si="38"/>
        <v>1</v>
      </c>
    </row>
    <row r="104" spans="1:11" ht="36.75" customHeight="1" x14ac:dyDescent="0.25">
      <c r="A104" s="113" t="s">
        <v>394</v>
      </c>
      <c r="B104" s="32" t="s">
        <v>41</v>
      </c>
      <c r="C104" s="32">
        <v>20</v>
      </c>
      <c r="D104" s="32" t="s">
        <v>38</v>
      </c>
      <c r="E104" s="234" t="s">
        <v>282</v>
      </c>
      <c r="F104" s="242">
        <f t="shared" ref="F104:J104" si="64">+F105</f>
        <v>16682957561.52</v>
      </c>
      <c r="G104" s="242">
        <f t="shared" si="64"/>
        <v>0</v>
      </c>
      <c r="H104" s="242">
        <f t="shared" si="64"/>
        <v>16682957561.52</v>
      </c>
      <c r="I104" s="282">
        <f t="shared" si="40"/>
        <v>0.64048207120708778</v>
      </c>
      <c r="J104" s="242">
        <f t="shared" si="64"/>
        <v>16682957561.52</v>
      </c>
      <c r="K104" s="236">
        <f t="shared" si="38"/>
        <v>1</v>
      </c>
    </row>
    <row r="105" spans="1:11" ht="30" customHeight="1" x14ac:dyDescent="0.25">
      <c r="A105" s="114" t="s">
        <v>395</v>
      </c>
      <c r="B105" s="43" t="s">
        <v>41</v>
      </c>
      <c r="C105" s="43">
        <v>20</v>
      </c>
      <c r="D105" s="43" t="s">
        <v>38</v>
      </c>
      <c r="E105" s="237" t="s">
        <v>268</v>
      </c>
      <c r="F105" s="244">
        <v>16682957561.52</v>
      </c>
      <c r="G105" s="239">
        <v>0</v>
      </c>
      <c r="H105" s="240">
        <f t="shared" ref="H105" si="65">+F105-G105</f>
        <v>16682957561.52</v>
      </c>
      <c r="I105" s="281">
        <f t="shared" si="40"/>
        <v>0.64048207120708778</v>
      </c>
      <c r="J105" s="239">
        <v>16682957561.52</v>
      </c>
      <c r="K105" s="241">
        <f t="shared" si="38"/>
        <v>1</v>
      </c>
    </row>
    <row r="106" spans="1:11" ht="36.75" customHeight="1" x14ac:dyDescent="0.25">
      <c r="A106" s="113" t="s">
        <v>396</v>
      </c>
      <c r="B106" s="32" t="s">
        <v>41</v>
      </c>
      <c r="C106" s="32">
        <v>20</v>
      </c>
      <c r="D106" s="32" t="s">
        <v>38</v>
      </c>
      <c r="E106" s="234" t="s">
        <v>285</v>
      </c>
      <c r="F106" s="242">
        <f>+F107</f>
        <v>313648981</v>
      </c>
      <c r="G106" s="242">
        <f t="shared" ref="G106:H106" si="66">+G107</f>
        <v>0</v>
      </c>
      <c r="H106" s="242">
        <f t="shared" si="66"/>
        <v>313648981</v>
      </c>
      <c r="I106" s="282">
        <f t="shared" si="40"/>
        <v>1.2041423005608218E-2</v>
      </c>
      <c r="J106" s="242">
        <f>+J107</f>
        <v>313648981</v>
      </c>
      <c r="K106" s="236">
        <f t="shared" si="38"/>
        <v>1</v>
      </c>
    </row>
    <row r="107" spans="1:11" ht="30" customHeight="1" x14ac:dyDescent="0.25">
      <c r="A107" s="114" t="s">
        <v>397</v>
      </c>
      <c r="B107" s="43" t="s">
        <v>41</v>
      </c>
      <c r="C107" s="43">
        <v>20</v>
      </c>
      <c r="D107" s="43" t="s">
        <v>38</v>
      </c>
      <c r="E107" s="237" t="s">
        <v>268</v>
      </c>
      <c r="F107" s="244">
        <v>313648981</v>
      </c>
      <c r="G107" s="239">
        <v>0</v>
      </c>
      <c r="H107" s="240">
        <f t="shared" ref="H107" si="67">+F107-G107</f>
        <v>313648981</v>
      </c>
      <c r="I107" s="281">
        <f t="shared" si="40"/>
        <v>1.2041423005608218E-2</v>
      </c>
      <c r="J107" s="239">
        <v>313648981</v>
      </c>
      <c r="K107" s="241">
        <f t="shared" si="38"/>
        <v>1</v>
      </c>
    </row>
    <row r="108" spans="1:11" ht="39" customHeight="1" x14ac:dyDescent="0.25">
      <c r="A108" s="113" t="s">
        <v>287</v>
      </c>
      <c r="B108" s="32" t="s">
        <v>41</v>
      </c>
      <c r="C108" s="32">
        <v>20</v>
      </c>
      <c r="D108" s="32" t="s">
        <v>38</v>
      </c>
      <c r="E108" s="234" t="s">
        <v>288</v>
      </c>
      <c r="F108" s="242">
        <f t="shared" ref="F108:J110" si="68">+F109</f>
        <v>32886936</v>
      </c>
      <c r="G108" s="242">
        <f t="shared" si="68"/>
        <v>0</v>
      </c>
      <c r="H108" s="242">
        <f t="shared" si="68"/>
        <v>32886936</v>
      </c>
      <c r="I108" s="282">
        <f t="shared" si="40"/>
        <v>1.2625754640483437E-3</v>
      </c>
      <c r="J108" s="242">
        <f t="shared" si="68"/>
        <v>32886936</v>
      </c>
      <c r="K108" s="236">
        <f t="shared" si="38"/>
        <v>1</v>
      </c>
    </row>
    <row r="109" spans="1:11" ht="39" customHeight="1" x14ac:dyDescent="0.25">
      <c r="A109" s="113" t="s">
        <v>398</v>
      </c>
      <c r="B109" s="32" t="s">
        <v>41</v>
      </c>
      <c r="C109" s="32">
        <v>20</v>
      </c>
      <c r="D109" s="32" t="s">
        <v>38</v>
      </c>
      <c r="E109" s="234" t="s">
        <v>288</v>
      </c>
      <c r="F109" s="242">
        <f t="shared" si="68"/>
        <v>32886936</v>
      </c>
      <c r="G109" s="242">
        <f t="shared" si="68"/>
        <v>0</v>
      </c>
      <c r="H109" s="242">
        <f t="shared" si="68"/>
        <v>32886936</v>
      </c>
      <c r="I109" s="282">
        <f t="shared" si="40"/>
        <v>1.2625754640483437E-3</v>
      </c>
      <c r="J109" s="242">
        <f t="shared" si="68"/>
        <v>32886936</v>
      </c>
      <c r="K109" s="236">
        <f t="shared" si="38"/>
        <v>1</v>
      </c>
    </row>
    <row r="110" spans="1:11" ht="39" customHeight="1" x14ac:dyDescent="0.25">
      <c r="A110" s="113" t="s">
        <v>399</v>
      </c>
      <c r="B110" s="32" t="s">
        <v>41</v>
      </c>
      <c r="C110" s="32">
        <v>20</v>
      </c>
      <c r="D110" s="32" t="s">
        <v>38</v>
      </c>
      <c r="E110" s="234" t="s">
        <v>266</v>
      </c>
      <c r="F110" s="235">
        <f t="shared" si="68"/>
        <v>32886936</v>
      </c>
      <c r="G110" s="235">
        <f t="shared" si="68"/>
        <v>0</v>
      </c>
      <c r="H110" s="235">
        <f t="shared" si="68"/>
        <v>32886936</v>
      </c>
      <c r="I110" s="282">
        <f t="shared" si="40"/>
        <v>1.2625754640483437E-3</v>
      </c>
      <c r="J110" s="235">
        <f t="shared" si="68"/>
        <v>32886936</v>
      </c>
      <c r="K110" s="236">
        <f t="shared" si="38"/>
        <v>1</v>
      </c>
    </row>
    <row r="111" spans="1:11" ht="30" customHeight="1" x14ac:dyDescent="0.25">
      <c r="A111" s="114" t="s">
        <v>400</v>
      </c>
      <c r="B111" s="43" t="s">
        <v>41</v>
      </c>
      <c r="C111" s="43">
        <v>20</v>
      </c>
      <c r="D111" s="43" t="s">
        <v>38</v>
      </c>
      <c r="E111" s="237" t="s">
        <v>268</v>
      </c>
      <c r="F111" s="244">
        <v>32886936</v>
      </c>
      <c r="G111" s="239">
        <v>0</v>
      </c>
      <c r="H111" s="240">
        <f t="shared" ref="H111" si="69">+F111-G111</f>
        <v>32886936</v>
      </c>
      <c r="I111" s="281">
        <f t="shared" si="40"/>
        <v>1.2625754640483437E-3</v>
      </c>
      <c r="J111" s="239">
        <v>32886936</v>
      </c>
      <c r="K111" s="241">
        <f t="shared" si="38"/>
        <v>1</v>
      </c>
    </row>
    <row r="112" spans="1:11" ht="34.5" customHeight="1" x14ac:dyDescent="0.25">
      <c r="A112" s="113" t="s">
        <v>291</v>
      </c>
      <c r="B112" s="32" t="s">
        <v>37</v>
      </c>
      <c r="C112" s="32">
        <v>10</v>
      </c>
      <c r="D112" s="32" t="s">
        <v>38</v>
      </c>
      <c r="E112" s="234" t="s">
        <v>292</v>
      </c>
      <c r="F112" s="257">
        <f t="shared" ref="F112:J113" si="70">+F113</f>
        <v>49268675</v>
      </c>
      <c r="G112" s="257">
        <f t="shared" si="70"/>
        <v>0</v>
      </c>
      <c r="H112" s="257">
        <f t="shared" si="70"/>
        <v>49268675</v>
      </c>
      <c r="I112" s="282">
        <f t="shared" si="40"/>
        <v>1.8914933334370837E-3</v>
      </c>
      <c r="J112" s="257">
        <f t="shared" si="70"/>
        <v>49268675</v>
      </c>
      <c r="K112" s="236">
        <f t="shared" si="38"/>
        <v>1</v>
      </c>
    </row>
    <row r="113" spans="1:11" ht="34.5" customHeight="1" x14ac:dyDescent="0.25">
      <c r="A113" s="113" t="s">
        <v>293</v>
      </c>
      <c r="B113" s="32" t="s">
        <v>37</v>
      </c>
      <c r="C113" s="32">
        <v>10</v>
      </c>
      <c r="D113" s="32" t="s">
        <v>38</v>
      </c>
      <c r="E113" s="256" t="s">
        <v>255</v>
      </c>
      <c r="F113" s="257">
        <f>+F114</f>
        <v>49268675</v>
      </c>
      <c r="G113" s="257">
        <f t="shared" si="70"/>
        <v>0</v>
      </c>
      <c r="H113" s="257">
        <f t="shared" si="70"/>
        <v>49268675</v>
      </c>
      <c r="I113" s="282">
        <f t="shared" si="40"/>
        <v>1.8914933334370837E-3</v>
      </c>
      <c r="J113" s="257">
        <f>+J114</f>
        <v>49268675</v>
      </c>
      <c r="K113" s="236">
        <f t="shared" si="38"/>
        <v>1</v>
      </c>
    </row>
    <row r="114" spans="1:11" ht="49.5" customHeight="1" x14ac:dyDescent="0.25">
      <c r="A114" s="113" t="s">
        <v>300</v>
      </c>
      <c r="B114" s="32" t="s">
        <v>37</v>
      </c>
      <c r="C114" s="32">
        <v>10</v>
      </c>
      <c r="D114" s="32" t="s">
        <v>38</v>
      </c>
      <c r="E114" s="234" t="s">
        <v>301</v>
      </c>
      <c r="F114" s="242">
        <f t="shared" ref="F114:J116" si="71">+F115</f>
        <v>49268675</v>
      </c>
      <c r="G114" s="242">
        <f t="shared" si="71"/>
        <v>0</v>
      </c>
      <c r="H114" s="242">
        <f t="shared" si="71"/>
        <v>49268675</v>
      </c>
      <c r="I114" s="282">
        <f t="shared" si="40"/>
        <v>1.8914933334370837E-3</v>
      </c>
      <c r="J114" s="242">
        <f t="shared" si="71"/>
        <v>49268675</v>
      </c>
      <c r="K114" s="236">
        <f t="shared" si="38"/>
        <v>1</v>
      </c>
    </row>
    <row r="115" spans="1:11" ht="49.5" customHeight="1" x14ac:dyDescent="0.25">
      <c r="A115" s="113" t="s">
        <v>404</v>
      </c>
      <c r="B115" s="32" t="s">
        <v>37</v>
      </c>
      <c r="C115" s="32">
        <v>10</v>
      </c>
      <c r="D115" s="32" t="s">
        <v>38</v>
      </c>
      <c r="E115" s="234" t="s">
        <v>301</v>
      </c>
      <c r="F115" s="242">
        <f t="shared" si="71"/>
        <v>49268675</v>
      </c>
      <c r="G115" s="242">
        <f t="shared" si="71"/>
        <v>0</v>
      </c>
      <c r="H115" s="242">
        <f t="shared" si="71"/>
        <v>49268675</v>
      </c>
      <c r="I115" s="282">
        <f t="shared" si="40"/>
        <v>1.8914933334370837E-3</v>
      </c>
      <c r="J115" s="242">
        <f t="shared" si="71"/>
        <v>49268675</v>
      </c>
      <c r="K115" s="236">
        <f t="shared" si="38"/>
        <v>1</v>
      </c>
    </row>
    <row r="116" spans="1:11" ht="34.5" customHeight="1" x14ac:dyDescent="0.25">
      <c r="A116" s="113" t="s">
        <v>405</v>
      </c>
      <c r="B116" s="32" t="s">
        <v>37</v>
      </c>
      <c r="C116" s="32">
        <v>10</v>
      </c>
      <c r="D116" s="32" t="s">
        <v>38</v>
      </c>
      <c r="E116" s="234" t="s">
        <v>266</v>
      </c>
      <c r="F116" s="242">
        <f t="shared" si="71"/>
        <v>49268675</v>
      </c>
      <c r="G116" s="242">
        <f t="shared" si="71"/>
        <v>0</v>
      </c>
      <c r="H116" s="242">
        <f t="shared" si="71"/>
        <v>49268675</v>
      </c>
      <c r="I116" s="282">
        <f t="shared" si="40"/>
        <v>1.8914933334370837E-3</v>
      </c>
      <c r="J116" s="242">
        <f t="shared" si="71"/>
        <v>49268675</v>
      </c>
      <c r="K116" s="236">
        <f t="shared" si="38"/>
        <v>1</v>
      </c>
    </row>
    <row r="117" spans="1:11" ht="30" customHeight="1" x14ac:dyDescent="0.25">
      <c r="A117" s="114" t="s">
        <v>406</v>
      </c>
      <c r="B117" s="43" t="s">
        <v>37</v>
      </c>
      <c r="C117" s="43">
        <v>10</v>
      </c>
      <c r="D117" s="43" t="s">
        <v>38</v>
      </c>
      <c r="E117" s="237" t="s">
        <v>268</v>
      </c>
      <c r="F117" s="244">
        <v>49268675</v>
      </c>
      <c r="G117" s="239">
        <v>0</v>
      </c>
      <c r="H117" s="240">
        <f t="shared" ref="H117" si="72">+F117-G117</f>
        <v>49268675</v>
      </c>
      <c r="I117" s="281">
        <f t="shared" si="40"/>
        <v>1.8914933334370837E-3</v>
      </c>
      <c r="J117" s="239">
        <v>49268675</v>
      </c>
      <c r="K117" s="241">
        <f t="shared" si="38"/>
        <v>1</v>
      </c>
    </row>
    <row r="118" spans="1:11" ht="34.5" customHeight="1" x14ac:dyDescent="0.25">
      <c r="A118" s="201" t="s">
        <v>321</v>
      </c>
      <c r="B118" s="135" t="s">
        <v>37</v>
      </c>
      <c r="C118" s="32">
        <v>10</v>
      </c>
      <c r="D118" s="32" t="s">
        <v>38</v>
      </c>
      <c r="E118" s="256" t="s">
        <v>322</v>
      </c>
      <c r="F118" s="243">
        <f>+F121</f>
        <v>683920904</v>
      </c>
      <c r="G118" s="243">
        <f t="shared" ref="G118:H118" si="73">+G121</f>
        <v>0</v>
      </c>
      <c r="H118" s="243">
        <f t="shared" si="73"/>
        <v>683920904</v>
      </c>
      <c r="I118" s="282">
        <f t="shared" si="40"/>
        <v>2.6256679939419186E-2</v>
      </c>
      <c r="J118" s="243">
        <f>+J121</f>
        <v>683920904</v>
      </c>
      <c r="K118" s="236">
        <f t="shared" si="38"/>
        <v>1</v>
      </c>
    </row>
    <row r="119" spans="1:11" ht="34.5" customHeight="1" x14ac:dyDescent="0.25">
      <c r="A119" s="201" t="s">
        <v>321</v>
      </c>
      <c r="B119" s="135" t="s">
        <v>37</v>
      </c>
      <c r="C119" s="32">
        <v>13</v>
      </c>
      <c r="D119" s="32" t="s">
        <v>38</v>
      </c>
      <c r="E119" s="256" t="s">
        <v>322</v>
      </c>
      <c r="F119" s="243">
        <f t="shared" ref="F119:H120" si="74">+F122</f>
        <v>65837000</v>
      </c>
      <c r="G119" s="243">
        <f t="shared" si="74"/>
        <v>0</v>
      </c>
      <c r="H119" s="243">
        <f t="shared" si="74"/>
        <v>65837000</v>
      </c>
      <c r="I119" s="282">
        <f t="shared" si="40"/>
        <v>2.5275745002985624E-3</v>
      </c>
      <c r="J119" s="243">
        <f t="shared" ref="J119:J120" si="75">+J122</f>
        <v>65837000</v>
      </c>
      <c r="K119" s="236">
        <f t="shared" si="38"/>
        <v>1</v>
      </c>
    </row>
    <row r="120" spans="1:11" ht="34.5" customHeight="1" x14ac:dyDescent="0.25">
      <c r="A120" s="201" t="s">
        <v>321</v>
      </c>
      <c r="B120" s="135" t="s">
        <v>41</v>
      </c>
      <c r="C120" s="32">
        <v>20</v>
      </c>
      <c r="D120" s="32" t="s">
        <v>38</v>
      </c>
      <c r="E120" s="256" t="s">
        <v>322</v>
      </c>
      <c r="F120" s="257">
        <f t="shared" si="74"/>
        <v>188325606</v>
      </c>
      <c r="G120" s="257">
        <f t="shared" si="74"/>
        <v>0</v>
      </c>
      <c r="H120" s="257">
        <f t="shared" si="74"/>
        <v>188325606</v>
      </c>
      <c r="I120" s="282">
        <f t="shared" si="40"/>
        <v>7.2300833798452837E-3</v>
      </c>
      <c r="J120" s="257">
        <f t="shared" si="75"/>
        <v>188325606</v>
      </c>
      <c r="K120" s="236">
        <f t="shared" si="38"/>
        <v>1</v>
      </c>
    </row>
    <row r="121" spans="1:11" ht="34.5" customHeight="1" x14ac:dyDescent="0.25">
      <c r="A121" s="201" t="s">
        <v>323</v>
      </c>
      <c r="B121" s="135" t="s">
        <v>37</v>
      </c>
      <c r="C121" s="32">
        <v>10</v>
      </c>
      <c r="D121" s="32" t="s">
        <v>38</v>
      </c>
      <c r="E121" s="256" t="s">
        <v>255</v>
      </c>
      <c r="F121" s="243">
        <f>+F124+F128+F142+F146</f>
        <v>683920904</v>
      </c>
      <c r="G121" s="243">
        <f t="shared" ref="G121:H121" si="76">+G124+G128+G142+G146</f>
        <v>0</v>
      </c>
      <c r="H121" s="243">
        <f t="shared" si="76"/>
        <v>683920904</v>
      </c>
      <c r="I121" s="282">
        <f t="shared" si="40"/>
        <v>2.6256679939419186E-2</v>
      </c>
      <c r="J121" s="243">
        <f>+J124+J128+J142+J146</f>
        <v>683920904</v>
      </c>
      <c r="K121" s="236">
        <f t="shared" si="38"/>
        <v>1</v>
      </c>
    </row>
    <row r="122" spans="1:11" ht="34.5" customHeight="1" x14ac:dyDescent="0.25">
      <c r="A122" s="201" t="s">
        <v>323</v>
      </c>
      <c r="B122" s="135" t="s">
        <v>37</v>
      </c>
      <c r="C122" s="32">
        <v>13</v>
      </c>
      <c r="D122" s="32" t="s">
        <v>38</v>
      </c>
      <c r="E122" s="256" t="s">
        <v>255</v>
      </c>
      <c r="F122" s="243">
        <f t="shared" ref="F122:H123" si="77">+F129</f>
        <v>65837000</v>
      </c>
      <c r="G122" s="243">
        <f t="shared" si="77"/>
        <v>0</v>
      </c>
      <c r="H122" s="243">
        <f t="shared" si="77"/>
        <v>65837000</v>
      </c>
      <c r="I122" s="282">
        <f t="shared" si="40"/>
        <v>2.5275745002985624E-3</v>
      </c>
      <c r="J122" s="243">
        <f t="shared" ref="J122:J123" si="78">+J129</f>
        <v>65837000</v>
      </c>
      <c r="K122" s="236">
        <f t="shared" si="38"/>
        <v>1</v>
      </c>
    </row>
    <row r="123" spans="1:11" ht="34.5" customHeight="1" x14ac:dyDescent="0.25">
      <c r="A123" s="201" t="s">
        <v>323</v>
      </c>
      <c r="B123" s="135" t="s">
        <v>41</v>
      </c>
      <c r="C123" s="32">
        <v>20</v>
      </c>
      <c r="D123" s="32" t="s">
        <v>38</v>
      </c>
      <c r="E123" s="256" t="s">
        <v>255</v>
      </c>
      <c r="F123" s="243">
        <f t="shared" si="77"/>
        <v>188325606</v>
      </c>
      <c r="G123" s="243">
        <f t="shared" si="77"/>
        <v>0</v>
      </c>
      <c r="H123" s="243">
        <f t="shared" si="77"/>
        <v>188325606</v>
      </c>
      <c r="I123" s="282">
        <f t="shared" si="40"/>
        <v>7.2300833798452837E-3</v>
      </c>
      <c r="J123" s="243">
        <f t="shared" si="78"/>
        <v>188325606</v>
      </c>
      <c r="K123" s="236">
        <f t="shared" si="38"/>
        <v>1</v>
      </c>
    </row>
    <row r="124" spans="1:11" ht="66" customHeight="1" x14ac:dyDescent="0.25">
      <c r="A124" s="199" t="s">
        <v>324</v>
      </c>
      <c r="B124" s="135" t="s">
        <v>37</v>
      </c>
      <c r="C124" s="32">
        <v>10</v>
      </c>
      <c r="D124" s="32" t="s">
        <v>38</v>
      </c>
      <c r="E124" s="256" t="s">
        <v>325</v>
      </c>
      <c r="F124" s="243">
        <f t="shared" ref="F124:J126" si="79">+F125</f>
        <v>12935605</v>
      </c>
      <c r="G124" s="243">
        <f t="shared" si="79"/>
        <v>0</v>
      </c>
      <c r="H124" s="243">
        <f t="shared" si="79"/>
        <v>12935605</v>
      </c>
      <c r="I124" s="282">
        <f t="shared" si="40"/>
        <v>4.9661596585407267E-4</v>
      </c>
      <c r="J124" s="243">
        <f t="shared" si="79"/>
        <v>12935605</v>
      </c>
      <c r="K124" s="236">
        <f t="shared" si="38"/>
        <v>1</v>
      </c>
    </row>
    <row r="125" spans="1:11" ht="49.5" customHeight="1" x14ac:dyDescent="0.25">
      <c r="A125" s="199" t="s">
        <v>430</v>
      </c>
      <c r="B125" s="135" t="s">
        <v>37</v>
      </c>
      <c r="C125" s="32">
        <v>10</v>
      </c>
      <c r="D125" s="32" t="s">
        <v>38</v>
      </c>
      <c r="E125" s="256" t="s">
        <v>325</v>
      </c>
      <c r="F125" s="243">
        <f t="shared" si="79"/>
        <v>12935605</v>
      </c>
      <c r="G125" s="243">
        <f t="shared" si="79"/>
        <v>0</v>
      </c>
      <c r="H125" s="243">
        <f t="shared" si="79"/>
        <v>12935605</v>
      </c>
      <c r="I125" s="282">
        <f t="shared" si="40"/>
        <v>4.9661596585407267E-4</v>
      </c>
      <c r="J125" s="243">
        <f t="shared" si="79"/>
        <v>12935605</v>
      </c>
      <c r="K125" s="236">
        <f t="shared" si="38"/>
        <v>1</v>
      </c>
    </row>
    <row r="126" spans="1:11" ht="35.25" customHeight="1" x14ac:dyDescent="0.25">
      <c r="A126" s="199" t="s">
        <v>431</v>
      </c>
      <c r="B126" s="135" t="s">
        <v>37</v>
      </c>
      <c r="C126" s="32">
        <v>10</v>
      </c>
      <c r="D126" s="32" t="s">
        <v>38</v>
      </c>
      <c r="E126" s="256" t="s">
        <v>328</v>
      </c>
      <c r="F126" s="243">
        <f t="shared" si="79"/>
        <v>12935605</v>
      </c>
      <c r="G126" s="243">
        <f t="shared" si="79"/>
        <v>0</v>
      </c>
      <c r="H126" s="243">
        <f t="shared" si="79"/>
        <v>12935605</v>
      </c>
      <c r="I126" s="282">
        <f t="shared" si="40"/>
        <v>4.9661596585407267E-4</v>
      </c>
      <c r="J126" s="243">
        <f t="shared" si="79"/>
        <v>12935605</v>
      </c>
      <c r="K126" s="236">
        <f t="shared" si="38"/>
        <v>1</v>
      </c>
    </row>
    <row r="127" spans="1:11" ht="48" customHeight="1" x14ac:dyDescent="0.25">
      <c r="A127" s="114" t="s">
        <v>432</v>
      </c>
      <c r="B127" s="148" t="s">
        <v>37</v>
      </c>
      <c r="C127" s="43">
        <v>10</v>
      </c>
      <c r="D127" s="43" t="s">
        <v>38</v>
      </c>
      <c r="E127" s="237" t="s">
        <v>268</v>
      </c>
      <c r="F127" s="244">
        <v>12935605</v>
      </c>
      <c r="G127" s="239">
        <v>0</v>
      </c>
      <c r="H127" s="240">
        <f t="shared" ref="H127" si="80">+F127-G127</f>
        <v>12935605</v>
      </c>
      <c r="I127" s="281">
        <f t="shared" si="40"/>
        <v>4.9661596585407267E-4</v>
      </c>
      <c r="J127" s="239">
        <v>12935605</v>
      </c>
      <c r="K127" s="241">
        <f t="shared" si="38"/>
        <v>1</v>
      </c>
    </row>
    <row r="128" spans="1:11" ht="64.5" customHeight="1" x14ac:dyDescent="0.25">
      <c r="A128" s="199" t="s">
        <v>330</v>
      </c>
      <c r="B128" s="71" t="s">
        <v>37</v>
      </c>
      <c r="C128" s="32">
        <v>10</v>
      </c>
      <c r="D128" s="32" t="s">
        <v>38</v>
      </c>
      <c r="E128" s="256" t="s">
        <v>331</v>
      </c>
      <c r="F128" s="257">
        <f t="shared" ref="F128:H130" si="81">+F131</f>
        <v>487602449</v>
      </c>
      <c r="G128" s="257">
        <f t="shared" si="81"/>
        <v>0</v>
      </c>
      <c r="H128" s="257">
        <f t="shared" si="81"/>
        <v>487602449</v>
      </c>
      <c r="I128" s="282">
        <f t="shared" si="40"/>
        <v>1.8719739908797942E-2</v>
      </c>
      <c r="J128" s="257">
        <f t="shared" ref="J128:J130" si="82">+J131</f>
        <v>487602449</v>
      </c>
      <c r="K128" s="236">
        <f t="shared" si="38"/>
        <v>1</v>
      </c>
    </row>
    <row r="129" spans="1:11" ht="64.5" customHeight="1" x14ac:dyDescent="0.25">
      <c r="A129" s="199" t="s">
        <v>330</v>
      </c>
      <c r="B129" s="135" t="s">
        <v>37</v>
      </c>
      <c r="C129" s="32">
        <v>13</v>
      </c>
      <c r="D129" s="32" t="s">
        <v>38</v>
      </c>
      <c r="E129" s="256" t="s">
        <v>331</v>
      </c>
      <c r="F129" s="257">
        <f t="shared" si="81"/>
        <v>65837000</v>
      </c>
      <c r="G129" s="257">
        <f t="shared" si="81"/>
        <v>0</v>
      </c>
      <c r="H129" s="257">
        <f t="shared" si="81"/>
        <v>65837000</v>
      </c>
      <c r="I129" s="282">
        <f t="shared" si="40"/>
        <v>2.5275745002985624E-3</v>
      </c>
      <c r="J129" s="257">
        <f t="shared" si="82"/>
        <v>65837000</v>
      </c>
      <c r="K129" s="236">
        <f t="shared" si="38"/>
        <v>1</v>
      </c>
    </row>
    <row r="130" spans="1:11" ht="64.5" customHeight="1" x14ac:dyDescent="0.25">
      <c r="A130" s="199" t="s">
        <v>330</v>
      </c>
      <c r="B130" s="135" t="s">
        <v>41</v>
      </c>
      <c r="C130" s="32">
        <v>20</v>
      </c>
      <c r="D130" s="32" t="s">
        <v>38</v>
      </c>
      <c r="E130" s="256" t="s">
        <v>331</v>
      </c>
      <c r="F130" s="257">
        <f t="shared" si="81"/>
        <v>188325606</v>
      </c>
      <c r="G130" s="257">
        <f t="shared" si="81"/>
        <v>0</v>
      </c>
      <c r="H130" s="257">
        <f t="shared" si="81"/>
        <v>188325606</v>
      </c>
      <c r="I130" s="282">
        <f t="shared" si="40"/>
        <v>7.2300833798452837E-3</v>
      </c>
      <c r="J130" s="257">
        <f t="shared" si="82"/>
        <v>188325606</v>
      </c>
      <c r="K130" s="236">
        <f t="shared" si="38"/>
        <v>1</v>
      </c>
    </row>
    <row r="131" spans="1:11" ht="53.25" customHeight="1" x14ac:dyDescent="0.25">
      <c r="A131" s="199" t="s">
        <v>407</v>
      </c>
      <c r="B131" s="71" t="s">
        <v>37</v>
      </c>
      <c r="C131" s="32">
        <v>10</v>
      </c>
      <c r="D131" s="32" t="s">
        <v>38</v>
      </c>
      <c r="E131" s="256" t="s">
        <v>331</v>
      </c>
      <c r="F131" s="243">
        <f t="shared" ref="F131:H131" si="83">+F134+F136</f>
        <v>487602449</v>
      </c>
      <c r="G131" s="243">
        <f t="shared" si="83"/>
        <v>0</v>
      </c>
      <c r="H131" s="243">
        <f t="shared" si="83"/>
        <v>487602449</v>
      </c>
      <c r="I131" s="282">
        <f t="shared" si="40"/>
        <v>1.8719739908797942E-2</v>
      </c>
      <c r="J131" s="243">
        <f t="shared" ref="J131" si="84">+J134+J136</f>
        <v>487602449</v>
      </c>
      <c r="K131" s="236">
        <f t="shared" si="38"/>
        <v>1</v>
      </c>
    </row>
    <row r="132" spans="1:11" ht="53.25" customHeight="1" x14ac:dyDescent="0.25">
      <c r="A132" s="199" t="s">
        <v>407</v>
      </c>
      <c r="B132" s="135" t="s">
        <v>37</v>
      </c>
      <c r="C132" s="32">
        <v>13</v>
      </c>
      <c r="D132" s="32" t="s">
        <v>38</v>
      </c>
      <c r="E132" s="256" t="s">
        <v>331</v>
      </c>
      <c r="F132" s="243">
        <f>+F138</f>
        <v>65837000</v>
      </c>
      <c r="G132" s="243">
        <f t="shared" ref="G132:H132" si="85">+G138</f>
        <v>0</v>
      </c>
      <c r="H132" s="243">
        <f t="shared" si="85"/>
        <v>65837000</v>
      </c>
      <c r="I132" s="282">
        <f t="shared" si="40"/>
        <v>2.5275745002985624E-3</v>
      </c>
      <c r="J132" s="243">
        <f>+J138</f>
        <v>65837000</v>
      </c>
      <c r="K132" s="236">
        <f t="shared" si="38"/>
        <v>1</v>
      </c>
    </row>
    <row r="133" spans="1:11" ht="53.25" customHeight="1" x14ac:dyDescent="0.25">
      <c r="A133" s="199" t="s">
        <v>407</v>
      </c>
      <c r="B133" s="135" t="s">
        <v>41</v>
      </c>
      <c r="C133" s="32">
        <v>20</v>
      </c>
      <c r="D133" s="32" t="s">
        <v>38</v>
      </c>
      <c r="E133" s="256" t="s">
        <v>331</v>
      </c>
      <c r="F133" s="243">
        <f>+F140</f>
        <v>188325606</v>
      </c>
      <c r="G133" s="243">
        <f t="shared" ref="G133:H133" si="86">+G140</f>
        <v>0</v>
      </c>
      <c r="H133" s="243">
        <f t="shared" si="86"/>
        <v>188325606</v>
      </c>
      <c r="I133" s="282">
        <f t="shared" si="40"/>
        <v>7.2300833798452837E-3</v>
      </c>
      <c r="J133" s="243">
        <f>+J140</f>
        <v>188325606</v>
      </c>
      <c r="K133" s="236">
        <f t="shared" si="38"/>
        <v>1</v>
      </c>
    </row>
    <row r="134" spans="1:11" ht="34.5" customHeight="1" x14ac:dyDescent="0.25">
      <c r="A134" s="199" t="s">
        <v>408</v>
      </c>
      <c r="B134" s="71" t="s">
        <v>37</v>
      </c>
      <c r="C134" s="32">
        <v>10</v>
      </c>
      <c r="D134" s="32" t="s">
        <v>38</v>
      </c>
      <c r="E134" s="234" t="s">
        <v>266</v>
      </c>
      <c r="F134" s="243">
        <f t="shared" ref="F134:J134" si="87">+F135</f>
        <v>449777449</v>
      </c>
      <c r="G134" s="243">
        <f t="shared" si="87"/>
        <v>0</v>
      </c>
      <c r="H134" s="243">
        <f t="shared" si="87"/>
        <v>449777449</v>
      </c>
      <c r="I134" s="282">
        <f t="shared" si="40"/>
        <v>1.7267585262113052E-2</v>
      </c>
      <c r="J134" s="243">
        <f t="shared" si="87"/>
        <v>449777449</v>
      </c>
      <c r="K134" s="236">
        <f t="shared" si="38"/>
        <v>1</v>
      </c>
    </row>
    <row r="135" spans="1:11" ht="32.25" customHeight="1" x14ac:dyDescent="0.25">
      <c r="A135" s="202" t="s">
        <v>409</v>
      </c>
      <c r="B135" s="124" t="s">
        <v>37</v>
      </c>
      <c r="C135" s="43">
        <v>10</v>
      </c>
      <c r="D135" s="43" t="s">
        <v>38</v>
      </c>
      <c r="E135" s="258" t="s">
        <v>268</v>
      </c>
      <c r="F135" s="244">
        <v>449777449</v>
      </c>
      <c r="G135" s="239">
        <v>0</v>
      </c>
      <c r="H135" s="240">
        <f t="shared" ref="H135" si="88">+F135-G135</f>
        <v>449777449</v>
      </c>
      <c r="I135" s="281">
        <f t="shared" si="40"/>
        <v>1.7267585262113052E-2</v>
      </c>
      <c r="J135" s="239">
        <v>449777449</v>
      </c>
      <c r="K135" s="241">
        <f t="shared" si="38"/>
        <v>1</v>
      </c>
    </row>
    <row r="136" spans="1:11" ht="30.75" customHeight="1" x14ac:dyDescent="0.25">
      <c r="A136" s="199" t="s">
        <v>410</v>
      </c>
      <c r="B136" s="71" t="s">
        <v>37</v>
      </c>
      <c r="C136" s="32">
        <v>10</v>
      </c>
      <c r="D136" s="32" t="s">
        <v>38</v>
      </c>
      <c r="E136" s="234" t="s">
        <v>336</v>
      </c>
      <c r="F136" s="242">
        <f t="shared" ref="F136:J136" si="89">+F137</f>
        <v>37825000</v>
      </c>
      <c r="G136" s="242">
        <f t="shared" si="89"/>
        <v>0</v>
      </c>
      <c r="H136" s="242">
        <f t="shared" si="89"/>
        <v>37825000</v>
      </c>
      <c r="I136" s="282">
        <f t="shared" si="40"/>
        <v>1.4521546466848903E-3</v>
      </c>
      <c r="J136" s="242">
        <f t="shared" si="89"/>
        <v>37825000</v>
      </c>
      <c r="K136" s="236">
        <f t="shared" si="38"/>
        <v>1</v>
      </c>
    </row>
    <row r="137" spans="1:11" ht="48" customHeight="1" x14ac:dyDescent="0.25">
      <c r="A137" s="202" t="s">
        <v>411</v>
      </c>
      <c r="B137" s="148" t="s">
        <v>37</v>
      </c>
      <c r="C137" s="43">
        <v>10</v>
      </c>
      <c r="D137" s="43" t="s">
        <v>38</v>
      </c>
      <c r="E137" s="258" t="s">
        <v>268</v>
      </c>
      <c r="F137" s="244">
        <v>37825000</v>
      </c>
      <c r="G137" s="239">
        <v>0</v>
      </c>
      <c r="H137" s="240">
        <f t="shared" ref="H137" si="90">+F137-G137</f>
        <v>37825000</v>
      </c>
      <c r="I137" s="281">
        <f t="shared" si="40"/>
        <v>1.4521546466848903E-3</v>
      </c>
      <c r="J137" s="239">
        <v>37825000</v>
      </c>
      <c r="K137" s="241">
        <f t="shared" ref="K137:K149" si="91">+J137/H137</f>
        <v>1</v>
      </c>
    </row>
    <row r="138" spans="1:11" ht="30.75" customHeight="1" x14ac:dyDescent="0.25">
      <c r="A138" s="199" t="s">
        <v>410</v>
      </c>
      <c r="B138" s="71" t="s">
        <v>37</v>
      </c>
      <c r="C138" s="32">
        <v>13</v>
      </c>
      <c r="D138" s="32" t="s">
        <v>38</v>
      </c>
      <c r="E138" s="234" t="s">
        <v>336</v>
      </c>
      <c r="F138" s="242">
        <f t="shared" ref="F138:J138" si="92">+F139</f>
        <v>65837000</v>
      </c>
      <c r="G138" s="242">
        <f t="shared" si="92"/>
        <v>0</v>
      </c>
      <c r="H138" s="242">
        <f t="shared" si="92"/>
        <v>65837000</v>
      </c>
      <c r="I138" s="282">
        <f t="shared" ref="I138:I149" si="93">+H138/$H$150</f>
        <v>2.5275745002985624E-3</v>
      </c>
      <c r="J138" s="242">
        <f t="shared" si="92"/>
        <v>65837000</v>
      </c>
      <c r="K138" s="236">
        <f t="shared" si="91"/>
        <v>1</v>
      </c>
    </row>
    <row r="139" spans="1:11" ht="48" customHeight="1" x14ac:dyDescent="0.25">
      <c r="A139" s="202" t="s">
        <v>411</v>
      </c>
      <c r="B139" s="148" t="s">
        <v>37</v>
      </c>
      <c r="C139" s="43">
        <v>13</v>
      </c>
      <c r="D139" s="43" t="s">
        <v>38</v>
      </c>
      <c r="E139" s="258" t="s">
        <v>268</v>
      </c>
      <c r="F139" s="244">
        <v>65837000</v>
      </c>
      <c r="G139" s="239">
        <v>0</v>
      </c>
      <c r="H139" s="240">
        <f t="shared" ref="H139" si="94">+F139-G139</f>
        <v>65837000</v>
      </c>
      <c r="I139" s="282">
        <f t="shared" si="93"/>
        <v>2.5275745002985624E-3</v>
      </c>
      <c r="J139" s="239">
        <v>65837000</v>
      </c>
      <c r="K139" s="236">
        <f t="shared" si="91"/>
        <v>1</v>
      </c>
    </row>
    <row r="140" spans="1:11" ht="34.5" customHeight="1" x14ac:dyDescent="0.25">
      <c r="A140" s="199" t="s">
        <v>408</v>
      </c>
      <c r="B140" s="71" t="s">
        <v>41</v>
      </c>
      <c r="C140" s="32">
        <v>20</v>
      </c>
      <c r="D140" s="32" t="s">
        <v>38</v>
      </c>
      <c r="E140" s="234" t="s">
        <v>266</v>
      </c>
      <c r="F140" s="243">
        <f t="shared" ref="F140:J140" si="95">+F141</f>
        <v>188325606</v>
      </c>
      <c r="G140" s="243">
        <f t="shared" si="95"/>
        <v>0</v>
      </c>
      <c r="H140" s="243">
        <f t="shared" si="95"/>
        <v>188325606</v>
      </c>
      <c r="I140" s="282">
        <f t="shared" si="93"/>
        <v>7.2300833798452837E-3</v>
      </c>
      <c r="J140" s="243">
        <f t="shared" si="95"/>
        <v>188325606</v>
      </c>
      <c r="K140" s="236">
        <f t="shared" si="91"/>
        <v>1</v>
      </c>
    </row>
    <row r="141" spans="1:11" ht="48" customHeight="1" x14ac:dyDescent="0.25">
      <c r="A141" s="202" t="s">
        <v>409</v>
      </c>
      <c r="B141" s="148" t="s">
        <v>41</v>
      </c>
      <c r="C141" s="43">
        <v>20</v>
      </c>
      <c r="D141" s="43" t="s">
        <v>38</v>
      </c>
      <c r="E141" s="258" t="s">
        <v>268</v>
      </c>
      <c r="F141" s="244">
        <v>188325606</v>
      </c>
      <c r="G141" s="239">
        <v>0</v>
      </c>
      <c r="H141" s="240">
        <f t="shared" ref="H141" si="96">+F141-G141</f>
        <v>188325606</v>
      </c>
      <c r="I141" s="281">
        <f t="shared" si="93"/>
        <v>7.2300833798452837E-3</v>
      </c>
      <c r="J141" s="239">
        <v>188325606</v>
      </c>
      <c r="K141" s="241">
        <f t="shared" si="91"/>
        <v>1</v>
      </c>
    </row>
    <row r="142" spans="1:11" ht="66" customHeight="1" x14ac:dyDescent="0.25">
      <c r="A142" s="199" t="s">
        <v>338</v>
      </c>
      <c r="B142" s="135" t="s">
        <v>37</v>
      </c>
      <c r="C142" s="32">
        <v>10</v>
      </c>
      <c r="D142" s="32" t="s">
        <v>38</v>
      </c>
      <c r="E142" s="256" t="s">
        <v>339</v>
      </c>
      <c r="F142" s="243">
        <f t="shared" ref="F142:J144" si="97">+F143</f>
        <v>45690333</v>
      </c>
      <c r="G142" s="243">
        <f t="shared" si="97"/>
        <v>0</v>
      </c>
      <c r="H142" s="243">
        <f t="shared" si="97"/>
        <v>45690333</v>
      </c>
      <c r="I142" s="282">
        <f t="shared" si="93"/>
        <v>1.7541157798950425E-3</v>
      </c>
      <c r="J142" s="243">
        <f t="shared" si="97"/>
        <v>45690333</v>
      </c>
      <c r="K142" s="236">
        <f t="shared" si="91"/>
        <v>1</v>
      </c>
    </row>
    <row r="143" spans="1:11" ht="60.75" customHeight="1" x14ac:dyDescent="0.25">
      <c r="A143" s="199" t="s">
        <v>412</v>
      </c>
      <c r="B143" s="135" t="s">
        <v>37</v>
      </c>
      <c r="C143" s="32">
        <v>10</v>
      </c>
      <c r="D143" s="32" t="s">
        <v>38</v>
      </c>
      <c r="E143" s="256" t="s">
        <v>339</v>
      </c>
      <c r="F143" s="243">
        <f t="shared" si="97"/>
        <v>45690333</v>
      </c>
      <c r="G143" s="243">
        <f t="shared" si="97"/>
        <v>0</v>
      </c>
      <c r="H143" s="243">
        <f t="shared" si="97"/>
        <v>45690333</v>
      </c>
      <c r="I143" s="282">
        <f t="shared" si="93"/>
        <v>1.7541157798950425E-3</v>
      </c>
      <c r="J143" s="243">
        <f t="shared" si="97"/>
        <v>45690333</v>
      </c>
      <c r="K143" s="236">
        <f t="shared" si="91"/>
        <v>1</v>
      </c>
    </row>
    <row r="144" spans="1:11" ht="35.25" customHeight="1" x14ac:dyDescent="0.25">
      <c r="A144" s="199" t="s">
        <v>413</v>
      </c>
      <c r="B144" s="135" t="s">
        <v>37</v>
      </c>
      <c r="C144" s="32">
        <v>10</v>
      </c>
      <c r="D144" s="32" t="s">
        <v>38</v>
      </c>
      <c r="E144" s="256" t="s">
        <v>342</v>
      </c>
      <c r="F144" s="243">
        <f t="shared" si="97"/>
        <v>45690333</v>
      </c>
      <c r="G144" s="243">
        <f t="shared" si="97"/>
        <v>0</v>
      </c>
      <c r="H144" s="243">
        <f t="shared" si="97"/>
        <v>45690333</v>
      </c>
      <c r="I144" s="282">
        <f t="shared" si="93"/>
        <v>1.7541157798950425E-3</v>
      </c>
      <c r="J144" s="243">
        <f t="shared" si="97"/>
        <v>45690333</v>
      </c>
      <c r="K144" s="236">
        <f t="shared" si="91"/>
        <v>1</v>
      </c>
    </row>
    <row r="145" spans="1:11" ht="48.75" customHeight="1" x14ac:dyDescent="0.25">
      <c r="A145" s="114" t="s">
        <v>414</v>
      </c>
      <c r="B145" s="148" t="s">
        <v>37</v>
      </c>
      <c r="C145" s="43">
        <v>10</v>
      </c>
      <c r="D145" s="43" t="s">
        <v>38</v>
      </c>
      <c r="E145" s="258" t="s">
        <v>268</v>
      </c>
      <c r="F145" s="244">
        <v>45690333</v>
      </c>
      <c r="G145" s="239">
        <v>0</v>
      </c>
      <c r="H145" s="240">
        <f t="shared" ref="H145" si="98">+F145-G145</f>
        <v>45690333</v>
      </c>
      <c r="I145" s="281">
        <f t="shared" si="93"/>
        <v>1.7541157798950425E-3</v>
      </c>
      <c r="J145" s="239">
        <v>45690333</v>
      </c>
      <c r="K145" s="241">
        <f t="shared" si="91"/>
        <v>1</v>
      </c>
    </row>
    <row r="146" spans="1:11" ht="72" customHeight="1" x14ac:dyDescent="0.25">
      <c r="A146" s="199" t="s">
        <v>344</v>
      </c>
      <c r="B146" s="135" t="s">
        <v>37</v>
      </c>
      <c r="C146" s="32">
        <v>10</v>
      </c>
      <c r="D146" s="32" t="s">
        <v>38</v>
      </c>
      <c r="E146" s="256" t="s">
        <v>345</v>
      </c>
      <c r="F146" s="243">
        <f t="shared" ref="F146:J148" si="99">+F147</f>
        <v>137692517</v>
      </c>
      <c r="G146" s="243">
        <f t="shared" si="99"/>
        <v>0</v>
      </c>
      <c r="H146" s="243">
        <f t="shared" si="99"/>
        <v>137692517</v>
      </c>
      <c r="I146" s="282">
        <f t="shared" si="93"/>
        <v>5.2862082848721282E-3</v>
      </c>
      <c r="J146" s="243">
        <f t="shared" si="99"/>
        <v>137692517</v>
      </c>
      <c r="K146" s="236">
        <f t="shared" si="91"/>
        <v>1</v>
      </c>
    </row>
    <row r="147" spans="1:11" ht="49.5" customHeight="1" x14ac:dyDescent="0.25">
      <c r="A147" s="199" t="s">
        <v>415</v>
      </c>
      <c r="B147" s="135" t="s">
        <v>37</v>
      </c>
      <c r="C147" s="32">
        <v>10</v>
      </c>
      <c r="D147" s="32" t="s">
        <v>38</v>
      </c>
      <c r="E147" s="256" t="s">
        <v>345</v>
      </c>
      <c r="F147" s="243">
        <f t="shared" si="99"/>
        <v>137692517</v>
      </c>
      <c r="G147" s="243">
        <f t="shared" si="99"/>
        <v>0</v>
      </c>
      <c r="H147" s="243">
        <f t="shared" si="99"/>
        <v>137692517</v>
      </c>
      <c r="I147" s="282">
        <f t="shared" si="93"/>
        <v>5.2862082848721282E-3</v>
      </c>
      <c r="J147" s="243">
        <f t="shared" si="99"/>
        <v>137692517</v>
      </c>
      <c r="K147" s="236">
        <f t="shared" si="91"/>
        <v>1</v>
      </c>
    </row>
    <row r="148" spans="1:11" ht="35.25" customHeight="1" x14ac:dyDescent="0.25">
      <c r="A148" s="199" t="s">
        <v>416</v>
      </c>
      <c r="B148" s="135" t="s">
        <v>37</v>
      </c>
      <c r="C148" s="32">
        <v>10</v>
      </c>
      <c r="D148" s="32" t="s">
        <v>38</v>
      </c>
      <c r="E148" s="256" t="s">
        <v>348</v>
      </c>
      <c r="F148" s="243">
        <f t="shared" si="99"/>
        <v>137692517</v>
      </c>
      <c r="G148" s="243">
        <f t="shared" si="99"/>
        <v>0</v>
      </c>
      <c r="H148" s="243">
        <f t="shared" si="99"/>
        <v>137692517</v>
      </c>
      <c r="I148" s="282">
        <f t="shared" si="93"/>
        <v>5.2862082848721282E-3</v>
      </c>
      <c r="J148" s="243">
        <f t="shared" si="99"/>
        <v>137692517</v>
      </c>
      <c r="K148" s="236">
        <f t="shared" si="91"/>
        <v>1</v>
      </c>
    </row>
    <row r="149" spans="1:11" ht="42.75" customHeight="1" thickBot="1" x14ac:dyDescent="0.3">
      <c r="A149" s="184" t="s">
        <v>417</v>
      </c>
      <c r="B149" s="204" t="s">
        <v>37</v>
      </c>
      <c r="C149" s="89">
        <v>10</v>
      </c>
      <c r="D149" s="89" t="s">
        <v>38</v>
      </c>
      <c r="E149" s="259" t="s">
        <v>268</v>
      </c>
      <c r="F149" s="250">
        <v>137692517</v>
      </c>
      <c r="G149" s="251">
        <v>0</v>
      </c>
      <c r="H149" s="252">
        <f t="shared" ref="H149" si="100">+F149-G149</f>
        <v>137692517</v>
      </c>
      <c r="I149" s="283">
        <f t="shared" si="93"/>
        <v>5.2862082848721282E-3</v>
      </c>
      <c r="J149" s="251">
        <v>137692517</v>
      </c>
      <c r="K149" s="253">
        <f t="shared" si="91"/>
        <v>1</v>
      </c>
    </row>
    <row r="150" spans="1:11" s="264" customFormat="1" ht="33" customHeight="1" thickBot="1" x14ac:dyDescent="0.3">
      <c r="A150" s="411" t="s">
        <v>350</v>
      </c>
      <c r="B150" s="412"/>
      <c r="C150" s="412"/>
      <c r="D150" s="412"/>
      <c r="E150" s="412"/>
      <c r="F150" s="260">
        <f>+F8+F9+F81+F82+F83</f>
        <v>26047501267.41</v>
      </c>
      <c r="G150" s="261">
        <f>+G97+G58+G57</f>
        <v>0</v>
      </c>
      <c r="H150" s="261">
        <f>+F150-G150</f>
        <v>26047501267.41</v>
      </c>
      <c r="I150" s="262">
        <f>+I8+I9+I81+I82+I83</f>
        <v>1</v>
      </c>
      <c r="J150" s="260">
        <f>+J8+J9+J81+J82+J83</f>
        <v>26047501267.41</v>
      </c>
      <c r="K150" s="263">
        <f>+J150/H150</f>
        <v>1</v>
      </c>
    </row>
    <row r="151" spans="1:11" x14ac:dyDescent="0.25">
      <c r="A151" s="287" t="s">
        <v>624</v>
      </c>
      <c r="B151" s="266"/>
      <c r="C151" s="266"/>
      <c r="D151" s="266"/>
      <c r="E151" s="267"/>
      <c r="F151" s="267"/>
    </row>
    <row r="152" spans="1:11" x14ac:dyDescent="0.25">
      <c r="A152" s="288" t="s">
        <v>435</v>
      </c>
      <c r="F152" s="269"/>
    </row>
  </sheetData>
  <mergeCells count="15">
    <mergeCell ref="A1:K1"/>
    <mergeCell ref="A2:K2"/>
    <mergeCell ref="A3:K3"/>
    <mergeCell ref="A6:A7"/>
    <mergeCell ref="B6:B7"/>
    <mergeCell ref="C6:C7"/>
    <mergeCell ref="D6:D7"/>
    <mergeCell ref="E6:E7"/>
    <mergeCell ref="F6:F7"/>
    <mergeCell ref="G6:G7"/>
    <mergeCell ref="H6:H7"/>
    <mergeCell ref="I6:I7"/>
    <mergeCell ref="J6:J7"/>
    <mergeCell ref="K6:K7"/>
    <mergeCell ref="A150:E150"/>
  </mergeCells>
  <printOptions horizontalCentered="1" verticalCentered="1"/>
  <pageMargins left="0.11811023622047245" right="0.11811023622047245" top="0.39370078740157483" bottom="0.19685039370078741" header="0.31496062992125984" footer="0.31496062992125984"/>
  <pageSetup paperSize="5"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12</vt:i4>
      </vt:variant>
    </vt:vector>
  </HeadingPairs>
  <TitlesOfParts>
    <vt:vector size="21" baseType="lpstr">
      <vt:lpstr>GASTOS VIGENCIA ENERO 2024</vt:lpstr>
      <vt:lpstr>GASTOS VIGENCIA FEBRERO 2024</vt:lpstr>
      <vt:lpstr>GASTOS VIGENCIA MARZO 2024</vt:lpstr>
      <vt:lpstr>RESERVAS ENERO 2024</vt:lpstr>
      <vt:lpstr>RESERVAS FEBRERO 2024</vt:lpstr>
      <vt:lpstr>RESERVAS MARZO 2024</vt:lpstr>
      <vt:lpstr>CXP ENERO 2024</vt:lpstr>
      <vt:lpstr>CXP FEBRERO 2024</vt:lpstr>
      <vt:lpstr>CXP MARZO 2024</vt:lpstr>
      <vt:lpstr>'CXP ENERO 2024'!Área_de_impresión</vt:lpstr>
      <vt:lpstr>'CXP FEBRERO 2024'!Área_de_impresión</vt:lpstr>
      <vt:lpstr>'CXP MARZO 2024'!Área_de_impresión</vt:lpstr>
      <vt:lpstr>'RESERVAS ENERO 2024'!Área_de_impresión</vt:lpstr>
      <vt:lpstr>'RESERVAS FEBRERO 2024'!Área_de_impresión</vt:lpstr>
      <vt:lpstr>'RESERVAS MARZO 2024'!Área_de_impresión</vt:lpstr>
      <vt:lpstr>'CXP ENERO 2024'!Títulos_a_imprimir</vt:lpstr>
      <vt:lpstr>'CXP FEBRERO 2024'!Títulos_a_imprimir</vt:lpstr>
      <vt:lpstr>'CXP MARZO 2024'!Títulos_a_imprimir</vt:lpstr>
      <vt:lpstr>'RESERVAS ENERO 2024'!Títulos_a_imprimir</vt:lpstr>
      <vt:lpstr>'RESERVAS FEBRERO 2024'!Títulos_a_imprimir</vt:lpstr>
      <vt:lpstr>'RESERVAS MARZO 2024'!Títulos_a_imprimir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Aura Simona Orozco Mindiola</dc:creator>
  <cp:keywords/>
  <dc:description/>
  <cp:lastModifiedBy>Aura Simona Orozco Mindiola</cp:lastModifiedBy>
  <cp:revision/>
  <dcterms:created xsi:type="dcterms:W3CDTF">2024-02-12T16:48:32Z</dcterms:created>
  <dcterms:modified xsi:type="dcterms:W3CDTF">2024-04-15T19:47:43Z</dcterms:modified>
  <cp:category/>
  <cp:contentStatus/>
</cp:coreProperties>
</file>